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45" i="1"/>
  <c r="F26"/>
  <c r="D26"/>
  <c r="C26"/>
  <c r="C22"/>
  <c r="F22"/>
  <c r="F9"/>
  <c r="F10" s="1"/>
  <c r="D22"/>
  <c r="D9"/>
  <c r="D10" s="1"/>
  <c r="D28" s="1"/>
  <c r="D33" s="1"/>
  <c r="D35" s="1"/>
  <c r="C9"/>
  <c r="C10" s="1"/>
  <c r="C28" s="1"/>
  <c r="C29" s="1"/>
  <c r="E8"/>
  <c r="A52"/>
  <c r="A51"/>
  <c r="E38"/>
  <c r="C39"/>
  <c r="D39"/>
  <c r="B33"/>
  <c r="B35" s="1"/>
  <c r="B43" s="1"/>
  <c r="B52" s="1"/>
  <c r="B32"/>
  <c r="B34" s="1"/>
  <c r="B42" s="1"/>
  <c r="B51" s="1"/>
  <c r="E31"/>
  <c r="E30"/>
  <c r="B29"/>
  <c r="E25"/>
  <c r="E21"/>
  <c r="E17"/>
  <c r="E16"/>
  <c r="E15"/>
  <c r="D18"/>
  <c r="F18"/>
  <c r="D19"/>
  <c r="D20" s="1"/>
  <c r="D23" s="1"/>
  <c r="F19"/>
  <c r="F20" s="1"/>
  <c r="E22"/>
  <c r="C18"/>
  <c r="C19" s="1"/>
  <c r="C20" s="1"/>
  <c r="F23" l="1"/>
  <c r="E20"/>
  <c r="B56"/>
  <c r="B55"/>
  <c r="D29"/>
  <c r="C32"/>
  <c r="C34" s="1"/>
  <c r="C42" s="1"/>
  <c r="C51" s="1"/>
  <c r="C55" s="1"/>
  <c r="C33"/>
  <c r="C35" s="1"/>
  <c r="C43" s="1"/>
  <c r="C52" s="1"/>
  <c r="C56" s="1"/>
  <c r="E28"/>
  <c r="E33" s="1"/>
  <c r="E35" s="1"/>
  <c r="D32"/>
  <c r="D34" s="1"/>
  <c r="D42" s="1"/>
  <c r="D43"/>
  <c r="E39"/>
  <c r="C23"/>
  <c r="E23" s="1"/>
  <c r="F28"/>
  <c r="E10"/>
  <c r="E18"/>
  <c r="E9"/>
  <c r="E19"/>
  <c r="E42" l="1"/>
  <c r="G42" s="1"/>
  <c r="I42" s="1"/>
  <c r="D47"/>
  <c r="D51" s="1"/>
  <c r="D55" s="1"/>
  <c r="F55" s="1"/>
  <c r="E43"/>
  <c r="G43" s="1"/>
  <c r="I43" s="1"/>
  <c r="D48"/>
  <c r="D52" s="1"/>
  <c r="E29"/>
  <c r="E32"/>
  <c r="E34" s="1"/>
  <c r="F29"/>
  <c r="E55" l="1"/>
  <c r="D56"/>
  <c r="E52"/>
  <c r="E51"/>
  <c r="F56" l="1"/>
  <c r="E56"/>
</calcChain>
</file>

<file path=xl/sharedStrings.xml><?xml version="1.0" encoding="utf-8"?>
<sst xmlns="http://schemas.openxmlformats.org/spreadsheetml/2006/main" count="58" uniqueCount="52">
  <si>
    <t>villiers</t>
  </si>
  <si>
    <t>taux moyen accupation</t>
  </si>
  <si>
    <t>Bry</t>
  </si>
  <si>
    <t>revenus bruts mensuels</t>
  </si>
  <si>
    <t>revenus bruts annuels</t>
  </si>
  <si>
    <t>orsay/3</t>
  </si>
  <si>
    <t>gaz elec</t>
  </si>
  <si>
    <t>internet</t>
  </si>
  <si>
    <t>eau 200M3 à 7 pers</t>
  </si>
  <si>
    <t>total</t>
  </si>
  <si>
    <t>taxe habitation (locataire)</t>
  </si>
  <si>
    <t>taxe fonciere (propio)</t>
  </si>
  <si>
    <t>calcul t foncier / coloc /mois</t>
  </si>
  <si>
    <t>calcul t habitation / coloc /mois</t>
  </si>
  <si>
    <t>total annuel charges hors impot</t>
  </si>
  <si>
    <t>total mensuel charges hors impot</t>
  </si>
  <si>
    <t>total charge payables par coloc</t>
  </si>
  <si>
    <t>gains mensuel total  revellat  apres impots (2016)</t>
  </si>
  <si>
    <t>impots 2015</t>
  </si>
  <si>
    <t>impots 2016</t>
  </si>
  <si>
    <t>gains mensuel total  revellat  apres impots (2015)</t>
  </si>
  <si>
    <t>salaire phil</t>
  </si>
  <si>
    <t>gains annuel</t>
  </si>
  <si>
    <t>gains mensuels</t>
  </si>
  <si>
    <t>gains annuels total  revellat  apres impots (2015)</t>
  </si>
  <si>
    <t>gains annuels total  revellat  apres impots (2016)</t>
  </si>
  <si>
    <t>emprunt relais,princip,assur</t>
  </si>
  <si>
    <t>benef 2015</t>
  </si>
  <si>
    <t>benef 2016</t>
  </si>
  <si>
    <t>que bry</t>
  </si>
  <si>
    <t xml:space="preserve">total ch </t>
  </si>
  <si>
    <t>mensuel</t>
  </si>
  <si>
    <t xml:space="preserve"> </t>
  </si>
  <si>
    <t>frais pour loger les revellat</t>
  </si>
  <si>
    <t>impots locaux t habitation</t>
  </si>
  <si>
    <t>si on loue que :...</t>
  </si>
  <si>
    <t>que villiers</t>
  </si>
  <si>
    <t>villiers &amp; bry</t>
  </si>
  <si>
    <t>avantage/incovenients a louer bry</t>
  </si>
  <si>
    <t>conte tenu des frais pour loger les revellat :</t>
  </si>
  <si>
    <t>si on le fait</t>
  </si>
  <si>
    <t>nb chambres solo</t>
  </si>
  <si>
    <t>nb chambres couple</t>
  </si>
  <si>
    <t>tarif/locataire solo</t>
  </si>
  <si>
    <t>tarif par couple</t>
  </si>
  <si>
    <t>charges annuelles (couts estimés)</t>
  </si>
  <si>
    <t>total mensuel estimé par colocataire</t>
  </si>
  <si>
    <t>fraisfinanciers  futur logement anuel</t>
  </si>
  <si>
    <t>sans salaire</t>
  </si>
  <si>
    <t>avec salaire</t>
  </si>
  <si>
    <t>LOC LOGEMENT POR LA FAMILLE</t>
  </si>
  <si>
    <t>RESTE MENSUEL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</si>
</sst>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0" fontId="0" fillId="0" borderId="0" xfId="0" applyNumberFormat="1"/>
    <xf numFmtId="4" fontId="0" fillId="0" borderId="0" xfId="0" applyNumberFormat="1"/>
    <xf numFmtId="0" fontId="0" fillId="2" borderId="0" xfId="0" applyFill="1"/>
    <xf numFmtId="0" fontId="1" fillId="0" borderId="0" xfId="0" applyFont="1"/>
    <xf numFmtId="0" fontId="0" fillId="0" borderId="0" xfId="0" applyNumberFormat="1" applyAlignment="1">
      <alignment wrapText="1"/>
    </xf>
    <xf numFmtId="1" fontId="0" fillId="0" borderId="0" xfId="0" applyNumberFormat="1"/>
    <xf numFmtId="1" fontId="0" fillId="3" borderId="0" xfId="0" applyNumberFormat="1" applyFill="1"/>
    <xf numFmtId="1" fontId="0" fillId="2" borderId="0" xfId="0" applyNumberFormat="1" applyFill="1"/>
    <xf numFmtId="3" fontId="0" fillId="0" borderId="0" xfId="0" applyNumberFormat="1"/>
    <xf numFmtId="3" fontId="0" fillId="3" borderId="0" xfId="0" applyNumberFormat="1" applyFill="1"/>
    <xf numFmtId="3" fontId="0" fillId="2" borderId="0" xfId="0" applyNumberFormat="1" applyFill="1"/>
    <xf numFmtId="1" fontId="0" fillId="0" borderId="0" xfId="0" applyNumberFormat="1" applyAlignment="1">
      <alignment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59</xdr:row>
      <xdr:rowOff>114299</xdr:rowOff>
    </xdr:from>
    <xdr:to>
      <xdr:col>9</xdr:col>
      <xdr:colOff>57150</xdr:colOff>
      <xdr:row>76</xdr:row>
      <xdr:rowOff>19050</xdr:rowOff>
    </xdr:to>
    <xdr:sp macro="" textlink="">
      <xdr:nvSpPr>
        <xdr:cNvPr id="3" name="ZoneTexte 2"/>
        <xdr:cNvSpPr txBox="1"/>
      </xdr:nvSpPr>
      <xdr:spPr>
        <a:xfrm>
          <a:off x="3067050" y="10972799"/>
          <a:ext cx="6153150" cy="3143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si on le fait</a:t>
          </a:r>
          <a:r>
            <a:rPr lang="fr-FR" b="1">
              <a:solidFill>
                <a:srgbClr val="FF0000"/>
              </a:solidFill>
            </a:rPr>
            <a:t> :</a:t>
          </a:r>
        </a:p>
        <a:p>
          <a:r>
            <a:rPr lang="fr-FR">
              <a:solidFill>
                <a:srgbClr val="FF0000"/>
              </a:solidFill>
            </a:rPr>
            <a:t>avantages</a:t>
          </a:r>
        </a:p>
        <a:p>
          <a:r>
            <a:rPr lang="fr-FR" sz="1100"/>
            <a:t>on a plus a vendre bry </a:t>
          </a:r>
        </a:p>
        <a:p>
          <a:r>
            <a:rPr lang="fr-FR" sz="1100"/>
            <a:t>moyen d'indépendance versus les banques</a:t>
          </a:r>
        </a:p>
        <a:p>
          <a:r>
            <a:rPr lang="fr-FR" sz="1100"/>
            <a:t>plus d'home staging a faire</a:t>
          </a:r>
        </a:p>
        <a:p>
          <a:r>
            <a:rPr lang="fr-FR" sz="1100"/>
            <a:t>possibilité de transformer le pret relais en pret au nom de la SCI</a:t>
          </a:r>
        </a:p>
        <a:p>
          <a:r>
            <a:rPr lang="fr-FR" sz="1100">
              <a:solidFill>
                <a:srgbClr val="FF0000"/>
              </a:solidFill>
            </a:rPr>
            <a:t>inconvénients</a:t>
          </a:r>
        </a:p>
        <a:p>
          <a:r>
            <a:rPr lang="fr-FR" sz="1100"/>
            <a:t>frais demenagement</a:t>
          </a:r>
        </a:p>
        <a:p>
          <a:r>
            <a:rPr lang="fr-FR" sz="1100"/>
            <a:t>on vit</a:t>
          </a:r>
          <a:r>
            <a:rPr lang="fr-FR" sz="1100" baseline="0"/>
            <a:t> ailleurs</a:t>
          </a:r>
        </a:p>
        <a:p>
          <a:endParaRPr lang="fr-FR" sz="1100"/>
        </a:p>
        <a:p>
          <a:r>
            <a:rPr lang="fr-FR" sz="1100" b="1" i="0">
              <a:solidFill>
                <a:srgbClr val="FF0000"/>
              </a:solidFill>
              <a:latin typeface="+mn-lt"/>
              <a:ea typeface="+mn-ea"/>
              <a:cs typeface="+mn-cs"/>
            </a:rPr>
            <a:t>si on le fait pas</a:t>
          </a:r>
          <a:r>
            <a:rPr lang="fr-FR" sz="1100" b="1">
              <a:solidFill>
                <a:srgbClr val="FF0000"/>
              </a:solidFill>
              <a:latin typeface="+mn-lt"/>
              <a:ea typeface="+mn-ea"/>
              <a:cs typeface="+mn-cs"/>
            </a:rPr>
            <a:t> :</a:t>
          </a:r>
          <a:endParaRPr lang="fr-FR" b="1">
            <a:solidFill>
              <a:srgbClr val="FF0000"/>
            </a:solidFill>
          </a:endParaRPr>
        </a:p>
        <a:p>
          <a:r>
            <a:rPr lang="fr-FR" sz="1100">
              <a:solidFill>
                <a:srgbClr val="FF0000"/>
              </a:solidFill>
              <a:latin typeface="+mn-lt"/>
              <a:ea typeface="+mn-ea"/>
              <a:cs typeface="+mn-cs"/>
            </a:rPr>
            <a:t>avantages</a:t>
          </a:r>
          <a:endParaRPr lang="fr-FR">
            <a:solidFill>
              <a:srgbClr val="FF0000"/>
            </a:solidFill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on reste là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il faut vendre la maison dans les 2 ans ==&gt; si pas d'acheteur</a:t>
          </a:r>
          <a:endParaRPr lang="fr-FR"/>
        </a:p>
        <a:p>
          <a:r>
            <a:rPr lang="fr-FR" sz="1100">
              <a:solidFill>
                <a:srgbClr val="FF0000"/>
              </a:solidFill>
              <a:latin typeface="+mn-lt"/>
              <a:ea typeface="+mn-ea"/>
              <a:cs typeface="+mn-cs"/>
            </a:rPr>
            <a:t>inconvénients</a:t>
          </a:r>
          <a:endParaRPr lang="fr-FR">
            <a:solidFill>
              <a:srgbClr val="FF0000"/>
            </a:solidFill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pret relais cher</a:t>
          </a:r>
        </a:p>
        <a:p>
          <a:endParaRPr lang="fr-FR"/>
        </a:p>
        <a:p>
          <a:endParaRPr lang="fr-FR" sz="1100"/>
        </a:p>
      </xdr:txBody>
    </xdr:sp>
    <xdr:clientData/>
  </xdr:twoCellAnchor>
  <xdr:twoCellAnchor>
    <xdr:from>
      <xdr:col>6</xdr:col>
      <xdr:colOff>457200</xdr:colOff>
      <xdr:row>13</xdr:row>
      <xdr:rowOff>133350</xdr:rowOff>
    </xdr:from>
    <xdr:to>
      <xdr:col>9</xdr:col>
      <xdr:colOff>485775</xdr:colOff>
      <xdr:row>22</xdr:row>
      <xdr:rowOff>161925</xdr:rowOff>
    </xdr:to>
    <xdr:sp macro="" textlink="">
      <xdr:nvSpPr>
        <xdr:cNvPr id="5" name="ZoneTexte 4"/>
        <xdr:cNvSpPr txBox="1"/>
      </xdr:nvSpPr>
      <xdr:spPr>
        <a:xfrm>
          <a:off x="7334250" y="2609850"/>
          <a:ext cx="2314575" cy="1743075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&lt;&lt; ces lignes n'entrent pas dans le calcul de rentabilité.</a:t>
          </a:r>
        </a:p>
        <a:p>
          <a:r>
            <a:rPr lang="fr-FR" sz="1100"/>
            <a:t>(on fera payer les charges réelles aux colocs)</a:t>
          </a:r>
        </a:p>
      </xdr:txBody>
    </xdr:sp>
    <xdr:clientData/>
  </xdr:twoCellAnchor>
  <xdr:twoCellAnchor>
    <xdr:from>
      <xdr:col>6</xdr:col>
      <xdr:colOff>219076</xdr:colOff>
      <xdr:row>23</xdr:row>
      <xdr:rowOff>171451</xdr:rowOff>
    </xdr:from>
    <xdr:to>
      <xdr:col>10</xdr:col>
      <xdr:colOff>409576</xdr:colOff>
      <xdr:row>26</xdr:row>
      <xdr:rowOff>95250</xdr:rowOff>
    </xdr:to>
    <xdr:sp macro="" textlink="">
      <xdr:nvSpPr>
        <xdr:cNvPr id="6" name="ZoneTexte 5"/>
        <xdr:cNvSpPr txBox="1"/>
      </xdr:nvSpPr>
      <xdr:spPr>
        <a:xfrm>
          <a:off x="7096126" y="4552951"/>
          <a:ext cx="3238500" cy="495299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&lt;&lt; ces lignes ne sont pas imputables aux colocataires mais entrent dans le calcul de rentabilité.</a:t>
          </a:r>
        </a:p>
        <a:p>
          <a:endParaRPr lang="fr-FR" sz="1100"/>
        </a:p>
      </xdr:txBody>
    </xdr:sp>
    <xdr:clientData/>
  </xdr:twoCellAnchor>
  <xdr:twoCellAnchor>
    <xdr:from>
      <xdr:col>6</xdr:col>
      <xdr:colOff>95250</xdr:colOff>
      <xdr:row>36</xdr:row>
      <xdr:rowOff>161925</xdr:rowOff>
    </xdr:from>
    <xdr:to>
      <xdr:col>10</xdr:col>
      <xdr:colOff>723900</xdr:colOff>
      <xdr:row>39</xdr:row>
      <xdr:rowOff>85725</xdr:rowOff>
    </xdr:to>
    <xdr:sp macro="" textlink="">
      <xdr:nvSpPr>
        <xdr:cNvPr id="7" name="ZoneTexte 6"/>
        <xdr:cNvSpPr txBox="1"/>
      </xdr:nvSpPr>
      <xdr:spPr>
        <a:xfrm>
          <a:off x="6972300" y="7019925"/>
          <a:ext cx="3676650" cy="4953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&lt;&lt; a  la baisse si on transforme pret relais en prêt au nom de la SCI. Suppression du</a:t>
          </a:r>
          <a:r>
            <a:rPr lang="fr-FR" sz="1100" baseline="0"/>
            <a:t> prêt relai par vente Bry</a:t>
          </a:r>
          <a:endParaRPr lang="fr-FR" sz="1100"/>
        </a:p>
        <a:p>
          <a:endParaRPr lang="fr-FR" sz="1100"/>
        </a:p>
      </xdr:txBody>
    </xdr:sp>
    <xdr:clientData/>
  </xdr:twoCellAnchor>
  <xdr:twoCellAnchor>
    <xdr:from>
      <xdr:col>6</xdr:col>
      <xdr:colOff>504825</xdr:colOff>
      <xdr:row>29</xdr:row>
      <xdr:rowOff>28576</xdr:rowOff>
    </xdr:from>
    <xdr:to>
      <xdr:col>11</xdr:col>
      <xdr:colOff>190500</xdr:colOff>
      <xdr:row>32</xdr:row>
      <xdr:rowOff>104775</xdr:rowOff>
    </xdr:to>
    <xdr:sp macro="" textlink="">
      <xdr:nvSpPr>
        <xdr:cNvPr id="8" name="ZoneTexte 7"/>
        <xdr:cNvSpPr txBox="1"/>
      </xdr:nvSpPr>
      <xdr:spPr>
        <a:xfrm>
          <a:off x="7381875" y="5553076"/>
          <a:ext cx="3495675" cy="647699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&lt;&lt; Revenus</a:t>
          </a:r>
          <a:r>
            <a:rPr lang="fr-FR" sz="1100" baseline="0"/>
            <a:t> locatifs non imputables sur le foyer fiscal car SCI perçoit les loyers de Bry en tant que SCI à l'IS".</a:t>
          </a:r>
        </a:p>
        <a:p>
          <a:r>
            <a:rPr lang="fr-FR" sz="1100"/>
            <a:t>Souscription</a:t>
          </a:r>
          <a:r>
            <a:rPr lang="fr-FR" sz="1100" baseline="0"/>
            <a:t> FIP/FCPI  pour réduire les impôt existants.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>
      <pane ySplit="870" topLeftCell="A24" activePane="bottomLeft"/>
      <selection sqref="A1:XFD1048576"/>
      <selection pane="bottomLeft" activeCell="H56" sqref="H56"/>
    </sheetView>
  </sheetViews>
  <sheetFormatPr baseColWidth="10" defaultRowHeight="15"/>
  <cols>
    <col min="1" max="1" width="45.5703125" customWidth="1"/>
    <col min="2" max="2" width="11.85546875" customWidth="1"/>
  </cols>
  <sheetData>
    <row r="1" spans="1:6">
      <c r="B1" t="s">
        <v>21</v>
      </c>
      <c r="C1" t="s">
        <v>0</v>
      </c>
      <c r="D1" t="s">
        <v>2</v>
      </c>
      <c r="E1" t="s">
        <v>9</v>
      </c>
      <c r="F1" t="s">
        <v>5</v>
      </c>
    </row>
    <row r="2" spans="1:6">
      <c r="A2" t="s">
        <v>41</v>
      </c>
      <c r="C2">
        <v>5</v>
      </c>
      <c r="D2">
        <v>5</v>
      </c>
      <c r="F2">
        <v>5</v>
      </c>
    </row>
    <row r="3" spans="1:6">
      <c r="A3" t="s">
        <v>42</v>
      </c>
      <c r="C3">
        <v>1</v>
      </c>
      <c r="D3">
        <v>1</v>
      </c>
      <c r="F3">
        <v>1</v>
      </c>
    </row>
    <row r="4" spans="1:6">
      <c r="A4" t="s">
        <v>43</v>
      </c>
      <c r="C4">
        <v>580</v>
      </c>
      <c r="D4">
        <v>580</v>
      </c>
      <c r="F4">
        <v>590</v>
      </c>
    </row>
    <row r="5" spans="1:6">
      <c r="A5" t="s">
        <v>44</v>
      </c>
      <c r="C5">
        <v>580</v>
      </c>
      <c r="D5">
        <v>580</v>
      </c>
      <c r="F5">
        <v>610</v>
      </c>
    </row>
    <row r="8" spans="1:6">
      <c r="A8" t="s">
        <v>1</v>
      </c>
      <c r="C8" s="1">
        <v>1</v>
      </c>
      <c r="D8" s="1">
        <v>1</v>
      </c>
      <c r="E8" s="1">
        <f>AVERAGE(C8:D8)</f>
        <v>1</v>
      </c>
      <c r="F8" s="1">
        <v>1</v>
      </c>
    </row>
    <row r="9" spans="1:6">
      <c r="A9" t="s">
        <v>3</v>
      </c>
      <c r="C9">
        <f>C8*(C4*C2+C5*C3)</f>
        <v>3480</v>
      </c>
      <c r="D9">
        <f>D8*(D4*D2+D5*D3)</f>
        <v>3480</v>
      </c>
      <c r="E9">
        <f t="shared" ref="E9:E10" si="0">SUM(C9:D9)</f>
        <v>6960</v>
      </c>
      <c r="F9">
        <f>F8*(F4*F2+F5*F3)</f>
        <v>3560</v>
      </c>
    </row>
    <row r="10" spans="1:6">
      <c r="A10" t="s">
        <v>4</v>
      </c>
      <c r="C10">
        <f>12*C9</f>
        <v>41760</v>
      </c>
      <c r="D10">
        <f>12*D9</f>
        <v>41760</v>
      </c>
      <c r="E10">
        <f t="shared" si="0"/>
        <v>83520</v>
      </c>
      <c r="F10">
        <f>12*F9</f>
        <v>42720</v>
      </c>
    </row>
    <row r="14" spans="1:6">
      <c r="A14" s="3" t="s">
        <v>45</v>
      </c>
    </row>
    <row r="15" spans="1:6">
      <c r="A15" s="3" t="s">
        <v>8</v>
      </c>
      <c r="C15">
        <v>600</v>
      </c>
      <c r="D15">
        <v>600</v>
      </c>
      <c r="E15">
        <f t="shared" ref="E15:E23" si="1">SUM(C15:D15)</f>
        <v>1200</v>
      </c>
      <c r="F15">
        <v>600</v>
      </c>
    </row>
    <row r="16" spans="1:6">
      <c r="A16" s="3" t="s">
        <v>6</v>
      </c>
      <c r="C16">
        <v>2200</v>
      </c>
      <c r="D16">
        <v>2200</v>
      </c>
      <c r="E16">
        <f t="shared" si="1"/>
        <v>4400</v>
      </c>
      <c r="F16">
        <v>2500</v>
      </c>
    </row>
    <row r="17" spans="1:9">
      <c r="A17" s="3" t="s">
        <v>7</v>
      </c>
      <c r="C17">
        <v>360</v>
      </c>
      <c r="D17">
        <v>360</v>
      </c>
      <c r="E17">
        <f t="shared" si="1"/>
        <v>720</v>
      </c>
      <c r="F17">
        <v>360</v>
      </c>
    </row>
    <row r="18" spans="1:9">
      <c r="A18" s="3" t="s">
        <v>14</v>
      </c>
      <c r="C18">
        <f>SUM(C15:C17)</f>
        <v>3160</v>
      </c>
      <c r="D18">
        <f t="shared" ref="D18:F18" si="2">SUM(D15:D17)</f>
        <v>3160</v>
      </c>
      <c r="E18">
        <f t="shared" si="1"/>
        <v>6320</v>
      </c>
      <c r="F18">
        <f t="shared" si="2"/>
        <v>3460</v>
      </c>
    </row>
    <row r="19" spans="1:9">
      <c r="A19" s="13" t="s">
        <v>15</v>
      </c>
      <c r="C19" s="6">
        <f>C18/12</f>
        <v>263.33333333333331</v>
      </c>
      <c r="D19" s="6">
        <f t="shared" ref="D19:F19" si="3">D18/12</f>
        <v>263.33333333333331</v>
      </c>
      <c r="E19" s="6">
        <f t="shared" si="1"/>
        <v>526.66666666666663</v>
      </c>
      <c r="F19" s="6">
        <f t="shared" si="3"/>
        <v>288.33333333333331</v>
      </c>
      <c r="G19" s="6"/>
      <c r="H19" s="6"/>
      <c r="I19" s="6"/>
    </row>
    <row r="20" spans="1:9">
      <c r="A20" s="3" t="s">
        <v>46</v>
      </c>
      <c r="C20" s="6">
        <f>C19/(C2+2*C3)</f>
        <v>37.619047619047613</v>
      </c>
      <c r="D20" s="6">
        <f>D19/(D2+2*D3)</f>
        <v>37.619047619047613</v>
      </c>
      <c r="E20" s="6">
        <f t="shared" si="1"/>
        <v>75.238095238095227</v>
      </c>
      <c r="F20" s="6">
        <f>F19/(F2+2*F3)</f>
        <v>41.19047619047619</v>
      </c>
      <c r="G20" s="6"/>
      <c r="H20" s="6"/>
      <c r="I20" s="6"/>
    </row>
    <row r="21" spans="1:9">
      <c r="A21" s="3" t="s">
        <v>10</v>
      </c>
      <c r="C21" s="6">
        <v>2000</v>
      </c>
      <c r="D21" s="6">
        <v>1300</v>
      </c>
      <c r="E21" s="6">
        <f t="shared" si="1"/>
        <v>3300</v>
      </c>
      <c r="F21" s="6">
        <v>2002</v>
      </c>
      <c r="G21" s="6"/>
      <c r="H21" s="6"/>
      <c r="I21" s="6"/>
    </row>
    <row r="22" spans="1:9">
      <c r="A22" s="3" t="s">
        <v>13</v>
      </c>
      <c r="C22" s="6">
        <f>C21/((C2+2*C3))/12</f>
        <v>23.80952380952381</v>
      </c>
      <c r="D22" s="6">
        <f>D21/((D2+2*D3))/12</f>
        <v>15.476190476190476</v>
      </c>
      <c r="E22" s="6">
        <f t="shared" si="1"/>
        <v>39.285714285714285</v>
      </c>
      <c r="F22" s="6">
        <f>F21/((F2+2*F3))/12</f>
        <v>23.833333333333332</v>
      </c>
      <c r="G22" s="6"/>
      <c r="H22" s="6"/>
      <c r="I22" s="6"/>
    </row>
    <row r="23" spans="1:9">
      <c r="A23" s="3" t="s">
        <v>16</v>
      </c>
      <c r="C23" s="6">
        <f>C22+C20</f>
        <v>61.428571428571423</v>
      </c>
      <c r="D23" s="6">
        <f t="shared" ref="D23:F23" si="4">D22+D20</f>
        <v>53.095238095238088</v>
      </c>
      <c r="E23" s="6">
        <f t="shared" si="1"/>
        <v>114.52380952380952</v>
      </c>
      <c r="F23" s="6">
        <f t="shared" si="4"/>
        <v>65.023809523809518</v>
      </c>
      <c r="G23" s="6"/>
      <c r="H23" s="6"/>
      <c r="I23" s="6"/>
    </row>
    <row r="24" spans="1:9">
      <c r="C24" s="6"/>
      <c r="D24" s="6"/>
      <c r="E24" s="6"/>
      <c r="F24" s="6"/>
      <c r="G24" s="6"/>
      <c r="H24" s="6"/>
      <c r="I24" s="6"/>
    </row>
    <row r="25" spans="1:9">
      <c r="A25" t="s">
        <v>11</v>
      </c>
      <c r="B25" s="2"/>
      <c r="C25" s="6">
        <v>2362</v>
      </c>
      <c r="D25" s="6">
        <v>1650</v>
      </c>
      <c r="E25" s="6">
        <f t="shared" ref="E25" si="5">SUM(C25:D25)</f>
        <v>4012</v>
      </c>
      <c r="F25" s="6">
        <v>2300</v>
      </c>
      <c r="G25" s="6"/>
      <c r="H25" s="6"/>
      <c r="I25" s="6"/>
    </row>
    <row r="26" spans="1:9">
      <c r="A26" t="s">
        <v>12</v>
      </c>
      <c r="B26" s="2"/>
      <c r="C26" s="6">
        <f>C25/((C2+2*C3))/12</f>
        <v>28.11904761904762</v>
      </c>
      <c r="D26" s="6">
        <f>D25/((D2+2*D3))/12</f>
        <v>19.642857142857142</v>
      </c>
      <c r="E26" s="6"/>
      <c r="F26" s="6">
        <f>F25/((F2+2*F3))/12</f>
        <v>27.38095238095238</v>
      </c>
      <c r="G26" s="6"/>
      <c r="H26" s="6"/>
      <c r="I26" s="6"/>
    </row>
    <row r="27" spans="1:9">
      <c r="B27" s="9"/>
      <c r="C27" s="6"/>
      <c r="D27" s="6"/>
      <c r="E27" s="6"/>
      <c r="F27" s="6"/>
      <c r="G27" s="6"/>
      <c r="H27" s="6"/>
      <c r="I27" s="6"/>
    </row>
    <row r="28" spans="1:9">
      <c r="A28" t="s">
        <v>22</v>
      </c>
      <c r="B28" s="9">
        <v>50000</v>
      </c>
      <c r="C28" s="6">
        <f>C10-C25</f>
        <v>39398</v>
      </c>
      <c r="D28" s="6">
        <f>D10-D25</f>
        <v>40110</v>
      </c>
      <c r="E28" s="6">
        <f>SUM(B28:D28)</f>
        <v>129508</v>
      </c>
      <c r="F28" s="6">
        <f>F10-F25</f>
        <v>40420</v>
      </c>
      <c r="G28" s="6"/>
      <c r="H28" s="6"/>
      <c r="I28" s="6"/>
    </row>
    <row r="29" spans="1:9">
      <c r="A29" t="s">
        <v>23</v>
      </c>
      <c r="B29" s="9">
        <f>B28/12</f>
        <v>4166.666666666667</v>
      </c>
      <c r="C29" s="6">
        <f t="shared" ref="C29:E29" si="6">C28/12</f>
        <v>3283.1666666666665</v>
      </c>
      <c r="D29" s="6">
        <f t="shared" si="6"/>
        <v>3342.5</v>
      </c>
      <c r="E29" s="6">
        <f t="shared" si="6"/>
        <v>10792.333333333334</v>
      </c>
      <c r="F29" s="6">
        <f>F28/12</f>
        <v>3368.3333333333335</v>
      </c>
      <c r="G29" s="6"/>
      <c r="H29" s="6"/>
      <c r="I29" s="6"/>
    </row>
    <row r="30" spans="1:9">
      <c r="A30" t="s">
        <v>18</v>
      </c>
      <c r="B30" s="9">
        <v>5400</v>
      </c>
      <c r="C30" s="6">
        <v>0</v>
      </c>
      <c r="D30" s="6">
        <v>0</v>
      </c>
      <c r="E30" s="6">
        <f>SUM(B30:D30)</f>
        <v>5400</v>
      </c>
      <c r="F30" s="6">
        <v>5400</v>
      </c>
      <c r="G30" s="6"/>
      <c r="H30" s="6"/>
      <c r="I30" s="6"/>
    </row>
    <row r="31" spans="1:9">
      <c r="A31" t="s">
        <v>19</v>
      </c>
      <c r="B31" s="10">
        <v>3000</v>
      </c>
      <c r="C31" s="7">
        <v>0</v>
      </c>
      <c r="D31" s="7">
        <v>0</v>
      </c>
      <c r="E31" s="6">
        <f>SUM(B31:D31)</f>
        <v>3000</v>
      </c>
      <c r="F31" s="6">
        <v>12000</v>
      </c>
      <c r="G31" s="6"/>
      <c r="H31" s="6"/>
      <c r="I31" s="6"/>
    </row>
    <row r="32" spans="1:9">
      <c r="A32" t="s">
        <v>20</v>
      </c>
      <c r="B32" s="9">
        <f>(B28-B30)/12</f>
        <v>3716.6666666666665</v>
      </c>
      <c r="C32" s="6">
        <f t="shared" ref="C32:E32" si="7">(C28-C30)/12</f>
        <v>3283.1666666666665</v>
      </c>
      <c r="D32" s="6">
        <f t="shared" si="7"/>
        <v>3342.5</v>
      </c>
      <c r="E32" s="6">
        <f t="shared" si="7"/>
        <v>10342.333333333334</v>
      </c>
      <c r="F32" s="6"/>
      <c r="G32" s="6"/>
      <c r="H32" s="6"/>
      <c r="I32" s="6"/>
    </row>
    <row r="33" spans="1:9">
      <c r="A33" t="s">
        <v>17</v>
      </c>
      <c r="B33" s="9">
        <f>(B28-B31)/12</f>
        <v>3916.6666666666665</v>
      </c>
      <c r="C33" s="6">
        <f t="shared" ref="C33:E33" si="8">(C28-C31)/12</f>
        <v>3283.1666666666665</v>
      </c>
      <c r="D33" s="6">
        <f t="shared" si="8"/>
        <v>3342.5</v>
      </c>
      <c r="E33" s="6">
        <f t="shared" si="8"/>
        <v>10542.333333333334</v>
      </c>
      <c r="F33" s="6"/>
      <c r="G33" s="6"/>
      <c r="H33" s="6"/>
      <c r="I33" s="6"/>
    </row>
    <row r="34" spans="1:9">
      <c r="A34" t="s">
        <v>24</v>
      </c>
      <c r="B34" s="9">
        <f>B32*12</f>
        <v>44600</v>
      </c>
      <c r="C34" s="6">
        <f t="shared" ref="C34:E34" si="9">C32*12</f>
        <v>39398</v>
      </c>
      <c r="D34" s="6">
        <f t="shared" si="9"/>
        <v>40110</v>
      </c>
      <c r="E34" s="6">
        <f t="shared" si="9"/>
        <v>124108</v>
      </c>
      <c r="F34" s="6"/>
      <c r="G34" s="6"/>
      <c r="H34" s="6"/>
      <c r="I34" s="6"/>
    </row>
    <row r="35" spans="1:9">
      <c r="A35" t="s">
        <v>25</v>
      </c>
      <c r="B35" s="9">
        <f>B33*12</f>
        <v>47000</v>
      </c>
      <c r="C35" s="6">
        <f t="shared" ref="C35:E35" si="10">C33*12</f>
        <v>39398</v>
      </c>
      <c r="D35" s="6">
        <f t="shared" si="10"/>
        <v>40110</v>
      </c>
      <c r="E35" s="6">
        <f t="shared" si="10"/>
        <v>126508</v>
      </c>
      <c r="F35" s="6"/>
      <c r="G35" s="6"/>
      <c r="H35" s="6"/>
      <c r="I35" s="6"/>
    </row>
    <row r="36" spans="1:9">
      <c r="B36" s="9"/>
      <c r="C36" s="6"/>
      <c r="D36" s="6"/>
      <c r="E36" s="6"/>
      <c r="F36" s="6"/>
      <c r="G36" s="6"/>
      <c r="H36" s="6"/>
      <c r="I36" s="6"/>
    </row>
    <row r="37" spans="1:9" s="3" customFormat="1">
      <c r="A37" s="3" t="s">
        <v>47</v>
      </c>
      <c r="B37" s="11"/>
      <c r="C37" s="8"/>
      <c r="D37" s="8"/>
      <c r="E37" s="8"/>
      <c r="F37" s="8"/>
      <c r="G37" s="8"/>
      <c r="H37" s="8"/>
      <c r="I37" s="8"/>
    </row>
    <row r="38" spans="1:9">
      <c r="A38" t="s">
        <v>26</v>
      </c>
      <c r="B38" s="9"/>
      <c r="C38" s="6">
        <v>0</v>
      </c>
      <c r="D38" s="6">
        <v>0</v>
      </c>
      <c r="E38" s="6">
        <f t="shared" ref="E38" si="11">SUM(C38:D38)</f>
        <v>0</v>
      </c>
      <c r="F38" s="6"/>
      <c r="G38" s="6"/>
      <c r="H38" s="6"/>
      <c r="I38" s="6"/>
    </row>
    <row r="39" spans="1:9">
      <c r="A39" t="s">
        <v>30</v>
      </c>
      <c r="B39" s="9"/>
      <c r="C39" s="6">
        <f>SUM(C38:C38)</f>
        <v>0</v>
      </c>
      <c r="D39" s="6">
        <f>SUM(D38:D38)</f>
        <v>0</v>
      </c>
      <c r="E39" s="6">
        <f>SUM(C39:D39)</f>
        <v>0</v>
      </c>
      <c r="F39" s="6"/>
      <c r="G39" s="6"/>
      <c r="H39" s="6" t="s">
        <v>32</v>
      </c>
      <c r="I39" s="6"/>
    </row>
    <row r="40" spans="1:9">
      <c r="B40" s="9"/>
      <c r="C40" s="6"/>
      <c r="D40" s="6"/>
      <c r="E40" s="6"/>
      <c r="F40" s="6"/>
      <c r="G40" s="6"/>
      <c r="H40" s="6"/>
      <c r="I40" s="6"/>
    </row>
    <row r="41" spans="1:9" ht="60">
      <c r="A41" t="s">
        <v>35</v>
      </c>
      <c r="B41" s="9" t="s">
        <v>21</v>
      </c>
      <c r="C41" s="6" t="s">
        <v>36</v>
      </c>
      <c r="D41" s="6" t="s">
        <v>29</v>
      </c>
      <c r="E41" s="6" t="s">
        <v>37</v>
      </c>
      <c r="F41" s="6"/>
      <c r="G41" s="6" t="s">
        <v>31</v>
      </c>
      <c r="H41" s="12" t="s">
        <v>50</v>
      </c>
      <c r="I41" s="6" t="s">
        <v>51</v>
      </c>
    </row>
    <row r="42" spans="1:9">
      <c r="A42" t="s">
        <v>27</v>
      </c>
      <c r="B42" s="9">
        <f>B34</f>
        <v>44600</v>
      </c>
      <c r="C42" s="6">
        <f>C34-C39</f>
        <v>39398</v>
      </c>
      <c r="D42" s="6">
        <f>D34-D39</f>
        <v>40110</v>
      </c>
      <c r="E42" s="6">
        <f>SUM(B42:D42)</f>
        <v>124108</v>
      </c>
      <c r="F42" s="6"/>
      <c r="G42" s="6">
        <f>E42/12</f>
        <v>10342.333333333334</v>
      </c>
      <c r="H42" s="6">
        <v>2500</v>
      </c>
      <c r="I42" s="6">
        <f>G42-H42</f>
        <v>7842.3333333333339</v>
      </c>
    </row>
    <row r="43" spans="1:9">
      <c r="A43" t="s">
        <v>28</v>
      </c>
      <c r="B43" s="9">
        <f>B35</f>
        <v>47000</v>
      </c>
      <c r="C43" s="6">
        <f>C35-C39</f>
        <v>39398</v>
      </c>
      <c r="D43" s="6">
        <f>D35-D39</f>
        <v>40110</v>
      </c>
      <c r="E43" s="6">
        <f>SUM(B43:D43)</f>
        <v>126508</v>
      </c>
      <c r="F43" s="6"/>
      <c r="G43" s="6">
        <f>E43/12</f>
        <v>10542.333333333334</v>
      </c>
      <c r="H43" s="6">
        <v>2500</v>
      </c>
      <c r="I43" s="6">
        <f>G43-H43</f>
        <v>8042.3333333333339</v>
      </c>
    </row>
    <row r="44" spans="1:9">
      <c r="B44" s="9"/>
      <c r="C44" s="6"/>
      <c r="D44" s="6"/>
      <c r="E44" s="6"/>
      <c r="F44" s="6"/>
      <c r="G44" s="6"/>
      <c r="H44" s="6"/>
      <c r="I44" s="6"/>
    </row>
    <row r="45" spans="1:9">
      <c r="A45" t="s">
        <v>33</v>
      </c>
      <c r="B45" s="9"/>
      <c r="C45" s="6"/>
      <c r="D45" s="6">
        <f>2000*12</f>
        <v>24000</v>
      </c>
      <c r="E45" s="6"/>
      <c r="F45" s="6"/>
      <c r="G45" s="6"/>
      <c r="H45" s="6"/>
      <c r="I45" s="6"/>
    </row>
    <row r="46" spans="1:9">
      <c r="A46" t="s">
        <v>34</v>
      </c>
      <c r="B46" s="9"/>
      <c r="C46" s="6"/>
      <c r="D46" s="6">
        <v>1600</v>
      </c>
      <c r="E46" s="6"/>
      <c r="F46" s="6"/>
      <c r="G46" s="6"/>
      <c r="H46" s="6"/>
      <c r="I46" s="6"/>
    </row>
    <row r="47" spans="1:9">
      <c r="A47" t="s">
        <v>27</v>
      </c>
      <c r="B47" s="9"/>
      <c r="C47" s="6"/>
      <c r="D47" s="6">
        <f>D42-D45-D46</f>
        <v>14510</v>
      </c>
      <c r="E47" s="6"/>
      <c r="F47" s="6"/>
      <c r="G47" s="6"/>
      <c r="H47" s="6"/>
      <c r="I47" s="6"/>
    </row>
    <row r="48" spans="1:9">
      <c r="A48" t="s">
        <v>28</v>
      </c>
      <c r="B48" s="9"/>
      <c r="C48" s="6"/>
      <c r="D48" s="6">
        <f>D43-D45-D46</f>
        <v>14510</v>
      </c>
      <c r="E48" s="6"/>
      <c r="F48" s="6"/>
      <c r="G48" s="6"/>
      <c r="H48" s="6"/>
      <c r="I48" s="6"/>
    </row>
    <row r="49" spans="1:9">
      <c r="B49" s="9"/>
      <c r="C49" s="6"/>
      <c r="D49" s="6"/>
      <c r="E49" s="6"/>
      <c r="F49" s="6"/>
      <c r="G49" s="6"/>
      <c r="H49" s="6"/>
      <c r="I49" s="6"/>
    </row>
    <row r="50" spans="1:9">
      <c r="A50" t="s">
        <v>39</v>
      </c>
      <c r="B50" s="9"/>
      <c r="C50" s="6"/>
      <c r="D50" s="6"/>
      <c r="E50" s="6"/>
      <c r="F50" s="6"/>
      <c r="G50" s="6"/>
      <c r="H50" s="6"/>
      <c r="I50" s="6"/>
    </row>
    <row r="51" spans="1:9">
      <c r="A51" s="2" t="str">
        <f t="shared" ref="A51:A52" si="12">A42</f>
        <v>benef 2015</v>
      </c>
      <c r="B51" s="9">
        <f>B42</f>
        <v>44600</v>
      </c>
      <c r="C51" s="6">
        <f>C42</f>
        <v>39398</v>
      </c>
      <c r="D51" s="6">
        <f>D47</f>
        <v>14510</v>
      </c>
      <c r="E51" s="6">
        <f>SUM(B51:D51)</f>
        <v>98508</v>
      </c>
      <c r="F51" s="6"/>
      <c r="G51" s="6"/>
      <c r="H51" s="6"/>
      <c r="I51" s="6"/>
    </row>
    <row r="52" spans="1:9">
      <c r="A52" s="2" t="str">
        <f t="shared" si="12"/>
        <v>benef 2016</v>
      </c>
      <c r="B52" s="9">
        <f>B43</f>
        <v>47000</v>
      </c>
      <c r="C52" s="6">
        <f>C43</f>
        <v>39398</v>
      </c>
      <c r="D52" s="6">
        <f>D48</f>
        <v>14510</v>
      </c>
      <c r="E52" s="6">
        <f>SUM(B52:D52)</f>
        <v>100908</v>
      </c>
      <c r="F52" s="6"/>
      <c r="G52" s="6"/>
      <c r="H52" s="6"/>
      <c r="I52" s="6"/>
    </row>
    <row r="53" spans="1:9">
      <c r="B53" s="2"/>
      <c r="C53" s="2"/>
      <c r="D53" s="2"/>
      <c r="E53" s="2"/>
      <c r="F53" s="2"/>
      <c r="G53" s="2"/>
      <c r="H53" s="2"/>
    </row>
    <row r="54" spans="1:9">
      <c r="A54" t="s">
        <v>23</v>
      </c>
      <c r="B54" s="2"/>
      <c r="C54" s="2"/>
      <c r="D54" s="2"/>
      <c r="E54" s="2" t="s">
        <v>48</v>
      </c>
      <c r="F54" s="2" t="s">
        <v>49</v>
      </c>
      <c r="G54" s="2"/>
      <c r="H54" s="2"/>
    </row>
    <row r="55" spans="1:9">
      <c r="A55" t="s">
        <v>27</v>
      </c>
      <c r="B55" s="9">
        <f>B51/12</f>
        <v>3716.6666666666665</v>
      </c>
      <c r="C55" s="9">
        <f t="shared" ref="C55:E56" si="13">C51/12</f>
        <v>3283.1666666666665</v>
      </c>
      <c r="D55" s="9">
        <f t="shared" si="13"/>
        <v>1209.1666666666667</v>
      </c>
      <c r="E55" s="9">
        <f>SUM(C55:D55)</f>
        <v>4492.333333333333</v>
      </c>
      <c r="F55" s="9">
        <f>SUM(B55:D55)</f>
        <v>8209</v>
      </c>
      <c r="G55" s="2"/>
      <c r="H55" s="2"/>
    </row>
    <row r="56" spans="1:9">
      <c r="A56" t="s">
        <v>28</v>
      </c>
      <c r="B56" s="9">
        <f>B52/12</f>
        <v>3916.6666666666665</v>
      </c>
      <c r="C56" s="9">
        <f t="shared" si="13"/>
        <v>3283.1666666666665</v>
      </c>
      <c r="D56" s="9">
        <f t="shared" si="13"/>
        <v>1209.1666666666667</v>
      </c>
      <c r="E56" s="9">
        <f>SUM(C56:D56)</f>
        <v>4492.333333333333</v>
      </c>
      <c r="F56" s="9">
        <f>SUM(B56:D56)</f>
        <v>8409</v>
      </c>
      <c r="G56" s="2"/>
      <c r="H56" s="2"/>
    </row>
    <row r="57" spans="1:9">
      <c r="B57" s="2"/>
      <c r="C57" s="2"/>
      <c r="D57" s="2"/>
      <c r="E57" s="2"/>
      <c r="F57" s="2"/>
      <c r="G57" s="2"/>
      <c r="H57" s="2"/>
    </row>
    <row r="58" spans="1:9">
      <c r="B58" s="2"/>
      <c r="C58" s="2"/>
      <c r="D58" s="2"/>
      <c r="E58" s="2"/>
      <c r="F58" s="2"/>
      <c r="G58" s="2"/>
      <c r="H58" s="2"/>
    </row>
    <row r="59" spans="1:9">
      <c r="A59" s="4" t="s">
        <v>38</v>
      </c>
      <c r="B59" s="5" t="s">
        <v>40</v>
      </c>
      <c r="C59" s="5"/>
      <c r="D59" s="5"/>
      <c r="H59" s="2"/>
    </row>
    <row r="60" spans="1:9">
      <c r="B60" s="2"/>
      <c r="C60" s="2"/>
      <c r="D60" s="2"/>
      <c r="E60" s="2"/>
      <c r="F60" s="2"/>
      <c r="G60" s="2"/>
      <c r="H60" s="2"/>
    </row>
    <row r="61" spans="1:9">
      <c r="B61" s="2"/>
      <c r="C61" s="2"/>
      <c r="D61" s="2"/>
      <c r="E61" s="2"/>
      <c r="F61" s="2"/>
      <c r="G61" s="2"/>
      <c r="H61" s="2"/>
    </row>
    <row r="62" spans="1:9">
      <c r="B62" s="2"/>
      <c r="C62" s="2"/>
      <c r="D62" s="2"/>
      <c r="E62" s="2"/>
      <c r="F62" s="2"/>
      <c r="G62" s="2"/>
      <c r="H62" s="2"/>
    </row>
    <row r="63" spans="1:9">
      <c r="B63" s="2"/>
      <c r="C63" s="2"/>
      <c r="D63" s="2"/>
      <c r="E63" s="2"/>
      <c r="F63" s="2"/>
      <c r="G63" s="2"/>
      <c r="H63" s="2"/>
    </row>
    <row r="64" spans="1:9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5"/>
      <c r="C69" s="5"/>
      <c r="D69" s="5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</sheetData>
  <mergeCells count="2">
    <mergeCell ref="B59:D59"/>
    <mergeCell ref="B69:D6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2014-12-13T07:47:31Z</dcterms:created>
  <dcterms:modified xsi:type="dcterms:W3CDTF">2014-12-15T21:19:50Z</dcterms:modified>
</cp:coreProperties>
</file>