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2780" windowHeight="6780"/>
  </bookViews>
  <sheets>
    <sheet name="Patrimoine" sheetId="2" r:id="rId1"/>
  </sheets>
  <definedNames>
    <definedName name="_xlnm.Print_Area" localSheetId="0">Patrimoine!$A$1:$M$40</definedName>
  </definedNames>
  <calcPr calcId="145621"/>
</workbook>
</file>

<file path=xl/calcChain.xml><?xml version="1.0" encoding="utf-8"?>
<calcChain xmlns="http://schemas.openxmlformats.org/spreadsheetml/2006/main">
  <c r="E21" i="2" l="1"/>
  <c r="E26" i="2"/>
  <c r="E12" i="2"/>
  <c r="N19" i="2" l="1"/>
  <c r="N14" i="2"/>
  <c r="O21" i="2"/>
  <c r="O17" i="2"/>
  <c r="O14" i="2"/>
  <c r="O8" i="2"/>
  <c r="L19" i="2"/>
  <c r="H19" i="2"/>
  <c r="I19" i="2" s="1"/>
  <c r="M19" i="2" s="1"/>
  <c r="L18" i="2"/>
  <c r="H18" i="2"/>
  <c r="I18" i="2" s="1"/>
  <c r="P13" i="2"/>
  <c r="P14" i="2"/>
  <c r="P7" i="2"/>
  <c r="P6" i="2"/>
  <c r="P5" i="2"/>
  <c r="E17" i="2"/>
  <c r="G17" i="2"/>
  <c r="H17" i="2"/>
  <c r="J17" i="2"/>
  <c r="K17" i="2"/>
  <c r="F17" i="2"/>
  <c r="L14" i="2"/>
  <c r="I14" i="2"/>
  <c r="K8" i="2"/>
  <c r="K21" i="2" s="1"/>
  <c r="H8" i="2"/>
  <c r="H21" i="2" s="1"/>
  <c r="F24" i="2"/>
  <c r="F21" i="2"/>
  <c r="E8" i="2"/>
  <c r="J8" i="2"/>
  <c r="J21" i="2" s="1"/>
  <c r="I6" i="2"/>
  <c r="I13" i="2"/>
  <c r="L13" i="2"/>
  <c r="P8" i="2" l="1"/>
  <c r="P21" i="2" s="1"/>
  <c r="M18" i="2"/>
  <c r="M7" i="2"/>
  <c r="M14" i="2"/>
  <c r="M13" i="2"/>
  <c r="M6" i="2"/>
  <c r="F30" i="2" l="1"/>
  <c r="F31" i="2" s="1"/>
  <c r="I8" i="2"/>
  <c r="I21" i="2" s="1"/>
  <c r="L8" i="2"/>
  <c r="K24" i="2"/>
  <c r="J24" i="2"/>
  <c r="H24" i="2"/>
  <c r="E24" i="2"/>
  <c r="L23" i="2"/>
  <c r="I23" i="2"/>
  <c r="E28" i="2"/>
  <c r="E29" i="2" s="1"/>
  <c r="E32" i="2" s="1"/>
  <c r="I24" i="2" l="1"/>
  <c r="L24" i="2"/>
  <c r="M23" i="2"/>
  <c r="M5" i="2"/>
  <c r="M8" i="2" s="1"/>
  <c r="N8" i="2" s="1"/>
  <c r="M24" i="2" l="1"/>
  <c r="F35" i="2"/>
  <c r="L15" i="2" l="1"/>
  <c r="L17" i="2" s="1"/>
  <c r="L21" i="2" s="1"/>
  <c r="I15" i="2"/>
  <c r="I17" i="2" s="1"/>
  <c r="M17" i="2" l="1"/>
  <c r="N17" i="2" s="1"/>
  <c r="N21" i="2" s="1"/>
  <c r="M15" i="2"/>
  <c r="M21" i="2" l="1"/>
  <c r="F39" i="2" l="1"/>
  <c r="B39" i="2"/>
  <c r="G39" i="2" l="1"/>
</calcChain>
</file>

<file path=xl/sharedStrings.xml><?xml version="1.0" encoding="utf-8"?>
<sst xmlns="http://schemas.openxmlformats.org/spreadsheetml/2006/main" count="93" uniqueCount="72">
  <si>
    <t>Date acquisition</t>
  </si>
  <si>
    <t>Mode détention</t>
  </si>
  <si>
    <t>Détenteur</t>
  </si>
  <si>
    <t>Valeur estimée</t>
  </si>
  <si>
    <t>Emprunt restant dû</t>
  </si>
  <si>
    <t>Bry-sur-Marne</t>
  </si>
  <si>
    <t>Commun</t>
  </si>
  <si>
    <t>La Londe Moulin Vieux</t>
  </si>
  <si>
    <t>Mme</t>
  </si>
  <si>
    <t>PP</t>
  </si>
  <si>
    <t>LIQUIDITES</t>
  </si>
  <si>
    <t>Liquidités comptes</t>
  </si>
  <si>
    <t>Contrat Ass-Vie</t>
  </si>
  <si>
    <t>Total liquidité</t>
  </si>
  <si>
    <t>Total Actif</t>
  </si>
  <si>
    <t xml:space="preserve">TOTAL Passif </t>
  </si>
  <si>
    <t>BALANCE ACTIF</t>
  </si>
  <si>
    <t>LES FLUX Revenus et charges annuelles</t>
  </si>
  <si>
    <t>REVENUS</t>
  </si>
  <si>
    <t>Revenus Professionnels</t>
  </si>
  <si>
    <t>Revenus Fonciers</t>
  </si>
  <si>
    <t>BALANCE FLUX</t>
  </si>
  <si>
    <t>SCI Perroquets</t>
  </si>
  <si>
    <t>Annuels</t>
  </si>
  <si>
    <t>Rev. fonciers 2015</t>
  </si>
  <si>
    <t>Robien Pleurtuit</t>
  </si>
  <si>
    <t>Montant échéance emprunts</t>
  </si>
  <si>
    <t>Résultat net</t>
  </si>
  <si>
    <t>New emprunt</t>
  </si>
  <si>
    <t>Emprunt Perroquets</t>
  </si>
  <si>
    <t>Montant Taxes foncières</t>
  </si>
  <si>
    <t>Revenus fonciers encaissés 2015</t>
  </si>
  <si>
    <t>Solde</t>
  </si>
  <si>
    <t>Emprunt Perso en cours</t>
  </si>
  <si>
    <t>SCI</t>
  </si>
  <si>
    <t>Salaire gérance SCI</t>
  </si>
  <si>
    <t>Perso</t>
  </si>
  <si>
    <t>TOTAL immobilier SCI</t>
  </si>
  <si>
    <t>TOTAL immobilier perso</t>
  </si>
  <si>
    <t>BILAN PATRIMONIAL 2015</t>
  </si>
  <si>
    <t>COMPOSITION DE L'ACTIF - PASSIF</t>
  </si>
  <si>
    <t>TRESORERIE DES TROIS SCI (12 LOCATAIRES)</t>
  </si>
  <si>
    <t>Famille Revellat</t>
  </si>
  <si>
    <t>Désignation des biens SCI</t>
  </si>
  <si>
    <t>Bry-sur-Marne (prêt)</t>
  </si>
  <si>
    <t>IMMOBILIERS SCI</t>
  </si>
  <si>
    <t>Appart détenu en direct</t>
  </si>
  <si>
    <t>Mr Revellat</t>
  </si>
  <si>
    <t>Orsay  (550 000)</t>
  </si>
  <si>
    <t>Mois</t>
  </si>
  <si>
    <t>AN</t>
  </si>
  <si>
    <t>Fin échéance</t>
  </si>
  <si>
    <t>Me Revellat</t>
  </si>
  <si>
    <t>IR</t>
  </si>
  <si>
    <t>IF</t>
  </si>
  <si>
    <t>Crédits</t>
  </si>
  <si>
    <t>Charges</t>
  </si>
  <si>
    <t>Loc. RP</t>
  </si>
  <si>
    <t>20 ans</t>
  </si>
  <si>
    <t>Besson Brunoy</t>
  </si>
  <si>
    <t>Apport</t>
  </si>
  <si>
    <t>Total SCI BRY</t>
  </si>
  <si>
    <t>Nbre de locataires</t>
  </si>
  <si>
    <t>Droit mutation</t>
  </si>
  <si>
    <t>Total SCI Orsay</t>
  </si>
  <si>
    <t>Total SCI Perroquets</t>
  </si>
  <si>
    <t>Total SCI La Londe</t>
  </si>
  <si>
    <t>2 immo</t>
  </si>
  <si>
    <t>1 imm</t>
  </si>
  <si>
    <t>1 immo</t>
  </si>
  <si>
    <t>Contrôle</t>
  </si>
  <si>
    <t>Prêt relai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</si>
</sst>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_ ;[Red]\-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0" fillId="3" borderId="1" xfId="0" applyNumberFormat="1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0" fontId="0" fillId="6" borderId="1" xfId="0" applyFill="1" applyBorder="1"/>
    <xf numFmtId="0" fontId="5" fillId="2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/>
    <xf numFmtId="0" fontId="12" fillId="0" borderId="0" xfId="0" applyFont="1"/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7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8" fillId="7" borderId="1" xfId="0" applyFont="1" applyFill="1" applyBorder="1"/>
    <xf numFmtId="14" fontId="1" fillId="7" borderId="1" xfId="0" applyNumberFormat="1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3" fontId="8" fillId="7" borderId="1" xfId="0" applyNumberFormat="1" applyFont="1" applyFill="1" applyBorder="1"/>
    <xf numFmtId="3" fontId="1" fillId="7" borderId="1" xfId="0" applyNumberFormat="1" applyFont="1" applyFill="1" applyBorder="1"/>
    <xf numFmtId="164" fontId="8" fillId="7" borderId="2" xfId="0" applyNumberFormat="1" applyFont="1" applyFill="1" applyBorder="1"/>
    <xf numFmtId="0" fontId="1" fillId="7" borderId="1" xfId="0" applyFont="1" applyFill="1" applyBorder="1"/>
    <xf numFmtId="0" fontId="0" fillId="7" borderId="1" xfId="0" applyFill="1" applyBorder="1" applyAlignment="1">
      <alignment vertical="center"/>
    </xf>
    <xf numFmtId="14" fontId="1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vertical="center"/>
    </xf>
    <xf numFmtId="3" fontId="1" fillId="7" borderId="1" xfId="0" applyNumberFormat="1" applyFont="1" applyFill="1" applyBorder="1" applyAlignment="1">
      <alignment vertical="center"/>
    </xf>
    <xf numFmtId="164" fontId="8" fillId="7" borderId="2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3" fontId="0" fillId="6" borderId="2" xfId="0" applyNumberFormat="1" applyFill="1" applyBorder="1" applyAlignment="1">
      <alignment vertical="center"/>
    </xf>
    <xf numFmtId="0" fontId="0" fillId="6" borderId="2" xfId="0" applyFill="1" applyBorder="1"/>
    <xf numFmtId="3" fontId="1" fillId="7" borderId="2" xfId="0" applyNumberFormat="1" applyFont="1" applyFill="1" applyBorder="1"/>
    <xf numFmtId="3" fontId="1" fillId="7" borderId="2" xfId="0" applyNumberFormat="1" applyFont="1" applyFill="1" applyBorder="1" applyAlignment="1">
      <alignment vertical="center"/>
    </xf>
    <xf numFmtId="3" fontId="0" fillId="6" borderId="2" xfId="0" applyNumberFormat="1" applyFill="1" applyBorder="1" applyAlignment="1">
      <alignment vertical="center" wrapText="1"/>
    </xf>
    <xf numFmtId="3" fontId="0" fillId="0" borderId="1" xfId="0" applyNumberFormat="1" applyFill="1" applyBorder="1"/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3" fontId="1" fillId="7" borderId="1" xfId="0" applyNumberFormat="1" applyFont="1" applyFill="1" applyBorder="1" applyAlignment="1">
      <alignment horizontal="right" vertical="center" wrapText="1"/>
    </xf>
    <xf numFmtId="1" fontId="1" fillId="7" borderId="2" xfId="0" applyNumberFormat="1" applyFont="1" applyFill="1" applyBorder="1" applyAlignment="1">
      <alignment vertical="center"/>
    </xf>
    <xf numFmtId="3" fontId="10" fillId="7" borderId="1" xfId="0" applyNumberFormat="1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3" fontId="1" fillId="7" borderId="2" xfId="0" applyNumberFormat="1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1" fillId="0" borderId="1" xfId="0" applyFont="1" applyFill="1" applyBorder="1"/>
    <xf numFmtId="0" fontId="0" fillId="0" borderId="1" xfId="0" applyFill="1" applyBorder="1"/>
    <xf numFmtId="164" fontId="7" fillId="0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7" workbookViewId="0">
      <selection activeCell="O27" sqref="O27"/>
    </sheetView>
  </sheetViews>
  <sheetFormatPr baseColWidth="10" defaultRowHeight="15" x14ac:dyDescent="0.25"/>
  <cols>
    <col min="1" max="1" width="20" customWidth="1"/>
    <col min="2" max="2" width="11.140625" customWidth="1"/>
    <col min="3" max="3" width="6.140625" customWidth="1"/>
    <col min="4" max="4" width="9.85546875" customWidth="1"/>
    <col min="5" max="5" width="9.28515625" customWidth="1"/>
    <col min="6" max="6" width="10.140625" customWidth="1"/>
    <col min="7" max="7" width="8.42578125" customWidth="1"/>
    <col min="8" max="8" width="8.5703125" customWidth="1"/>
    <col min="9" max="9" width="10.7109375" customWidth="1"/>
    <col min="10" max="10" width="10" customWidth="1"/>
    <col min="11" max="11" width="10.5703125" customWidth="1"/>
    <col min="12" max="12" width="10" customWidth="1"/>
    <col min="13" max="14" width="9" customWidth="1"/>
  </cols>
  <sheetData>
    <row r="1" spans="1:16" ht="18" x14ac:dyDescent="0.25">
      <c r="B1" s="2" t="s">
        <v>39</v>
      </c>
    </row>
    <row r="2" spans="1:16" x14ac:dyDescent="0.25">
      <c r="A2" s="3" t="s">
        <v>40</v>
      </c>
      <c r="H2" s="22" t="s">
        <v>41</v>
      </c>
    </row>
    <row r="3" spans="1:16" ht="51" x14ac:dyDescent="0.25">
      <c r="A3" s="4" t="s">
        <v>43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51</v>
      </c>
      <c r="H3" s="6" t="s">
        <v>24</v>
      </c>
      <c r="I3" s="20" t="s">
        <v>31</v>
      </c>
      <c r="J3" s="23" t="s">
        <v>30</v>
      </c>
      <c r="K3" s="23" t="s">
        <v>26</v>
      </c>
      <c r="L3" s="23" t="s">
        <v>26</v>
      </c>
      <c r="M3" s="23" t="s">
        <v>27</v>
      </c>
      <c r="N3" s="23" t="s">
        <v>70</v>
      </c>
      <c r="O3" s="23" t="s">
        <v>62</v>
      </c>
      <c r="P3" s="23" t="s">
        <v>63</v>
      </c>
    </row>
    <row r="4" spans="1:16" x14ac:dyDescent="0.25">
      <c r="A4" s="5" t="s">
        <v>45</v>
      </c>
      <c r="B4" s="6"/>
      <c r="C4" s="6"/>
      <c r="D4" s="6" t="s">
        <v>34</v>
      </c>
      <c r="E4" s="6"/>
      <c r="F4" s="6"/>
      <c r="G4" s="6"/>
      <c r="H4" s="29" t="s">
        <v>49</v>
      </c>
      <c r="I4" s="30" t="s">
        <v>50</v>
      </c>
      <c r="J4" s="30" t="s">
        <v>49</v>
      </c>
      <c r="K4" s="31" t="s">
        <v>49</v>
      </c>
      <c r="L4" s="30" t="s">
        <v>23</v>
      </c>
      <c r="M4" s="92" t="s">
        <v>23</v>
      </c>
      <c r="N4" s="92"/>
      <c r="O4" s="1"/>
      <c r="P4" s="1"/>
    </row>
    <row r="5" spans="1:16" ht="25.5" x14ac:dyDescent="0.25">
      <c r="A5" s="7" t="s">
        <v>5</v>
      </c>
      <c r="B5" s="8">
        <v>38895</v>
      </c>
      <c r="C5" s="9" t="s">
        <v>34</v>
      </c>
      <c r="D5" s="9" t="s">
        <v>42</v>
      </c>
      <c r="E5" s="10">
        <v>550000</v>
      </c>
      <c r="F5" s="11">
        <v>0</v>
      </c>
      <c r="G5" s="8" t="s">
        <v>58</v>
      </c>
      <c r="H5" s="32">
        <v>0</v>
      </c>
      <c r="I5" s="33">
        <v>0</v>
      </c>
      <c r="J5" s="34">
        <v>0</v>
      </c>
      <c r="K5" s="35">
        <v>0</v>
      </c>
      <c r="L5" s="33">
        <v>0</v>
      </c>
      <c r="M5" s="93">
        <f>I5-(J5+L5)</f>
        <v>0</v>
      </c>
      <c r="N5" s="93"/>
      <c r="O5" s="1">
        <v>0</v>
      </c>
      <c r="P5" s="1">
        <f>F5*0.05</f>
        <v>0</v>
      </c>
    </row>
    <row r="6" spans="1:16" x14ac:dyDescent="0.25">
      <c r="A6" s="7" t="s">
        <v>44</v>
      </c>
      <c r="B6" s="8">
        <v>38895</v>
      </c>
      <c r="C6" s="9"/>
      <c r="D6" s="9" t="s">
        <v>60</v>
      </c>
      <c r="E6" s="10"/>
      <c r="F6" s="11">
        <v>0</v>
      </c>
      <c r="G6" s="99">
        <v>2030</v>
      </c>
      <c r="H6" s="32">
        <v>0</v>
      </c>
      <c r="I6" s="33">
        <f>H6*12</f>
        <v>0</v>
      </c>
      <c r="J6" s="34">
        <v>0</v>
      </c>
      <c r="K6" s="35">
        <v>0</v>
      </c>
      <c r="L6" s="33">
        <v>0</v>
      </c>
      <c r="M6" s="93">
        <f>I6-(J6+L6)</f>
        <v>0</v>
      </c>
      <c r="N6" s="93"/>
      <c r="O6" s="1"/>
      <c r="P6" s="1">
        <f>F6*0.05</f>
        <v>0</v>
      </c>
    </row>
    <row r="7" spans="1:16" x14ac:dyDescent="0.25">
      <c r="A7" s="16" t="s">
        <v>59</v>
      </c>
      <c r="B7" s="12">
        <v>37397</v>
      </c>
      <c r="C7" s="13" t="s">
        <v>9</v>
      </c>
      <c r="D7" s="14" t="s">
        <v>60</v>
      </c>
      <c r="E7" s="17">
        <v>130000</v>
      </c>
      <c r="F7" s="15">
        <v>0</v>
      </c>
      <c r="G7" s="100">
        <v>2017</v>
      </c>
      <c r="H7" s="21">
        <v>0</v>
      </c>
      <c r="I7" s="19">
        <v>0</v>
      </c>
      <c r="J7" s="19">
        <v>0</v>
      </c>
      <c r="K7" s="1">
        <v>0</v>
      </c>
      <c r="L7" s="1">
        <v>0</v>
      </c>
      <c r="M7" s="94">
        <f>I7-(J7+L7)</f>
        <v>0</v>
      </c>
      <c r="N7" s="94"/>
      <c r="O7" s="98">
        <v>1</v>
      </c>
      <c r="P7" s="1">
        <f>F7*0.05</f>
        <v>0</v>
      </c>
    </row>
    <row r="8" spans="1:16" x14ac:dyDescent="0.25">
      <c r="A8" s="76" t="s">
        <v>61</v>
      </c>
      <c r="B8" s="77" t="s">
        <v>67</v>
      </c>
      <c r="C8" s="78"/>
      <c r="D8" s="79"/>
      <c r="E8" s="80">
        <f>E5+E7</f>
        <v>680000</v>
      </c>
      <c r="F8" s="81"/>
      <c r="G8" s="101"/>
      <c r="H8" s="82">
        <f t="shared" ref="H8:M8" si="0">SUM(H5:H7)</f>
        <v>0</v>
      </c>
      <c r="I8" s="83">
        <f t="shared" si="0"/>
        <v>0</v>
      </c>
      <c r="J8" s="81">
        <f t="shared" si="0"/>
        <v>0</v>
      </c>
      <c r="K8" s="83">
        <f t="shared" si="0"/>
        <v>0</v>
      </c>
      <c r="L8" s="83">
        <f t="shared" si="0"/>
        <v>0</v>
      </c>
      <c r="M8" s="95">
        <f t="shared" si="0"/>
        <v>0</v>
      </c>
      <c r="N8" s="95">
        <f>M8</f>
        <v>0</v>
      </c>
      <c r="O8" s="81">
        <f>O5+O7</f>
        <v>1</v>
      </c>
      <c r="P8" s="110">
        <f t="shared" ref="P8:P14" si="1">F8*0.05</f>
        <v>0</v>
      </c>
    </row>
    <row r="9" spans="1:16" x14ac:dyDescent="0.25">
      <c r="A9" s="76" t="s">
        <v>71</v>
      </c>
      <c r="B9" s="77"/>
      <c r="C9" s="78"/>
      <c r="D9" s="79"/>
      <c r="E9" s="80">
        <v>-440000</v>
      </c>
      <c r="F9" s="81"/>
      <c r="G9" s="101"/>
      <c r="H9" s="82"/>
      <c r="I9" s="83"/>
      <c r="J9" s="81"/>
      <c r="K9" s="83"/>
      <c r="L9" s="83"/>
      <c r="M9" s="95"/>
      <c r="N9" s="95"/>
      <c r="O9" s="81"/>
      <c r="P9" s="110"/>
    </row>
    <row r="10" spans="1:16" x14ac:dyDescent="0.25">
      <c r="A10" s="76"/>
      <c r="B10" s="77"/>
      <c r="C10" s="78"/>
      <c r="D10" s="79"/>
      <c r="E10" s="80">
        <v>-86000</v>
      </c>
      <c r="F10" s="81"/>
      <c r="G10" s="101"/>
      <c r="H10" s="82"/>
      <c r="I10" s="83"/>
      <c r="J10" s="81"/>
      <c r="K10" s="83"/>
      <c r="L10" s="83"/>
      <c r="M10" s="95"/>
      <c r="N10" s="95"/>
      <c r="O10" s="81"/>
      <c r="P10" s="110"/>
    </row>
    <row r="11" spans="1:16" x14ac:dyDescent="0.25">
      <c r="A11" s="76"/>
      <c r="B11" s="77"/>
      <c r="C11" s="78"/>
      <c r="D11" s="79"/>
      <c r="E11" s="80">
        <v>-33000</v>
      </c>
      <c r="F11" s="81"/>
      <c r="G11" s="101"/>
      <c r="H11" s="82"/>
      <c r="I11" s="83"/>
      <c r="J11" s="81"/>
      <c r="K11" s="83"/>
      <c r="L11" s="83"/>
      <c r="M11" s="95"/>
      <c r="N11" s="95"/>
      <c r="O11" s="81"/>
      <c r="P11" s="110"/>
    </row>
    <row r="12" spans="1:16" x14ac:dyDescent="0.25">
      <c r="A12" s="76"/>
      <c r="B12" s="77"/>
      <c r="C12" s="78"/>
      <c r="D12" s="79"/>
      <c r="E12" s="80">
        <f>E8+E9-E10-E11</f>
        <v>359000</v>
      </c>
      <c r="F12" s="81"/>
      <c r="G12" s="101"/>
      <c r="H12" s="82"/>
      <c r="I12" s="83"/>
      <c r="J12" s="81"/>
      <c r="K12" s="83"/>
      <c r="L12" s="83"/>
      <c r="M12" s="95"/>
      <c r="N12" s="95"/>
      <c r="O12" s="81"/>
      <c r="P12" s="110"/>
    </row>
    <row r="13" spans="1:16" x14ac:dyDescent="0.25">
      <c r="A13" s="36" t="s">
        <v>7</v>
      </c>
      <c r="B13" s="37">
        <v>39650</v>
      </c>
      <c r="C13" s="9" t="s">
        <v>34</v>
      </c>
      <c r="D13" s="38" t="s">
        <v>52</v>
      </c>
      <c r="E13" s="18">
        <v>250000</v>
      </c>
      <c r="F13" s="39">
        <v>100000</v>
      </c>
      <c r="G13" s="37" t="s">
        <v>58</v>
      </c>
      <c r="H13" s="40">
        <v>1135</v>
      </c>
      <c r="I13" s="33">
        <f>H13*12</f>
        <v>13620</v>
      </c>
      <c r="J13" s="33">
        <v>878</v>
      </c>
      <c r="K13" s="35">
        <v>678</v>
      </c>
      <c r="L13" s="33">
        <f t="shared" ref="L13" si="2">K13*12</f>
        <v>8136</v>
      </c>
      <c r="M13" s="93">
        <f t="shared" ref="M13:M21" si="3">I13-(J13+L13)</f>
        <v>4606</v>
      </c>
      <c r="N13" s="93"/>
      <c r="O13" s="1">
        <v>1</v>
      </c>
      <c r="P13" s="1">
        <f t="shared" si="1"/>
        <v>5000</v>
      </c>
    </row>
    <row r="14" spans="1:16" x14ac:dyDescent="0.25">
      <c r="A14" s="76" t="s">
        <v>66</v>
      </c>
      <c r="B14" s="85" t="s">
        <v>68</v>
      </c>
      <c r="C14" s="86"/>
      <c r="D14" s="87"/>
      <c r="E14" s="88">
        <v>250000</v>
      </c>
      <c r="F14" s="89">
        <v>100000</v>
      </c>
      <c r="G14" s="85" t="s">
        <v>58</v>
      </c>
      <c r="H14" s="90">
        <v>1135</v>
      </c>
      <c r="I14" s="91">
        <f>H14*12</f>
        <v>13620</v>
      </c>
      <c r="J14" s="91">
        <v>878</v>
      </c>
      <c r="K14" s="91">
        <v>678</v>
      </c>
      <c r="L14" s="91">
        <f t="shared" ref="L14" si="4">K14*12</f>
        <v>8136</v>
      </c>
      <c r="M14" s="96">
        <f t="shared" ref="M14" si="5">I14-(J14+L14)</f>
        <v>4606</v>
      </c>
      <c r="N14" s="96">
        <f>M14</f>
        <v>4606</v>
      </c>
      <c r="O14" s="83">
        <f>O13</f>
        <v>1</v>
      </c>
      <c r="P14" s="110">
        <f t="shared" si="1"/>
        <v>5000</v>
      </c>
    </row>
    <row r="15" spans="1:16" ht="25.5" x14ac:dyDescent="0.25">
      <c r="A15" s="25" t="s">
        <v>22</v>
      </c>
      <c r="B15" s="8">
        <v>41970</v>
      </c>
      <c r="C15" s="9" t="s">
        <v>34</v>
      </c>
      <c r="D15" s="9" t="s">
        <v>42</v>
      </c>
      <c r="E15" s="24">
        <v>525000</v>
      </c>
      <c r="F15" s="24">
        <v>96000</v>
      </c>
      <c r="G15" s="8"/>
      <c r="H15" s="26">
        <v>3480</v>
      </c>
      <c r="I15" s="27">
        <f>H15*12</f>
        <v>41760</v>
      </c>
      <c r="J15" s="27">
        <v>1830</v>
      </c>
      <c r="K15" s="28">
        <v>531</v>
      </c>
      <c r="L15" s="27">
        <f>K15*12</f>
        <v>6372</v>
      </c>
      <c r="M15" s="97">
        <f t="shared" si="3"/>
        <v>33558</v>
      </c>
      <c r="N15" s="97"/>
      <c r="O15" s="1">
        <v>6</v>
      </c>
      <c r="P15" s="1"/>
    </row>
    <row r="16" spans="1:16" x14ac:dyDescent="0.25">
      <c r="A16" s="42" t="s">
        <v>29</v>
      </c>
      <c r="B16" s="42"/>
      <c r="C16" s="42" t="s">
        <v>28</v>
      </c>
      <c r="D16" s="42"/>
      <c r="E16" s="39"/>
      <c r="F16" s="18">
        <v>0</v>
      </c>
      <c r="G16" s="102" t="s">
        <v>58</v>
      </c>
      <c r="H16" s="32"/>
      <c r="I16" s="33"/>
      <c r="J16" s="33"/>
      <c r="K16" s="35">
        <v>0</v>
      </c>
      <c r="L16" s="33">
        <v>0</v>
      </c>
      <c r="M16" s="97"/>
      <c r="N16" s="97"/>
      <c r="O16" s="1"/>
      <c r="P16" s="1"/>
    </row>
    <row r="17" spans="1:16" x14ac:dyDescent="0.25">
      <c r="A17" s="91" t="s">
        <v>65</v>
      </c>
      <c r="B17" s="111" t="s">
        <v>69</v>
      </c>
      <c r="C17" s="84"/>
      <c r="D17" s="84"/>
      <c r="E17" s="89">
        <f>E15</f>
        <v>525000</v>
      </c>
      <c r="F17" s="88">
        <f>SUM(F15:F16)</f>
        <v>96000</v>
      </c>
      <c r="G17" s="103">
        <f t="shared" ref="G17:L17" si="6">SUM(G15:G16)</f>
        <v>0</v>
      </c>
      <c r="H17" s="88">
        <f t="shared" si="6"/>
        <v>3480</v>
      </c>
      <c r="I17" s="88">
        <f t="shared" si="6"/>
        <v>41760</v>
      </c>
      <c r="J17" s="88">
        <f t="shared" si="6"/>
        <v>1830</v>
      </c>
      <c r="K17" s="88">
        <f t="shared" si="6"/>
        <v>531</v>
      </c>
      <c r="L17" s="88">
        <f t="shared" si="6"/>
        <v>6372</v>
      </c>
      <c r="M17" s="120">
        <f t="shared" si="3"/>
        <v>33558</v>
      </c>
      <c r="N17" s="120">
        <f>M17</f>
        <v>33558</v>
      </c>
      <c r="O17" s="83">
        <f>O15</f>
        <v>6</v>
      </c>
      <c r="P17" s="110"/>
    </row>
    <row r="18" spans="1:16" ht="15.75" customHeight="1" x14ac:dyDescent="0.25">
      <c r="A18" s="7" t="s">
        <v>48</v>
      </c>
      <c r="B18" s="8">
        <v>42094</v>
      </c>
      <c r="C18" s="9" t="s">
        <v>34</v>
      </c>
      <c r="D18" s="9" t="s">
        <v>47</v>
      </c>
      <c r="E18" s="10">
        <v>184000</v>
      </c>
      <c r="F18" s="11">
        <v>0</v>
      </c>
      <c r="G18" s="8"/>
      <c r="H18" s="45">
        <f>2900/3</f>
        <v>966.66666666666663</v>
      </c>
      <c r="I18" s="33">
        <f>H18*12</f>
        <v>11600</v>
      </c>
      <c r="J18" s="34">
        <v>1600</v>
      </c>
      <c r="K18" s="35">
        <v>0</v>
      </c>
      <c r="L18" s="33">
        <f t="shared" ref="L18" si="7">K18*12</f>
        <v>0</v>
      </c>
      <c r="M18" s="93">
        <f>I18-(J18+L18)</f>
        <v>10000</v>
      </c>
      <c r="N18" s="93"/>
      <c r="O18" s="1">
        <v>2</v>
      </c>
      <c r="P18" s="1"/>
    </row>
    <row r="19" spans="1:16" ht="15.75" customHeight="1" x14ac:dyDescent="0.25">
      <c r="A19" s="112" t="s">
        <v>64</v>
      </c>
      <c r="B19" s="113"/>
      <c r="C19" s="86"/>
      <c r="D19" s="86"/>
      <c r="E19" s="114">
        <v>184000</v>
      </c>
      <c r="F19" s="115">
        <v>0</v>
      </c>
      <c r="G19" s="113"/>
      <c r="H19" s="116">
        <f>2900/3</f>
        <v>966.66666666666663</v>
      </c>
      <c r="I19" s="91">
        <f>H19*12</f>
        <v>11600</v>
      </c>
      <c r="J19" s="89">
        <v>1600</v>
      </c>
      <c r="K19" s="91">
        <v>0</v>
      </c>
      <c r="L19" s="91">
        <f t="shared" ref="L19" si="8">K19*12</f>
        <v>0</v>
      </c>
      <c r="M19" s="96">
        <f>I19-(J19+L19)</f>
        <v>10000</v>
      </c>
      <c r="N19" s="96">
        <f>M19</f>
        <v>10000</v>
      </c>
      <c r="O19" s="83">
        <v>2</v>
      </c>
      <c r="P19" s="83"/>
    </row>
    <row r="20" spans="1:16" ht="15.75" customHeight="1" x14ac:dyDescent="0.25">
      <c r="A20" s="122"/>
      <c r="B20" s="123"/>
      <c r="C20" s="124"/>
      <c r="D20" s="124"/>
      <c r="E20" s="125"/>
      <c r="F20" s="126"/>
      <c r="G20" s="127"/>
      <c r="H20" s="45"/>
      <c r="I20" s="67"/>
      <c r="J20" s="128"/>
      <c r="K20" s="67"/>
      <c r="L20" s="67"/>
      <c r="M20" s="129"/>
      <c r="N20" s="129"/>
      <c r="O20" s="130"/>
      <c r="P20" s="131"/>
    </row>
    <row r="21" spans="1:16" x14ac:dyDescent="0.25">
      <c r="A21" s="121" t="s">
        <v>37</v>
      </c>
      <c r="B21" s="84"/>
      <c r="C21" s="84"/>
      <c r="D21" s="84"/>
      <c r="E21" s="117">
        <f>E14+E17+E19</f>
        <v>959000</v>
      </c>
      <c r="F21" s="88">
        <f>F8+F14+F17</f>
        <v>196000</v>
      </c>
      <c r="G21" s="118"/>
      <c r="H21" s="88">
        <f>H8+H14+H17+H19</f>
        <v>5581.666666666667</v>
      </c>
      <c r="I21" s="88">
        <f t="shared" ref="I21:L21" si="9">I8+I14+I17+I19</f>
        <v>66980</v>
      </c>
      <c r="J21" s="88">
        <f t="shared" si="9"/>
        <v>4308</v>
      </c>
      <c r="K21" s="88">
        <f t="shared" si="9"/>
        <v>1209</v>
      </c>
      <c r="L21" s="88">
        <f t="shared" si="9"/>
        <v>14508</v>
      </c>
      <c r="M21" s="96">
        <f t="shared" si="3"/>
        <v>48164</v>
      </c>
      <c r="N21" s="96">
        <f>N8+N14+N17+N19</f>
        <v>48164</v>
      </c>
      <c r="O21" s="81">
        <f>O8+O14+O17+O19</f>
        <v>10</v>
      </c>
      <c r="P21" s="83">
        <f>P8+P14</f>
        <v>5000</v>
      </c>
    </row>
    <row r="22" spans="1:16" ht="25.5" x14ac:dyDescent="0.25">
      <c r="A22" s="5" t="s">
        <v>46</v>
      </c>
      <c r="B22" s="6"/>
      <c r="C22" s="6"/>
      <c r="D22" s="6"/>
      <c r="E22" s="6"/>
      <c r="F22" s="6" t="s">
        <v>36</v>
      </c>
      <c r="G22" s="6"/>
      <c r="H22" s="29" t="s">
        <v>49</v>
      </c>
      <c r="I22" s="30" t="s">
        <v>23</v>
      </c>
      <c r="J22" s="30" t="s">
        <v>23</v>
      </c>
      <c r="K22" s="31" t="s">
        <v>49</v>
      </c>
      <c r="L22" s="30" t="s">
        <v>23</v>
      </c>
      <c r="M22" s="92" t="s">
        <v>23</v>
      </c>
      <c r="N22" s="92"/>
      <c r="O22" s="1"/>
      <c r="P22" s="1"/>
    </row>
    <row r="23" spans="1:16" x14ac:dyDescent="0.25">
      <c r="A23" s="36" t="s">
        <v>25</v>
      </c>
      <c r="B23" s="37">
        <v>37651</v>
      </c>
      <c r="C23" s="41" t="s">
        <v>9</v>
      </c>
      <c r="D23" s="38" t="s">
        <v>6</v>
      </c>
      <c r="E23" s="18">
        <v>100000</v>
      </c>
      <c r="F23" s="18">
        <v>58000</v>
      </c>
      <c r="G23" s="100">
        <v>2023</v>
      </c>
      <c r="H23" s="132">
        <v>430</v>
      </c>
      <c r="I23" s="33">
        <f>H23*12</f>
        <v>5160</v>
      </c>
      <c r="J23" s="33">
        <v>384</v>
      </c>
      <c r="K23" s="35">
        <v>614</v>
      </c>
      <c r="L23" s="33">
        <f>K23*12</f>
        <v>7368</v>
      </c>
      <c r="M23" s="93">
        <f t="shared" ref="M23" si="10">I23-(J23+L23)</f>
        <v>-2592</v>
      </c>
      <c r="N23" s="93"/>
      <c r="O23" s="1">
        <v>1</v>
      </c>
      <c r="P23" s="1"/>
    </row>
    <row r="24" spans="1:16" x14ac:dyDescent="0.25">
      <c r="A24" s="43" t="s">
        <v>38</v>
      </c>
      <c r="B24" s="42"/>
      <c r="C24" s="42"/>
      <c r="D24" s="42"/>
      <c r="E24" s="44">
        <f>SUM(E23:E23)</f>
        <v>100000</v>
      </c>
      <c r="F24" s="18">
        <f>F23</f>
        <v>58000</v>
      </c>
      <c r="G24" s="104"/>
      <c r="H24" s="18">
        <f>SUM(H23:H23)</f>
        <v>430</v>
      </c>
      <c r="I24" s="18">
        <f>SUM(I23:I23)</f>
        <v>5160</v>
      </c>
      <c r="J24" s="18">
        <f>SUM(J23:J23)</f>
        <v>384</v>
      </c>
      <c r="K24" s="18">
        <f>SUM(K23:K23)</f>
        <v>614</v>
      </c>
      <c r="L24" s="18">
        <f>SUM(L23:L23)</f>
        <v>7368</v>
      </c>
      <c r="M24" s="93">
        <f t="shared" ref="M24" si="11">I24-(J24+L24)</f>
        <v>-2592</v>
      </c>
      <c r="N24" s="93"/>
      <c r="O24" s="1"/>
      <c r="P24" s="1"/>
    </row>
    <row r="25" spans="1:16" x14ac:dyDescent="0.25">
      <c r="A25" s="46" t="s">
        <v>10</v>
      </c>
      <c r="B25" s="47"/>
      <c r="C25" s="47"/>
      <c r="D25" s="47"/>
      <c r="E25" s="48"/>
      <c r="F25" s="49"/>
      <c r="G25" s="105"/>
      <c r="H25" s="50"/>
      <c r="I25" s="51"/>
      <c r="J25" s="51"/>
      <c r="K25" s="51"/>
      <c r="L25" s="51"/>
      <c r="M25" s="51"/>
      <c r="N25" s="51"/>
      <c r="O25" s="119"/>
    </row>
    <row r="26" spans="1:16" x14ac:dyDescent="0.25">
      <c r="A26" s="52" t="s">
        <v>11</v>
      </c>
      <c r="B26" s="53"/>
      <c r="C26" s="53"/>
      <c r="D26" s="53"/>
      <c r="E26" s="54">
        <f>32000+120000</f>
        <v>152000</v>
      </c>
      <c r="F26" s="52"/>
      <c r="G26" s="58"/>
      <c r="H26" s="50"/>
      <c r="I26" s="51"/>
      <c r="J26" s="55"/>
      <c r="K26" s="51"/>
      <c r="L26" s="51"/>
      <c r="M26" s="56"/>
      <c r="N26" s="56"/>
    </row>
    <row r="27" spans="1:16" x14ac:dyDescent="0.25">
      <c r="A27" s="52" t="s">
        <v>12</v>
      </c>
      <c r="B27" s="57">
        <v>39814</v>
      </c>
      <c r="C27" s="58" t="s">
        <v>9</v>
      </c>
      <c r="D27" s="58" t="s">
        <v>8</v>
      </c>
      <c r="E27" s="54">
        <v>2200</v>
      </c>
      <c r="F27" s="52"/>
      <c r="G27" s="58"/>
      <c r="H27" s="50"/>
      <c r="I27" s="51"/>
      <c r="J27" s="51"/>
      <c r="K27" s="51"/>
      <c r="L27" s="51"/>
      <c r="M27" s="51"/>
      <c r="N27" s="51"/>
    </row>
    <row r="28" spans="1:16" x14ac:dyDescent="0.25">
      <c r="A28" s="53" t="s">
        <v>13</v>
      </c>
      <c r="B28" s="53"/>
      <c r="C28" s="53"/>
      <c r="D28" s="53"/>
      <c r="E28" s="59">
        <f>SUM(E26:E27)</f>
        <v>154200</v>
      </c>
      <c r="F28" s="53"/>
      <c r="G28" s="58"/>
      <c r="H28" s="50"/>
      <c r="I28" s="51"/>
      <c r="J28" s="51"/>
      <c r="K28" s="51"/>
      <c r="L28" s="51"/>
      <c r="M28" s="51"/>
      <c r="N28" s="51"/>
    </row>
    <row r="29" spans="1:16" x14ac:dyDescent="0.25">
      <c r="A29" s="60" t="s">
        <v>14</v>
      </c>
      <c r="B29" s="60"/>
      <c r="C29" s="60"/>
      <c r="D29" s="60"/>
      <c r="E29" s="61">
        <f>E21+E24+E28</f>
        <v>1213200</v>
      </c>
      <c r="F29" s="62"/>
      <c r="G29" s="106"/>
      <c r="H29" s="50"/>
      <c r="I29" s="51"/>
      <c r="J29" s="51"/>
      <c r="K29" s="51"/>
      <c r="L29" s="51"/>
      <c r="M29" s="51"/>
      <c r="N29" s="51"/>
    </row>
    <row r="30" spans="1:16" x14ac:dyDescent="0.25">
      <c r="A30" s="60" t="s">
        <v>33</v>
      </c>
      <c r="B30" s="62"/>
      <c r="C30" s="62"/>
      <c r="D30" s="62"/>
      <c r="E30" s="62"/>
      <c r="F30" s="63">
        <f>F24</f>
        <v>58000</v>
      </c>
      <c r="G30" s="106"/>
      <c r="H30" s="50"/>
      <c r="I30" s="51"/>
      <c r="J30" s="51"/>
      <c r="K30" s="51"/>
      <c r="L30" s="51"/>
      <c r="M30" s="51"/>
      <c r="N30" s="51"/>
    </row>
    <row r="31" spans="1:16" x14ac:dyDescent="0.25">
      <c r="A31" s="60" t="s">
        <v>15</v>
      </c>
      <c r="B31" s="62"/>
      <c r="C31" s="62"/>
      <c r="D31" s="62"/>
      <c r="E31" s="62"/>
      <c r="F31" s="61">
        <f>F30</f>
        <v>58000</v>
      </c>
      <c r="G31" s="106"/>
      <c r="H31" s="50"/>
      <c r="I31" s="51"/>
      <c r="J31" s="51"/>
      <c r="K31" s="51"/>
      <c r="L31" s="51"/>
      <c r="M31" s="51"/>
      <c r="N31" s="51"/>
    </row>
    <row r="32" spans="1:16" x14ac:dyDescent="0.25">
      <c r="A32" s="64" t="s">
        <v>16</v>
      </c>
      <c r="B32" s="62"/>
      <c r="C32" s="62"/>
      <c r="D32" s="62"/>
      <c r="E32" s="65">
        <f>E29-F31</f>
        <v>1155200</v>
      </c>
      <c r="F32" s="62"/>
      <c r="G32" s="106"/>
      <c r="H32" s="50"/>
      <c r="I32" s="51"/>
      <c r="J32" s="51"/>
      <c r="K32" s="51"/>
      <c r="L32" s="51"/>
      <c r="M32" s="51"/>
      <c r="N32" s="51"/>
    </row>
    <row r="33" spans="1:14" x14ac:dyDescent="0.25">
      <c r="A33" s="66" t="s">
        <v>17</v>
      </c>
      <c r="B33" s="67"/>
      <c r="C33" s="67"/>
      <c r="D33" s="67"/>
      <c r="E33" s="67"/>
      <c r="F33" s="67"/>
      <c r="G33" s="107"/>
      <c r="H33" s="50"/>
      <c r="I33" s="51"/>
      <c r="J33" s="51"/>
      <c r="K33" s="51"/>
      <c r="L33" s="51"/>
      <c r="M33" s="51"/>
      <c r="N33" s="51"/>
    </row>
    <row r="34" spans="1:14" x14ac:dyDescent="0.25">
      <c r="A34" s="68" t="s">
        <v>18</v>
      </c>
      <c r="B34" s="33"/>
      <c r="C34" s="33"/>
      <c r="D34" s="33"/>
      <c r="E34" s="68" t="s">
        <v>56</v>
      </c>
      <c r="F34" s="33"/>
      <c r="G34" s="30" t="s">
        <v>32</v>
      </c>
      <c r="H34" s="69"/>
      <c r="I34" s="51"/>
      <c r="J34" s="51"/>
      <c r="K34" s="51"/>
      <c r="L34" s="51"/>
      <c r="M34" s="51"/>
      <c r="N34" s="51"/>
    </row>
    <row r="35" spans="1:14" x14ac:dyDescent="0.25">
      <c r="A35" s="70" t="s">
        <v>19</v>
      </c>
      <c r="B35" s="34">
        <v>52449</v>
      </c>
      <c r="C35" s="33"/>
      <c r="D35" s="33"/>
      <c r="E35" s="70" t="s">
        <v>55</v>
      </c>
      <c r="F35" s="34">
        <f>L24</f>
        <v>7368</v>
      </c>
      <c r="G35" s="108"/>
      <c r="H35" s="71"/>
      <c r="I35" s="51"/>
      <c r="J35" s="51"/>
      <c r="K35" s="51"/>
      <c r="L35" s="51"/>
      <c r="M35" s="51"/>
      <c r="N35" s="51"/>
    </row>
    <row r="36" spans="1:14" x14ac:dyDescent="0.25">
      <c r="A36" s="70" t="s">
        <v>20</v>
      </c>
      <c r="B36" s="34">
        <v>0</v>
      </c>
      <c r="C36" s="33"/>
      <c r="D36" s="33"/>
      <c r="E36" s="70" t="s">
        <v>54</v>
      </c>
      <c r="F36" s="34">
        <v>384</v>
      </c>
      <c r="G36" s="108"/>
      <c r="H36" s="72"/>
      <c r="I36" s="51"/>
      <c r="J36" s="51"/>
      <c r="K36" s="51"/>
      <c r="L36" s="51"/>
      <c r="M36" s="51"/>
      <c r="N36" s="51"/>
    </row>
    <row r="37" spans="1:14" x14ac:dyDescent="0.25">
      <c r="A37" s="70" t="s">
        <v>35</v>
      </c>
      <c r="B37" s="34">
        <v>20000</v>
      </c>
      <c r="C37" s="33"/>
      <c r="D37" s="33"/>
      <c r="E37" s="70" t="s">
        <v>53</v>
      </c>
      <c r="F37" s="34">
        <v>3935</v>
      </c>
      <c r="G37" s="108"/>
      <c r="H37" s="72"/>
      <c r="I37" s="51"/>
      <c r="J37" s="51"/>
      <c r="K37" s="51"/>
      <c r="L37" s="51"/>
      <c r="M37" s="51"/>
      <c r="N37" s="51"/>
    </row>
    <row r="38" spans="1:14" x14ac:dyDescent="0.25">
      <c r="A38" s="33"/>
      <c r="B38" s="33"/>
      <c r="C38" s="33"/>
      <c r="D38" s="33"/>
      <c r="E38" s="70" t="s">
        <v>57</v>
      </c>
      <c r="F38" s="34">
        <v>27600</v>
      </c>
      <c r="G38" s="108"/>
      <c r="H38" s="72"/>
      <c r="I38" s="51"/>
      <c r="J38" s="51"/>
      <c r="K38" s="51"/>
      <c r="L38" s="51"/>
      <c r="M38" s="51"/>
      <c r="N38" s="51"/>
    </row>
    <row r="39" spans="1:14" x14ac:dyDescent="0.25">
      <c r="A39" s="73" t="s">
        <v>21</v>
      </c>
      <c r="B39" s="74">
        <f>SUM(B35:B38)</f>
        <v>72449</v>
      </c>
      <c r="C39" s="73"/>
      <c r="D39" s="73"/>
      <c r="E39" s="73"/>
      <c r="F39" s="74">
        <f>SUM(F35:F38)</f>
        <v>39287</v>
      </c>
      <c r="G39" s="109">
        <f>B39-F39</f>
        <v>33162</v>
      </c>
      <c r="H39" s="75"/>
      <c r="I39" s="51"/>
      <c r="J39" s="51"/>
      <c r="K39" s="51"/>
      <c r="L39" s="51"/>
      <c r="M39" s="51"/>
      <c r="N39" s="51"/>
    </row>
  </sheetData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Patrimoine</vt:lpstr>
      <vt:lpstr>Patrimoine!Zone_d_impression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2015-05-01T20:58:09Z</cp:lastPrinted>
  <dcterms:created xsi:type="dcterms:W3CDTF">2014-05-22T09:31:44Z</dcterms:created>
  <dcterms:modified xsi:type="dcterms:W3CDTF">2015-05-03T08:54:01Z</dcterms:modified>
</cp:coreProperties>
</file>