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95" windowWidth="18960" windowHeight="7425"/>
  </bookViews>
  <sheets>
    <sheet name="contenu" sheetId="1" r:id="rId1"/>
    <sheet name="fiche diversification" sheetId="2" r:id="rId2"/>
    <sheet name="rente" sheetId="3" r:id="rId3"/>
    <sheet name="Feuil1" sheetId="4" r:id="rId4"/>
  </sheets>
  <definedNames>
    <definedName name="_xlnm.Print_Area" localSheetId="0">contenu!$A$1:$G$52</definedName>
  </definedNames>
  <calcPr calcId="125725"/>
</workbook>
</file>

<file path=xl/calcChain.xml><?xml version="1.0" encoding="utf-8"?>
<calcChain xmlns="http://schemas.openxmlformats.org/spreadsheetml/2006/main">
  <c r="C46" i="1"/>
  <c r="C47" s="1"/>
  <c r="I12" i="3" l="1"/>
  <c r="I11"/>
  <c r="K11" s="1"/>
  <c r="H12" s="1"/>
  <c r="G13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J12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G12"/>
  <c r="J11"/>
  <c r="H11"/>
  <c r="D1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A31"/>
  <c r="A27"/>
  <c r="A28" s="1"/>
  <c r="A29" s="1"/>
  <c r="A30" s="1"/>
  <c r="B1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2"/>
  <c r="A3"/>
  <c r="A1"/>
  <c r="K12" l="1"/>
  <c r="H13" s="1"/>
  <c r="I13" s="1"/>
  <c r="C11"/>
  <c r="E11" s="1"/>
  <c r="B12" s="1"/>
  <c r="C12" s="1"/>
  <c r="E12" s="1"/>
  <c r="B13" s="1"/>
  <c r="C13" s="1"/>
  <c r="E13" s="1"/>
  <c r="B14" s="1"/>
  <c r="K13" l="1"/>
  <c r="H14" s="1"/>
  <c r="I14" s="1"/>
  <c r="C14"/>
  <c r="E14" s="1"/>
  <c r="B15" s="1"/>
  <c r="C15" s="1"/>
  <c r="E15" s="1"/>
  <c r="B16" s="1"/>
  <c r="K14" l="1"/>
  <c r="H15" s="1"/>
  <c r="I15" s="1"/>
  <c r="C16"/>
  <c r="E16" s="1"/>
  <c r="B17" s="1"/>
  <c r="K15" l="1"/>
  <c r="H16" s="1"/>
  <c r="I16" s="1"/>
  <c r="C17"/>
  <c r="E17" s="1"/>
  <c r="B18" s="1"/>
  <c r="K16" l="1"/>
  <c r="H17" s="1"/>
  <c r="I17" s="1"/>
  <c r="C18"/>
  <c r="E18" s="1"/>
  <c r="B19" s="1"/>
  <c r="K17" l="1"/>
  <c r="H18" s="1"/>
  <c r="I18" s="1"/>
  <c r="C19"/>
  <c r="E19" s="1"/>
  <c r="B20" s="1"/>
  <c r="K18" l="1"/>
  <c r="H19" s="1"/>
  <c r="I19" s="1"/>
  <c r="C20"/>
  <c r="E20" s="1"/>
  <c r="B21" s="1"/>
  <c r="K19" l="1"/>
  <c r="H20" s="1"/>
  <c r="I20" s="1"/>
  <c r="C21"/>
  <c r="E21" s="1"/>
  <c r="B22" s="1"/>
  <c r="K20" l="1"/>
  <c r="H21" s="1"/>
  <c r="I21" s="1"/>
  <c r="C22"/>
  <c r="E22" s="1"/>
  <c r="B23" s="1"/>
  <c r="K21" l="1"/>
  <c r="H22" s="1"/>
  <c r="I22" s="1"/>
  <c r="C23"/>
  <c r="E23" s="1"/>
  <c r="B24" s="1"/>
  <c r="K22" l="1"/>
  <c r="H23" s="1"/>
  <c r="I23" s="1"/>
  <c r="C24"/>
  <c r="E24" s="1"/>
  <c r="B25" s="1"/>
  <c r="K23" l="1"/>
  <c r="H24" s="1"/>
  <c r="I24" s="1"/>
  <c r="C25"/>
  <c r="E25" s="1"/>
  <c r="B26" s="1"/>
  <c r="K24" l="1"/>
  <c r="H25" s="1"/>
  <c r="I25" s="1"/>
  <c r="C26"/>
  <c r="E26" s="1"/>
  <c r="B27" s="1"/>
  <c r="K25" l="1"/>
  <c r="H26" s="1"/>
  <c r="I26" s="1"/>
  <c r="C27"/>
  <c r="E27" s="1"/>
  <c r="B28" s="1"/>
  <c r="K26" l="1"/>
  <c r="H27" s="1"/>
  <c r="I27" s="1"/>
  <c r="C28"/>
  <c r="E28" s="1"/>
  <c r="B29" s="1"/>
  <c r="K27" l="1"/>
  <c r="H28" s="1"/>
  <c r="I28" s="1"/>
  <c r="C29"/>
  <c r="E29" s="1"/>
  <c r="B30" s="1"/>
  <c r="K28" l="1"/>
  <c r="H29" s="1"/>
  <c r="I29" s="1"/>
  <c r="C30"/>
  <c r="E30" s="1"/>
  <c r="B31" s="1"/>
  <c r="C31" s="1"/>
  <c r="E31" s="1"/>
  <c r="K29" l="1"/>
  <c r="H30" s="1"/>
  <c r="I30" s="1"/>
  <c r="K30" l="1"/>
  <c r="H31" s="1"/>
  <c r="I31" s="1"/>
  <c r="K31" l="1"/>
  <c r="L22" i="2" l="1"/>
  <c r="M22" s="1"/>
  <c r="L21"/>
  <c r="M21" s="1"/>
  <c r="T21"/>
  <c r="T20"/>
  <c r="F21"/>
  <c r="F22"/>
  <c r="F20"/>
  <c r="R16"/>
  <c r="U13" s="1"/>
  <c r="U16" s="1"/>
  <c r="I8"/>
  <c r="G12" s="1"/>
  <c r="G16" s="1"/>
  <c r="D16" s="1"/>
  <c r="D15" s="1"/>
  <c r="A1"/>
  <c r="A3" s="1"/>
  <c r="N12" l="1"/>
  <c r="N16" s="1"/>
  <c r="K16" s="1"/>
  <c r="K12" s="1"/>
  <c r="M20" s="1"/>
  <c r="T23"/>
  <c r="S23" s="1"/>
  <c r="M23"/>
  <c r="L23" s="1"/>
  <c r="F23"/>
  <c r="E23" s="1"/>
  <c r="A1" i="1" l="1"/>
  <c r="A3" s="1"/>
  <c r="A10" l="1"/>
  <c r="D46" l="1"/>
  <c r="D47" s="1"/>
</calcChain>
</file>

<file path=xl/sharedStrings.xml><?xml version="1.0" encoding="utf-8"?>
<sst xmlns="http://schemas.openxmlformats.org/spreadsheetml/2006/main" count="219" uniqueCount="150">
  <si>
    <t>Accroches</t>
  </si>
  <si>
    <t>Cible</t>
  </si>
  <si>
    <t>Benef</t>
  </si>
  <si>
    <t>Reason why</t>
  </si>
  <si>
    <t>pharmaciens</t>
  </si>
  <si>
    <t>externalisation</t>
  </si>
  <si>
    <t>développement</t>
  </si>
  <si>
    <t>Catégorie</t>
  </si>
  <si>
    <t>Le développement de votre pharmacie par l'externalisation des murs</t>
  </si>
  <si>
    <t>Grandissez en externalisant vos murs</t>
  </si>
  <si>
    <t>Grandir en externalisant son immobilier professionnel</t>
  </si>
  <si>
    <t>L'externalisation de l'immobilier : une technique de gestion et de croissance</t>
  </si>
  <si>
    <t>Développez votre pharmacie en vendant les murs</t>
  </si>
  <si>
    <t>CONTENU DU SITE WEB :</t>
  </si>
  <si>
    <t>Foncière, groupe investisseurs, équipe, structure juridique</t>
  </si>
  <si>
    <t>Rentabilité comparée murs/fonds</t>
  </si>
  <si>
    <t>Règle de base, application concrète pharmacie, conclusion</t>
  </si>
  <si>
    <t>1er achat, 2ème achat, vente finale - I/+V=0 possible</t>
  </si>
  <si>
    <t>1, croissance interne, 2, croissance externe (vente et achat)</t>
  </si>
  <si>
    <t>SEL, SPFPL, I/+V,  hldg et départ retraite</t>
  </si>
  <si>
    <t>qui</t>
  </si>
  <si>
    <t>ER</t>
  </si>
  <si>
    <t>JSC</t>
  </si>
  <si>
    <t>OL</t>
  </si>
  <si>
    <t>Grandir en externalisant les Murs de sa Pharmacie</t>
  </si>
  <si>
    <t>Un compte d'exploitation standard</t>
  </si>
  <si>
    <t>SUJET</t>
  </si>
  <si>
    <t>Revenu complémentaire retraite</t>
  </si>
  <si>
    <t>Quelle rente procure un capital de 2.000.000 d'Euros sur 20 ans?</t>
  </si>
  <si>
    <t>Le levier</t>
  </si>
  <si>
    <t>L'appréhender</t>
  </si>
  <si>
    <t>Le marché, les évolutions fondamentales</t>
  </si>
  <si>
    <t>Business Plan</t>
  </si>
  <si>
    <t>Après une première pharmacie, une deuxième, plus grosse</t>
  </si>
  <si>
    <t>Immobilier d'entreprise : un placement standard (1980 - 2012)</t>
  </si>
  <si>
    <t>Immobilier d'entreprise : un placement standard (1995 - 2012)</t>
  </si>
  <si>
    <t>Vente du fonds =</t>
  </si>
  <si>
    <t>vente des murs (net) =</t>
  </si>
  <si>
    <t>cash reçu =</t>
  </si>
  <si>
    <t>Emplois</t>
  </si>
  <si>
    <t>Ressources</t>
  </si>
  <si>
    <t>Capitaux propres</t>
  </si>
  <si>
    <t>Dette</t>
  </si>
  <si>
    <t>Nouveau fonds</t>
  </si>
  <si>
    <t>Nouveaux murs</t>
  </si>
  <si>
    <t>Plcmt diversifié</t>
  </si>
  <si>
    <t>Disponibilités</t>
  </si>
  <si>
    <t>Total emplois</t>
  </si>
  <si>
    <t>Total ressources</t>
  </si>
  <si>
    <t>Elément</t>
  </si>
  <si>
    <t>renta</t>
  </si>
  <si>
    <t>Valorisation</t>
  </si>
  <si>
    <t>Immobilier</t>
  </si>
  <si>
    <t>Fonds Commerce</t>
  </si>
  <si>
    <t>Placements</t>
  </si>
  <si>
    <t>Actif</t>
  </si>
  <si>
    <t>Passif</t>
  </si>
  <si>
    <t>Fonds commerce</t>
  </si>
  <si>
    <t>Murs</t>
  </si>
  <si>
    <t>PATRIMOINE TOTAL</t>
  </si>
  <si>
    <t>Scénario "père de famille"</t>
  </si>
  <si>
    <t>Scénario "dynamique"</t>
  </si>
  <si>
    <t>Réallocation de milieu de carrière</t>
  </si>
  <si>
    <t>Taux de placement "sans risque"</t>
  </si>
  <si>
    <t>Intérêts</t>
  </si>
  <si>
    <t>Prélèvement annuel</t>
  </si>
  <si>
    <t>Capital disponible en début de période</t>
  </si>
  <si>
    <t>CONSTITUTION PERSONNELLE D'UNE RENTE :</t>
  </si>
  <si>
    <t>début année</t>
  </si>
  <si>
    <t>Prélèvement</t>
  </si>
  <si>
    <t>fin d'année</t>
  </si>
  <si>
    <t>Dates</t>
  </si>
  <si>
    <t>Données en '000 Euros</t>
  </si>
  <si>
    <t>Conseil d'Etat 28 mars 2012</t>
  </si>
  <si>
    <t>Pourquoi le fonds de commerce "pharmacie" bat tous les autres placements</t>
  </si>
  <si>
    <t>Impot sur Plus values et retraite</t>
  </si>
  <si>
    <t xml:space="preserve">Rentabilité comparée de 6 classes de placements/investissements </t>
  </si>
  <si>
    <t>Actualité Impôt sur plus value de vente d'entreprise pour départ en retraite</t>
  </si>
  <si>
    <t>Actualité des SPFPL</t>
  </si>
  <si>
    <t>SITUATION DE DEPART (50ans)</t>
  </si>
  <si>
    <t>OPERATION DE DEPART(50ans)</t>
  </si>
  <si>
    <t>15 ANS PLUS TARD*</t>
  </si>
  <si>
    <t>* hors dividendes</t>
  </si>
  <si>
    <t>15 ANS PLUS TARD, DETTE REMBOURSEE *</t>
  </si>
  <si>
    <t>15 ANS PLUS TARD, DETTE REMBOURSEE*</t>
  </si>
  <si>
    <t>*hors dividendes</t>
  </si>
  <si>
    <t>Evolution du nombre de pharmacies selon 3 scénarios - analyse qualitative</t>
  </si>
  <si>
    <t>Evolution du nombre de pharmacies selon 3 scénarios - analyse quantitative</t>
  </si>
  <si>
    <t>n°</t>
  </si>
  <si>
    <t>La pharmacie se prête, plus que d'autres industries à l'externalisation des murs</t>
  </si>
  <si>
    <t>Prix au m2, taux de capitalisation</t>
  </si>
  <si>
    <t>Synthèse externalisation</t>
  </si>
  <si>
    <t>Zone de chalandise</t>
  </si>
  <si>
    <t>Pourquoi réallouer actifs et patrimoine en milieu de parcours professionnel?</t>
  </si>
  <si>
    <t xml:space="preserve">Mailing </t>
  </si>
  <si>
    <t>Hypothèses, simu renta fonds, simu renta murs, conclusions</t>
  </si>
  <si>
    <t>Développer son fonds de commerce</t>
  </si>
  <si>
    <t>Dissocier murs/fonds permet une allocation optimale des capitaux disponibles</t>
  </si>
  <si>
    <t>Evolution de la valeur moyenne</t>
  </si>
  <si>
    <t>Pourquoi le "business plan" est à la base de toute entreprise?</t>
  </si>
  <si>
    <t>Sur votre budget formation, une journée dédiée à votre patrimoine professionnel</t>
  </si>
  <si>
    <t>Apporter vos murs</t>
  </si>
  <si>
    <t>Qui peut apporter, avantages, processus</t>
  </si>
  <si>
    <t>Compte d'exploitation moyen/standard d'un fonds pharmacie, évolution 15 ans</t>
  </si>
  <si>
    <t>Méthodologie de valorisation instantanée</t>
  </si>
  <si>
    <t>Valeur moyenne des fonds pharmacie - évolution annuelle</t>
  </si>
  <si>
    <t>Nous contacter</t>
  </si>
  <si>
    <t>Qui sommes-nous?</t>
  </si>
  <si>
    <t>Fiche client</t>
  </si>
  <si>
    <t>Fiche</t>
  </si>
  <si>
    <t>Pourquoi MursPharma ?</t>
  </si>
  <si>
    <t>Nos services</t>
  </si>
  <si>
    <t>Approche globale de la Pharmacie</t>
  </si>
  <si>
    <t>Pré-analyse gratuite stratégique, achat/vente de Murs, de Fonds, stratégie financiére et patrimoniale</t>
  </si>
  <si>
    <t xml:space="preserve"> </t>
  </si>
  <si>
    <t>Votre Business Plan en Pratique</t>
  </si>
  <si>
    <t>MAJ 10 05 2012</t>
  </si>
  <si>
    <t>La Pharmacies en perspective</t>
  </si>
  <si>
    <t>3 scénarios pour la profession (1/2)</t>
  </si>
  <si>
    <t>3 scénarios pour la profession (2/2)</t>
  </si>
  <si>
    <t>Fiscalité</t>
  </si>
  <si>
    <t>Comment accélérer sa carrière ?</t>
  </si>
  <si>
    <t>Le levier financier du pharmacien</t>
  </si>
  <si>
    <t>SEL/SPFPL désormais incontournable</t>
  </si>
  <si>
    <t>Valorisation des murs commerciaux</t>
  </si>
  <si>
    <t>Pourquoi vendre ses Murs?</t>
  </si>
  <si>
    <t>Justification externalisation de l’Immobilier</t>
  </si>
  <si>
    <t xml:space="preserve">Le meilleur des placements </t>
  </si>
  <si>
    <t xml:space="preserve">Placements: 1980-2012 </t>
  </si>
  <si>
    <t xml:space="preserve">Placements : 1995-2012 </t>
  </si>
  <si>
    <t>Rentabilité comparé des placements</t>
  </si>
  <si>
    <t>A Stratégie et Pharmacie</t>
  </si>
  <si>
    <t>B Fonds de commerce</t>
  </si>
  <si>
    <t>C Parcours professionnel</t>
  </si>
  <si>
    <t>D L'immobilier</t>
  </si>
  <si>
    <t>chgt titre</t>
  </si>
  <si>
    <t>F Qui sommes nous</t>
  </si>
  <si>
    <t>G Nos services</t>
  </si>
  <si>
    <t xml:space="preserve">H Pré-analyse gratuite </t>
  </si>
  <si>
    <t>I Actualités</t>
  </si>
  <si>
    <t>J Contact</t>
  </si>
  <si>
    <t>nouv num</t>
  </si>
  <si>
    <t>F</t>
  </si>
  <si>
    <t>G</t>
  </si>
  <si>
    <t>H</t>
  </si>
  <si>
    <t>J</t>
  </si>
  <si>
    <t>I</t>
  </si>
  <si>
    <t xml:space="preserve">Achat du fonds : Dissociez Fonds/Murs </t>
  </si>
  <si>
    <t>Vente du Fonds : Dissociez Fonds/Murs</t>
  </si>
  <si>
    <t>Dissocier Murs/Fonds est une aide à la vente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</si>
</sst>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/>
    <xf numFmtId="164" fontId="1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  <xf numFmtId="0" fontId="0" fillId="3" borderId="0" xfId="0" applyFill="1"/>
    <xf numFmtId="9" fontId="0" fillId="3" borderId="0" xfId="0" applyNumberFormat="1" applyFill="1"/>
    <xf numFmtId="0" fontId="1" fillId="0" borderId="6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4" borderId="0" xfId="0" applyFont="1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4" fillId="2" borderId="0" xfId="0" applyFont="1" applyFill="1"/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" fillId="0" borderId="12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8</xdr:row>
      <xdr:rowOff>0</xdr:rowOff>
    </xdr:from>
    <xdr:to>
      <xdr:col>7</xdr:col>
      <xdr:colOff>161925</xdr:colOff>
      <xdr:row>8</xdr:row>
      <xdr:rowOff>142875</xdr:rowOff>
    </xdr:to>
    <xdr:cxnSp macro="">
      <xdr:nvCxnSpPr>
        <xdr:cNvPr id="3" name="Connecteur droit avec flèche 2"/>
        <xdr:cNvCxnSpPr/>
      </xdr:nvCxnSpPr>
      <xdr:spPr>
        <a:xfrm flipH="1">
          <a:off x="2095501" y="1552575"/>
          <a:ext cx="1685924" cy="304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16</xdr:row>
      <xdr:rowOff>66675</xdr:rowOff>
    </xdr:from>
    <xdr:to>
      <xdr:col>4</xdr:col>
      <xdr:colOff>142875</xdr:colOff>
      <xdr:row>17</xdr:row>
      <xdr:rowOff>0</xdr:rowOff>
    </xdr:to>
    <xdr:sp macro="" textlink="">
      <xdr:nvSpPr>
        <xdr:cNvPr id="15" name="Flèche vers le bas 14"/>
        <xdr:cNvSpPr/>
      </xdr:nvSpPr>
      <xdr:spPr>
        <a:xfrm>
          <a:off x="1924050" y="3686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381000</xdr:colOff>
      <xdr:row>16</xdr:row>
      <xdr:rowOff>66675</xdr:rowOff>
    </xdr:from>
    <xdr:to>
      <xdr:col>11</xdr:col>
      <xdr:colOff>123825</xdr:colOff>
      <xdr:row>17</xdr:row>
      <xdr:rowOff>0</xdr:rowOff>
    </xdr:to>
    <xdr:sp macro="" textlink="">
      <xdr:nvSpPr>
        <xdr:cNvPr id="16" name="Flèche vers le bas 15"/>
        <xdr:cNvSpPr/>
      </xdr:nvSpPr>
      <xdr:spPr>
        <a:xfrm>
          <a:off x="5572125" y="3686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390525</xdr:colOff>
      <xdr:row>16</xdr:row>
      <xdr:rowOff>0</xdr:rowOff>
    </xdr:from>
    <xdr:to>
      <xdr:col>18</xdr:col>
      <xdr:colOff>133350</xdr:colOff>
      <xdr:row>16</xdr:row>
      <xdr:rowOff>133350</xdr:rowOff>
    </xdr:to>
    <xdr:sp macro="" textlink="">
      <xdr:nvSpPr>
        <xdr:cNvPr id="17" name="Flèche vers le bas 16"/>
        <xdr:cNvSpPr/>
      </xdr:nvSpPr>
      <xdr:spPr>
        <a:xfrm>
          <a:off x="9772650" y="1781175"/>
          <a:ext cx="266700" cy="2571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161925</xdr:colOff>
      <xdr:row>8</xdr:row>
      <xdr:rowOff>0</xdr:rowOff>
    </xdr:from>
    <xdr:to>
      <xdr:col>10</xdr:col>
      <xdr:colOff>504825</xdr:colOff>
      <xdr:row>8</xdr:row>
      <xdr:rowOff>171450</xdr:rowOff>
    </xdr:to>
    <xdr:cxnSp macro="">
      <xdr:nvCxnSpPr>
        <xdr:cNvPr id="19" name="Connecteur droit avec flèche 18"/>
        <xdr:cNvCxnSpPr/>
      </xdr:nvCxnSpPr>
      <xdr:spPr>
        <a:xfrm>
          <a:off x="3781425" y="1543050"/>
          <a:ext cx="1571625" cy="3429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topLeftCell="A16" zoomScale="70" zoomScaleNormal="70" workbookViewId="0">
      <selection activeCell="B22" sqref="B22"/>
    </sheetView>
  </sheetViews>
  <sheetFormatPr baseColWidth="10" defaultColWidth="9" defaultRowHeight="15"/>
  <cols>
    <col min="1" max="1" width="23.5703125" customWidth="1"/>
    <col min="2" max="2" width="41.42578125" customWidth="1"/>
    <col min="3" max="3" width="25.140625" customWidth="1"/>
    <col min="4" max="4" width="13.7109375" customWidth="1"/>
    <col min="5" max="5" width="6.7109375" style="7" hidden="1" customWidth="1"/>
    <col min="6" max="6" width="81.85546875" customWidth="1"/>
    <col min="7" max="7" width="13.7109375" customWidth="1"/>
    <col min="8" max="9" width="8.42578125" customWidth="1"/>
  </cols>
  <sheetData>
    <row r="1" spans="1:7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">
      <c r="A2" s="4" t="s">
        <v>13</v>
      </c>
    </row>
    <row r="3" spans="1:7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>
      <c r="A4" s="2" t="s">
        <v>0</v>
      </c>
      <c r="B4" s="1" t="s">
        <v>1</v>
      </c>
      <c r="C4" s="1" t="s">
        <v>4</v>
      </c>
      <c r="D4" s="1" t="s">
        <v>4</v>
      </c>
      <c r="F4" t="s">
        <v>8</v>
      </c>
    </row>
    <row r="5" spans="1:7">
      <c r="A5" s="1"/>
      <c r="B5" s="1" t="s">
        <v>2</v>
      </c>
      <c r="C5" s="1" t="s">
        <v>6</v>
      </c>
      <c r="D5" s="1" t="s">
        <v>6</v>
      </c>
      <c r="F5" s="4" t="s">
        <v>12</v>
      </c>
    </row>
    <row r="6" spans="1:7">
      <c r="A6" s="1"/>
      <c r="B6" s="1" t="s">
        <v>3</v>
      </c>
      <c r="C6" s="1" t="s">
        <v>5</v>
      </c>
      <c r="D6" s="1" t="s">
        <v>5</v>
      </c>
      <c r="F6" t="s">
        <v>9</v>
      </c>
    </row>
    <row r="7" spans="1:7">
      <c r="F7" t="s">
        <v>10</v>
      </c>
    </row>
    <row r="8" spans="1:7">
      <c r="B8" t="s">
        <v>114</v>
      </c>
      <c r="F8" t="s">
        <v>11</v>
      </c>
    </row>
    <row r="9" spans="1:7">
      <c r="A9" s="47" t="s">
        <v>116</v>
      </c>
      <c r="F9" s="41" t="s">
        <v>24</v>
      </c>
    </row>
    <row r="10" spans="1:7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F10" s="4"/>
    </row>
    <row r="11" spans="1:7">
      <c r="A11" s="3" t="s">
        <v>7</v>
      </c>
      <c r="B11" s="3" t="s">
        <v>109</v>
      </c>
      <c r="C11" s="51" t="s">
        <v>141</v>
      </c>
      <c r="D11" s="3" t="s">
        <v>88</v>
      </c>
      <c r="E11" s="8" t="s">
        <v>20</v>
      </c>
      <c r="F11" s="9" t="s">
        <v>26</v>
      </c>
      <c r="G11" s="67" t="s">
        <v>135</v>
      </c>
    </row>
    <row r="12" spans="1:7">
      <c r="A12" s="52" t="s">
        <v>131</v>
      </c>
      <c r="B12" s="39" t="s">
        <v>110</v>
      </c>
      <c r="C12" s="35">
        <v>1</v>
      </c>
      <c r="D12" s="35">
        <v>1</v>
      </c>
      <c r="E12" s="37"/>
      <c r="F12" s="1" t="s">
        <v>112</v>
      </c>
    </row>
    <row r="13" spans="1:7">
      <c r="A13" s="53"/>
      <c r="B13" s="1" t="s">
        <v>32</v>
      </c>
      <c r="C13" s="35">
        <v>4</v>
      </c>
      <c r="D13" s="35">
        <v>2</v>
      </c>
      <c r="E13" s="6" t="s">
        <v>22</v>
      </c>
      <c r="F13" s="10" t="s">
        <v>99</v>
      </c>
    </row>
    <row r="14" spans="1:7">
      <c r="A14" s="53"/>
      <c r="B14" s="38" t="s">
        <v>115</v>
      </c>
      <c r="C14" s="35">
        <v>5</v>
      </c>
      <c r="D14" s="35">
        <v>3</v>
      </c>
      <c r="E14" s="6" t="s">
        <v>22</v>
      </c>
      <c r="F14" s="10" t="s">
        <v>100</v>
      </c>
    </row>
    <row r="15" spans="1:7">
      <c r="A15" s="54"/>
      <c r="B15" s="1" t="s">
        <v>101</v>
      </c>
      <c r="C15" s="35">
        <v>6</v>
      </c>
      <c r="D15" s="35">
        <v>4</v>
      </c>
      <c r="E15" s="6" t="s">
        <v>23</v>
      </c>
      <c r="F15" s="10" t="s">
        <v>102</v>
      </c>
    </row>
    <row r="16" spans="1:7">
      <c r="A16" s="55" t="s">
        <v>132</v>
      </c>
      <c r="B16" s="1" t="s">
        <v>25</v>
      </c>
      <c r="C16" s="35">
        <v>7</v>
      </c>
      <c r="D16" s="35">
        <v>5</v>
      </c>
      <c r="E16" s="6" t="s">
        <v>22</v>
      </c>
      <c r="F16" s="10" t="s">
        <v>103</v>
      </c>
    </row>
    <row r="17" spans="1:6">
      <c r="A17" s="56"/>
      <c r="B17" s="5" t="s">
        <v>51</v>
      </c>
      <c r="C17" s="35">
        <v>8</v>
      </c>
      <c r="D17" s="35">
        <v>6</v>
      </c>
      <c r="E17" s="6" t="s">
        <v>22</v>
      </c>
      <c r="F17" s="10" t="s">
        <v>104</v>
      </c>
    </row>
    <row r="18" spans="1:6">
      <c r="A18" s="56"/>
      <c r="B18" s="5" t="s">
        <v>98</v>
      </c>
      <c r="C18" s="35">
        <v>9</v>
      </c>
      <c r="D18" s="35">
        <v>7</v>
      </c>
      <c r="E18" s="6" t="s">
        <v>22</v>
      </c>
      <c r="F18" s="10" t="s">
        <v>105</v>
      </c>
    </row>
    <row r="19" spans="1:6">
      <c r="A19" s="56"/>
      <c r="B19" s="5" t="s">
        <v>117</v>
      </c>
      <c r="C19" s="35">
        <v>10</v>
      </c>
      <c r="D19" s="35">
        <v>8</v>
      </c>
      <c r="E19" s="6" t="s">
        <v>23</v>
      </c>
      <c r="F19" s="10" t="s">
        <v>31</v>
      </c>
    </row>
    <row r="20" spans="1:6">
      <c r="A20" s="56"/>
      <c r="B20" s="5" t="s">
        <v>118</v>
      </c>
      <c r="C20" s="35">
        <v>40</v>
      </c>
      <c r="D20" s="35">
        <v>9</v>
      </c>
      <c r="E20" s="34" t="s">
        <v>22</v>
      </c>
      <c r="F20" s="10" t="s">
        <v>86</v>
      </c>
    </row>
    <row r="21" spans="1:6">
      <c r="A21" s="56"/>
      <c r="B21" s="5" t="s">
        <v>119</v>
      </c>
      <c r="C21" s="35">
        <v>41</v>
      </c>
      <c r="D21" s="35">
        <v>10</v>
      </c>
      <c r="E21" s="34" t="s">
        <v>22</v>
      </c>
      <c r="F21" s="10" t="s">
        <v>87</v>
      </c>
    </row>
    <row r="22" spans="1:6">
      <c r="A22" s="56"/>
      <c r="B22" s="5" t="s">
        <v>148</v>
      </c>
      <c r="C22" s="35">
        <v>11</v>
      </c>
      <c r="D22" s="35">
        <v>11</v>
      </c>
      <c r="E22" s="6" t="s">
        <v>23</v>
      </c>
      <c r="F22" s="10" t="s">
        <v>149</v>
      </c>
    </row>
    <row r="23" spans="1:6">
      <c r="A23" s="56"/>
      <c r="B23" s="5" t="s">
        <v>147</v>
      </c>
      <c r="C23" s="35">
        <v>12</v>
      </c>
      <c r="D23" s="35">
        <v>12</v>
      </c>
      <c r="E23" s="6" t="s">
        <v>23</v>
      </c>
      <c r="F23" s="10" t="s">
        <v>97</v>
      </c>
    </row>
    <row r="24" spans="1:6">
      <c r="A24" s="56"/>
      <c r="B24" s="5" t="s">
        <v>120</v>
      </c>
      <c r="C24" s="35">
        <v>13</v>
      </c>
      <c r="D24" s="35">
        <v>13</v>
      </c>
      <c r="E24" s="6"/>
      <c r="F24" s="10" t="s">
        <v>17</v>
      </c>
    </row>
    <row r="25" spans="1:6">
      <c r="A25" s="57"/>
      <c r="B25" s="5" t="s">
        <v>96</v>
      </c>
      <c r="C25" s="35">
        <v>14</v>
      </c>
      <c r="D25" s="35">
        <v>14</v>
      </c>
      <c r="E25" s="6" t="s">
        <v>22</v>
      </c>
      <c r="F25" s="10" t="s">
        <v>18</v>
      </c>
    </row>
    <row r="26" spans="1:6">
      <c r="A26" s="55" t="s">
        <v>133</v>
      </c>
      <c r="B26" s="38" t="s">
        <v>121</v>
      </c>
      <c r="C26" s="35">
        <v>15</v>
      </c>
      <c r="D26" s="35">
        <v>15</v>
      </c>
      <c r="E26" s="6" t="s">
        <v>22</v>
      </c>
      <c r="F26" s="10" t="s">
        <v>33</v>
      </c>
    </row>
    <row r="27" spans="1:6">
      <c r="A27" s="56"/>
      <c r="B27" s="5" t="s">
        <v>122</v>
      </c>
      <c r="C27" s="35">
        <v>16</v>
      </c>
      <c r="D27" s="35">
        <v>16</v>
      </c>
      <c r="E27" s="6" t="s">
        <v>23</v>
      </c>
      <c r="F27" s="10" t="s">
        <v>29</v>
      </c>
    </row>
    <row r="28" spans="1:6">
      <c r="A28" s="56"/>
      <c r="B28" s="48" t="s">
        <v>123</v>
      </c>
      <c r="C28" s="35">
        <v>17</v>
      </c>
      <c r="D28" s="35">
        <v>17</v>
      </c>
      <c r="E28" s="6" t="s">
        <v>23</v>
      </c>
      <c r="F28" s="10" t="s">
        <v>19</v>
      </c>
    </row>
    <row r="29" spans="1:6">
      <c r="A29" s="56"/>
      <c r="B29" s="5" t="s">
        <v>27</v>
      </c>
      <c r="C29" s="35">
        <v>18</v>
      </c>
      <c r="D29" s="35">
        <v>18</v>
      </c>
      <c r="E29" s="6" t="s">
        <v>22</v>
      </c>
      <c r="F29" s="10" t="s">
        <v>28</v>
      </c>
    </row>
    <row r="30" spans="1:6">
      <c r="A30" s="57"/>
      <c r="B30" s="5" t="s">
        <v>62</v>
      </c>
      <c r="C30" s="35">
        <v>19</v>
      </c>
      <c r="D30" s="35">
        <v>19</v>
      </c>
      <c r="E30" s="6" t="s">
        <v>22</v>
      </c>
      <c r="F30" s="10" t="s">
        <v>93</v>
      </c>
    </row>
    <row r="31" spans="1:6">
      <c r="A31" s="55" t="s">
        <v>134</v>
      </c>
      <c r="B31" s="5" t="s">
        <v>91</v>
      </c>
      <c r="C31" s="35">
        <v>20</v>
      </c>
      <c r="D31" s="35">
        <v>20</v>
      </c>
      <c r="E31" s="6" t="s">
        <v>23</v>
      </c>
      <c r="F31" s="10" t="s">
        <v>94</v>
      </c>
    </row>
    <row r="32" spans="1:6">
      <c r="A32" s="56"/>
      <c r="B32" s="5" t="s">
        <v>15</v>
      </c>
      <c r="C32" s="35">
        <v>21</v>
      </c>
      <c r="D32" s="35">
        <v>21</v>
      </c>
      <c r="E32" s="6" t="s">
        <v>22</v>
      </c>
      <c r="F32" s="10" t="s">
        <v>95</v>
      </c>
    </row>
    <row r="33" spans="1:6">
      <c r="A33" s="56"/>
      <c r="B33" s="1" t="s">
        <v>124</v>
      </c>
      <c r="C33" s="35">
        <v>22</v>
      </c>
      <c r="D33" s="35">
        <v>22</v>
      </c>
      <c r="E33" s="6" t="s">
        <v>23</v>
      </c>
      <c r="F33" s="10" t="s">
        <v>90</v>
      </c>
    </row>
    <row r="34" spans="1:6">
      <c r="A34" s="56"/>
      <c r="B34" s="1" t="s">
        <v>92</v>
      </c>
      <c r="C34" s="35">
        <v>23</v>
      </c>
      <c r="D34" s="35">
        <v>23</v>
      </c>
      <c r="E34" s="6" t="s">
        <v>23</v>
      </c>
      <c r="F34" s="10" t="s">
        <v>30</v>
      </c>
    </row>
    <row r="35" spans="1:6">
      <c r="A35" s="56"/>
      <c r="B35" s="1" t="s">
        <v>125</v>
      </c>
      <c r="C35" s="35">
        <v>24</v>
      </c>
      <c r="D35" s="35">
        <v>24</v>
      </c>
      <c r="E35" s="6" t="s">
        <v>22</v>
      </c>
      <c r="F35" s="10" t="s">
        <v>89</v>
      </c>
    </row>
    <row r="36" spans="1:6">
      <c r="A36" s="56"/>
      <c r="B36" s="39" t="s">
        <v>126</v>
      </c>
      <c r="C36" s="35">
        <v>25</v>
      </c>
      <c r="D36" s="35">
        <v>25</v>
      </c>
      <c r="E36" s="6" t="s">
        <v>22</v>
      </c>
      <c r="F36" s="10" t="s">
        <v>16</v>
      </c>
    </row>
    <row r="37" spans="1:6">
      <c r="A37" s="56"/>
      <c r="B37" s="49" t="s">
        <v>128</v>
      </c>
      <c r="C37" s="35">
        <v>26</v>
      </c>
      <c r="D37" s="35">
        <v>26</v>
      </c>
      <c r="E37" s="25" t="s">
        <v>22</v>
      </c>
      <c r="F37" s="10" t="s">
        <v>34</v>
      </c>
    </row>
    <row r="38" spans="1:6">
      <c r="A38" s="56"/>
      <c r="B38" s="48" t="s">
        <v>129</v>
      </c>
      <c r="C38" s="35">
        <v>27</v>
      </c>
      <c r="D38" s="35">
        <v>27</v>
      </c>
      <c r="E38" s="25" t="s">
        <v>22</v>
      </c>
      <c r="F38" s="10" t="s">
        <v>35</v>
      </c>
    </row>
    <row r="39" spans="1:6">
      <c r="A39" s="56"/>
      <c r="B39" s="1" t="s">
        <v>127</v>
      </c>
      <c r="C39" s="35">
        <v>28</v>
      </c>
      <c r="D39" s="35">
        <v>28</v>
      </c>
      <c r="E39" s="25" t="s">
        <v>22</v>
      </c>
      <c r="F39" s="1" t="s">
        <v>74</v>
      </c>
    </row>
    <row r="40" spans="1:6">
      <c r="A40" s="57"/>
      <c r="B40" s="1" t="s">
        <v>130</v>
      </c>
      <c r="C40" s="35">
        <v>29</v>
      </c>
      <c r="D40" s="35">
        <v>29</v>
      </c>
      <c r="E40" s="33" t="s">
        <v>22</v>
      </c>
      <c r="F40" s="1" t="s">
        <v>76</v>
      </c>
    </row>
    <row r="41" spans="1:6" ht="9" customHeight="1">
      <c r="A41" s="42"/>
      <c r="B41" s="43"/>
      <c r="C41" s="44"/>
      <c r="D41" s="44"/>
      <c r="E41" s="44"/>
      <c r="F41" s="43"/>
    </row>
    <row r="42" spans="1:6">
      <c r="A42" s="46" t="s">
        <v>136</v>
      </c>
      <c r="B42" s="46" t="s">
        <v>107</v>
      </c>
      <c r="C42" s="45" t="s">
        <v>142</v>
      </c>
      <c r="D42" s="45"/>
      <c r="E42" s="46" t="s">
        <v>21</v>
      </c>
      <c r="F42" s="46" t="s">
        <v>14</v>
      </c>
    </row>
    <row r="43" spans="1:6" ht="30">
      <c r="A43" s="45" t="s">
        <v>137</v>
      </c>
      <c r="B43" s="45" t="s">
        <v>111</v>
      </c>
      <c r="C43" s="45" t="s">
        <v>143</v>
      </c>
      <c r="D43" s="45"/>
      <c r="E43" s="46"/>
      <c r="F43" s="40" t="s">
        <v>113</v>
      </c>
    </row>
    <row r="44" spans="1:6">
      <c r="A44" s="46" t="s">
        <v>138</v>
      </c>
      <c r="B44" s="46"/>
      <c r="C44" s="45" t="s">
        <v>144</v>
      </c>
      <c r="D44" s="45"/>
      <c r="E44" s="46"/>
      <c r="F44" s="46"/>
    </row>
    <row r="45" spans="1:6">
      <c r="A45" s="50" t="s">
        <v>139</v>
      </c>
      <c r="B45" s="46"/>
      <c r="C45" s="45" t="s">
        <v>146</v>
      </c>
      <c r="D45" s="45"/>
      <c r="E45" s="46"/>
      <c r="F45" s="46"/>
    </row>
    <row r="46" spans="1:6">
      <c r="A46" s="50"/>
      <c r="B46" s="46" t="s">
        <v>75</v>
      </c>
      <c r="C46" s="35">
        <f>C40+1</f>
        <v>30</v>
      </c>
      <c r="D46" s="35">
        <f>D40+1</f>
        <v>30</v>
      </c>
      <c r="E46" s="46" t="s">
        <v>22</v>
      </c>
      <c r="F46" s="46" t="s">
        <v>77</v>
      </c>
    </row>
    <row r="47" spans="1:6">
      <c r="B47" s="46" t="s">
        <v>73</v>
      </c>
      <c r="C47" s="35">
        <f>C46+1</f>
        <v>31</v>
      </c>
      <c r="D47" s="35">
        <f>D46+1</f>
        <v>31</v>
      </c>
      <c r="E47" s="46" t="s">
        <v>23</v>
      </c>
      <c r="F47" s="46" t="s">
        <v>78</v>
      </c>
    </row>
    <row r="48" spans="1:6">
      <c r="A48" s="66" t="s">
        <v>140</v>
      </c>
      <c r="B48" s="1" t="s">
        <v>106</v>
      </c>
      <c r="C48" s="35" t="s">
        <v>145</v>
      </c>
      <c r="D48" s="35"/>
      <c r="E48" s="6" t="s">
        <v>23</v>
      </c>
      <c r="F48" s="10" t="s">
        <v>108</v>
      </c>
    </row>
    <row r="49" spans="3:4">
      <c r="C49" s="36"/>
      <c r="D49" s="36"/>
    </row>
    <row r="50" spans="3:4">
      <c r="C50" s="36"/>
      <c r="D50" s="36"/>
    </row>
    <row r="51" spans="3:4">
      <c r="C51" s="36"/>
      <c r="D51" s="36"/>
    </row>
    <row r="52" spans="3:4">
      <c r="C52" s="36"/>
      <c r="D52" s="36"/>
    </row>
    <row r="53" spans="3:4">
      <c r="C53" s="36"/>
      <c r="D53" s="36"/>
    </row>
    <row r="54" spans="3:4">
      <c r="C54" s="36"/>
      <c r="D54" s="36"/>
    </row>
  </sheetData>
  <mergeCells count="4">
    <mergeCell ref="A12:A15"/>
    <mergeCell ref="A16:A25"/>
    <mergeCell ref="A26:A30"/>
    <mergeCell ref="A31:A40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topLeftCell="A2" workbookViewId="0">
      <selection activeCell="I25" sqref="I25"/>
    </sheetView>
  </sheetViews>
  <sheetFormatPr baseColWidth="10" defaultColWidth="7.85546875" defaultRowHeight="15"/>
  <cols>
    <col min="2" max="2" width="7.140625" customWidth="1"/>
    <col min="8" max="8" width="2.7109375" customWidth="1"/>
  </cols>
  <sheetData>
    <row r="1" spans="1:2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2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" spans="1:21">
      <c r="F5" s="58" t="s">
        <v>80</v>
      </c>
      <c r="G5" s="58"/>
      <c r="H5" s="58"/>
      <c r="I5" s="58"/>
      <c r="J5" s="58"/>
    </row>
    <row r="6" spans="1:21">
      <c r="F6" s="59" t="s">
        <v>36</v>
      </c>
      <c r="G6" s="59"/>
      <c r="H6" s="59"/>
      <c r="I6" s="59">
        <v>1500</v>
      </c>
      <c r="J6" s="59"/>
    </row>
    <row r="7" spans="1:21">
      <c r="F7" s="59" t="s">
        <v>37</v>
      </c>
      <c r="G7" s="59"/>
      <c r="H7" s="59"/>
      <c r="I7" s="59">
        <v>250</v>
      </c>
      <c r="J7" s="59"/>
    </row>
    <row r="8" spans="1:21">
      <c r="F8" s="59" t="s">
        <v>38</v>
      </c>
      <c r="G8" s="59"/>
      <c r="H8" s="59"/>
      <c r="I8" s="59">
        <f>I6+I7</f>
        <v>1750</v>
      </c>
      <c r="J8" s="59"/>
    </row>
    <row r="10" spans="1:21">
      <c r="C10" s="60" t="s">
        <v>60</v>
      </c>
      <c r="D10" s="61"/>
      <c r="E10" s="61"/>
      <c r="F10" s="62"/>
      <c r="J10" s="60" t="s">
        <v>61</v>
      </c>
      <c r="K10" s="61"/>
      <c r="L10" s="61"/>
      <c r="M10" s="62"/>
    </row>
    <row r="11" spans="1:21">
      <c r="B11" s="58" t="s">
        <v>39</v>
      </c>
      <c r="C11" s="58"/>
      <c r="D11" s="58"/>
      <c r="E11" s="58" t="s">
        <v>40</v>
      </c>
      <c r="F11" s="58"/>
      <c r="G11" s="58"/>
      <c r="H11" s="4"/>
      <c r="I11" s="58" t="s">
        <v>39</v>
      </c>
      <c r="J11" s="58"/>
      <c r="K11" s="58"/>
      <c r="L11" s="58" t="s">
        <v>40</v>
      </c>
      <c r="M11" s="58"/>
      <c r="N11" s="58"/>
      <c r="P11" s="58" t="s">
        <v>79</v>
      </c>
      <c r="Q11" s="58"/>
      <c r="R11" s="58"/>
      <c r="S11" s="58"/>
      <c r="T11" s="58"/>
      <c r="U11" s="58"/>
    </row>
    <row r="12" spans="1:21">
      <c r="B12" s="11" t="s">
        <v>43</v>
      </c>
      <c r="C12" s="12"/>
      <c r="D12" s="13">
        <v>1750</v>
      </c>
      <c r="E12" s="11" t="s">
        <v>41</v>
      </c>
      <c r="F12" s="12"/>
      <c r="G12" s="13">
        <f>I8</f>
        <v>1750</v>
      </c>
      <c r="I12" s="11" t="s">
        <v>43</v>
      </c>
      <c r="J12" s="12"/>
      <c r="K12" s="13">
        <f>K16</f>
        <v>4250</v>
      </c>
      <c r="L12" s="11" t="s">
        <v>41</v>
      </c>
      <c r="M12" s="12"/>
      <c r="N12" s="13">
        <f>I8</f>
        <v>1750</v>
      </c>
      <c r="P12" s="58" t="s">
        <v>55</v>
      </c>
      <c r="Q12" s="58"/>
      <c r="R12" s="58"/>
      <c r="S12" s="58" t="s">
        <v>56</v>
      </c>
      <c r="T12" s="58"/>
      <c r="U12" s="58"/>
    </row>
    <row r="13" spans="1:21">
      <c r="B13" s="14" t="s">
        <v>44</v>
      </c>
      <c r="C13" s="15"/>
      <c r="D13" s="16">
        <v>300</v>
      </c>
      <c r="E13" s="14" t="s">
        <v>42</v>
      </c>
      <c r="F13" s="15"/>
      <c r="G13" s="16">
        <v>1000</v>
      </c>
      <c r="I13" s="14" t="s">
        <v>44</v>
      </c>
      <c r="J13" s="15"/>
      <c r="K13" s="16"/>
      <c r="L13" s="14" t="s">
        <v>42</v>
      </c>
      <c r="M13" s="15"/>
      <c r="N13" s="16">
        <v>2500</v>
      </c>
      <c r="P13" s="11" t="s">
        <v>57</v>
      </c>
      <c r="Q13" s="12"/>
      <c r="R13" s="13">
        <v>1500</v>
      </c>
      <c r="S13" s="11" t="s">
        <v>41</v>
      </c>
      <c r="T13" s="12"/>
      <c r="U13" s="13">
        <f>R16</f>
        <v>1750</v>
      </c>
    </row>
    <row r="14" spans="1:21">
      <c r="B14" s="14" t="s">
        <v>45</v>
      </c>
      <c r="C14" s="15"/>
      <c r="D14" s="16">
        <v>450</v>
      </c>
      <c r="E14" s="14"/>
      <c r="F14" s="15"/>
      <c r="G14" s="16"/>
      <c r="I14" s="14" t="s">
        <v>45</v>
      </c>
      <c r="J14" s="15"/>
      <c r="K14" s="16"/>
      <c r="L14" s="14"/>
      <c r="M14" s="15"/>
      <c r="N14" s="16"/>
      <c r="P14" s="14" t="s">
        <v>58</v>
      </c>
      <c r="Q14" s="15"/>
      <c r="R14" s="16">
        <v>250</v>
      </c>
      <c r="S14" s="14" t="s">
        <v>42</v>
      </c>
      <c r="T14" s="15"/>
      <c r="U14" s="16">
        <v>0</v>
      </c>
    </row>
    <row r="15" spans="1:21">
      <c r="B15" s="17" t="s">
        <v>46</v>
      </c>
      <c r="C15" s="18"/>
      <c r="D15" s="19">
        <f>D16-D12-D13-D14</f>
        <v>250</v>
      </c>
      <c r="E15" s="17"/>
      <c r="F15" s="18"/>
      <c r="G15" s="19"/>
      <c r="I15" s="17" t="s">
        <v>46</v>
      </c>
      <c r="J15" s="18"/>
      <c r="K15" s="19"/>
      <c r="L15" s="17"/>
      <c r="M15" s="18"/>
      <c r="N15" s="19"/>
      <c r="P15" s="14"/>
      <c r="Q15" s="15"/>
      <c r="R15" s="16"/>
      <c r="S15" s="14"/>
      <c r="T15" s="15"/>
      <c r="U15" s="16"/>
    </row>
    <row r="16" spans="1:21">
      <c r="B16" s="20" t="s">
        <v>47</v>
      </c>
      <c r="C16" s="21"/>
      <c r="D16" s="22">
        <f>G16</f>
        <v>2750</v>
      </c>
      <c r="E16" s="20" t="s">
        <v>48</v>
      </c>
      <c r="F16" s="21"/>
      <c r="G16" s="22">
        <f>G12+G13</f>
        <v>2750</v>
      </c>
      <c r="I16" s="20" t="s">
        <v>47</v>
      </c>
      <c r="J16" s="21"/>
      <c r="K16" s="22">
        <f>N16</f>
        <v>4250</v>
      </c>
      <c r="L16" s="20" t="s">
        <v>48</v>
      </c>
      <c r="M16" s="21"/>
      <c r="N16" s="22">
        <f>N12+N13</f>
        <v>4250</v>
      </c>
      <c r="P16" s="20" t="s">
        <v>47</v>
      </c>
      <c r="Q16" s="21"/>
      <c r="R16" s="22">
        <f>R13+R14</f>
        <v>1750</v>
      </c>
      <c r="S16" s="20" t="s">
        <v>48</v>
      </c>
      <c r="T16" s="21"/>
      <c r="U16" s="22">
        <f>U13+U14</f>
        <v>1750</v>
      </c>
    </row>
    <row r="18" spans="2:21">
      <c r="B18" s="60" t="s">
        <v>84</v>
      </c>
      <c r="C18" s="61"/>
      <c r="D18" s="61"/>
      <c r="E18" s="61"/>
      <c r="F18" s="61"/>
      <c r="G18" s="62"/>
      <c r="I18" s="60" t="s">
        <v>83</v>
      </c>
      <c r="J18" s="61"/>
      <c r="K18" s="61"/>
      <c r="L18" s="61"/>
      <c r="M18" s="61"/>
      <c r="N18" s="62"/>
      <c r="P18" s="60" t="s">
        <v>81</v>
      </c>
      <c r="Q18" s="61"/>
      <c r="R18" s="61"/>
      <c r="S18" s="61"/>
      <c r="T18" s="61"/>
      <c r="U18" s="62"/>
    </row>
    <row r="19" spans="2:21">
      <c r="B19" s="58" t="s">
        <v>49</v>
      </c>
      <c r="C19" s="58"/>
      <c r="D19" s="58"/>
      <c r="E19" s="3" t="s">
        <v>50</v>
      </c>
      <c r="F19" s="58" t="s">
        <v>51</v>
      </c>
      <c r="G19" s="58"/>
      <c r="I19" s="58" t="s">
        <v>49</v>
      </c>
      <c r="J19" s="58"/>
      <c r="K19" s="58"/>
      <c r="L19" s="6" t="s">
        <v>50</v>
      </c>
      <c r="M19" s="59" t="s">
        <v>51</v>
      </c>
      <c r="N19" s="59"/>
      <c r="P19" s="58" t="s">
        <v>49</v>
      </c>
      <c r="Q19" s="58"/>
      <c r="R19" s="58"/>
      <c r="S19" s="6" t="s">
        <v>50</v>
      </c>
      <c r="T19" s="59" t="s">
        <v>51</v>
      </c>
      <c r="U19" s="59"/>
    </row>
    <row r="20" spans="2:21">
      <c r="B20" s="59" t="s">
        <v>53</v>
      </c>
      <c r="C20" s="59"/>
      <c r="D20" s="59"/>
      <c r="E20" s="24">
        <v>0.04</v>
      </c>
      <c r="F20" s="63">
        <f>+D12*POWER(1+E20,15)</f>
        <v>3151.6511346371044</v>
      </c>
      <c r="G20" s="64"/>
      <c r="I20" s="59" t="s">
        <v>53</v>
      </c>
      <c r="J20" s="59"/>
      <c r="K20" s="59"/>
      <c r="L20" s="24">
        <v>0.04</v>
      </c>
      <c r="M20" s="63">
        <f>+K12*POWER(1+L20,15)</f>
        <v>7654.0098984043962</v>
      </c>
      <c r="N20" s="64"/>
      <c r="P20" s="59" t="s">
        <v>53</v>
      </c>
      <c r="Q20" s="59"/>
      <c r="R20" s="59"/>
      <c r="S20" s="24">
        <v>0.04</v>
      </c>
      <c r="T20" s="63">
        <f>+R13*POWER(1+S20,15)</f>
        <v>2701.4152582603751</v>
      </c>
      <c r="U20" s="64"/>
    </row>
    <row r="21" spans="2:21">
      <c r="B21" s="59" t="s">
        <v>52</v>
      </c>
      <c r="C21" s="59"/>
      <c r="D21" s="59"/>
      <c r="E21" s="24">
        <v>1.4999999999999999E-2</v>
      </c>
      <c r="F21" s="63">
        <f>+D13*POWER(1+E21,15)</f>
        <v>375.06961999631005</v>
      </c>
      <c r="G21" s="64"/>
      <c r="I21" s="59" t="s">
        <v>52</v>
      </c>
      <c r="J21" s="59"/>
      <c r="K21" s="59"/>
      <c r="L21" s="24">
        <f>E21</f>
        <v>1.4999999999999999E-2</v>
      </c>
      <c r="M21" s="63">
        <f>+K13*POWER(1+L21,15)</f>
        <v>0</v>
      </c>
      <c r="N21" s="64"/>
      <c r="P21" s="59" t="s">
        <v>52</v>
      </c>
      <c r="Q21" s="59"/>
      <c r="R21" s="59"/>
      <c r="S21" s="24">
        <v>1.4999999999999999E-2</v>
      </c>
      <c r="T21" s="63">
        <f>+R14*POWER(1+S21,15)</f>
        <v>312.55801666359173</v>
      </c>
      <c r="U21" s="64"/>
    </row>
    <row r="22" spans="2:21">
      <c r="B22" s="59" t="s">
        <v>54</v>
      </c>
      <c r="C22" s="59"/>
      <c r="D22" s="59"/>
      <c r="E22" s="24">
        <v>1.4999999999999999E-2</v>
      </c>
      <c r="F22" s="63">
        <f>+D14*POWER(1+E22,15)</f>
        <v>562.60442999446514</v>
      </c>
      <c r="G22" s="64"/>
      <c r="I22" s="59" t="s">
        <v>54</v>
      </c>
      <c r="J22" s="59"/>
      <c r="K22" s="59"/>
      <c r="L22" s="24">
        <f>E22</f>
        <v>1.4999999999999999E-2</v>
      </c>
      <c r="M22" s="63">
        <f>+K14*POWER(1+L22,15)</f>
        <v>0</v>
      </c>
      <c r="N22" s="64"/>
      <c r="P22" s="59"/>
      <c r="Q22" s="59"/>
      <c r="R22" s="59"/>
      <c r="S22" s="24"/>
      <c r="T22" s="63"/>
      <c r="U22" s="64"/>
    </row>
    <row r="23" spans="2:21">
      <c r="B23" s="58" t="s">
        <v>59</v>
      </c>
      <c r="C23" s="58"/>
      <c r="D23" s="58"/>
      <c r="E23" s="23">
        <f>POWER($F$23/G12,1/15)-1</f>
        <v>5.8215795844935414E-2</v>
      </c>
      <c r="F23" s="65">
        <f>SUM(F20:G22)</f>
        <v>4089.3251846278795</v>
      </c>
      <c r="G23" s="65"/>
      <c r="I23" s="58" t="s">
        <v>59</v>
      </c>
      <c r="J23" s="58"/>
      <c r="K23" s="58"/>
      <c r="L23" s="23">
        <f>POWER($M$23/N12,1/15)-1</f>
        <v>0.10337565665001036</v>
      </c>
      <c r="M23" s="65">
        <f>SUM(M20:N22)</f>
        <v>7654.0098984043962</v>
      </c>
      <c r="N23" s="65"/>
      <c r="P23" s="58" t="s">
        <v>59</v>
      </c>
      <c r="Q23" s="58"/>
      <c r="R23" s="58"/>
      <c r="S23" s="23">
        <f>POWER($T$23/U13,1/15)-1</f>
        <v>3.6907676995368455E-2</v>
      </c>
      <c r="T23" s="65">
        <f>SUM(T20:U22)</f>
        <v>3013.973274923967</v>
      </c>
      <c r="U23" s="65"/>
    </row>
    <row r="24" spans="2:21">
      <c r="B24" t="s">
        <v>85</v>
      </c>
      <c r="I24" t="s">
        <v>85</v>
      </c>
      <c r="P24" t="s">
        <v>82</v>
      </c>
    </row>
  </sheetData>
  <mergeCells count="49">
    <mergeCell ref="P23:R23"/>
    <mergeCell ref="T23:U23"/>
    <mergeCell ref="I23:K23"/>
    <mergeCell ref="M23:N23"/>
    <mergeCell ref="B23:D23"/>
    <mergeCell ref="F23:G23"/>
    <mergeCell ref="F21:G21"/>
    <mergeCell ref="F22:G22"/>
    <mergeCell ref="I19:K19"/>
    <mergeCell ref="M19:N19"/>
    <mergeCell ref="I20:K20"/>
    <mergeCell ref="M20:N20"/>
    <mergeCell ref="I21:K21"/>
    <mergeCell ref="M21:N21"/>
    <mergeCell ref="P12:R12"/>
    <mergeCell ref="S12:U12"/>
    <mergeCell ref="P11:U11"/>
    <mergeCell ref="P18:U18"/>
    <mergeCell ref="E11:G11"/>
    <mergeCell ref="I11:K11"/>
    <mergeCell ref="L11:N11"/>
    <mergeCell ref="B18:G18"/>
    <mergeCell ref="I18:N18"/>
    <mergeCell ref="P21:R21"/>
    <mergeCell ref="T21:U21"/>
    <mergeCell ref="P22:R22"/>
    <mergeCell ref="T22:U22"/>
    <mergeCell ref="B19:D19"/>
    <mergeCell ref="F19:G19"/>
    <mergeCell ref="P19:R19"/>
    <mergeCell ref="T19:U19"/>
    <mergeCell ref="P20:R20"/>
    <mergeCell ref="T20:U20"/>
    <mergeCell ref="I22:K22"/>
    <mergeCell ref="M22:N22"/>
    <mergeCell ref="B20:D20"/>
    <mergeCell ref="B21:D21"/>
    <mergeCell ref="B22:D22"/>
    <mergeCell ref="F20:G20"/>
    <mergeCell ref="F5:J5"/>
    <mergeCell ref="F6:H6"/>
    <mergeCell ref="F7:H7"/>
    <mergeCell ref="F8:H8"/>
    <mergeCell ref="B11:D11"/>
    <mergeCell ref="C10:F10"/>
    <mergeCell ref="J10:M10"/>
    <mergeCell ref="I6:J6"/>
    <mergeCell ref="I7:J7"/>
    <mergeCell ref="I8:J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5" sqref="A5:E5"/>
    </sheetView>
  </sheetViews>
  <sheetFormatPr baseColWidth="10" defaultColWidth="9" defaultRowHeight="15"/>
  <cols>
    <col min="1" max="1" width="9.5703125" customWidth="1"/>
    <col min="2" max="2" width="9.7109375" customWidth="1"/>
    <col min="3" max="3" width="7.85546875" customWidth="1"/>
    <col min="4" max="5" width="9.7109375" customWidth="1"/>
    <col min="9" max="9" width="7.5703125" customWidth="1"/>
    <col min="10" max="10" width="10.4257812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4" t="s">
        <v>67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" spans="1:11">
      <c r="A5" s="58" t="s">
        <v>72</v>
      </c>
      <c r="B5" s="58"/>
      <c r="C5" s="58"/>
      <c r="D5" s="58"/>
      <c r="E5" s="58"/>
      <c r="G5" s="58" t="s">
        <v>72</v>
      </c>
      <c r="H5" s="58"/>
      <c r="I5" s="58"/>
      <c r="J5" s="58"/>
      <c r="K5" s="58"/>
    </row>
    <row r="6" spans="1:11">
      <c r="A6" s="31" t="s">
        <v>66</v>
      </c>
      <c r="B6" s="21"/>
      <c r="C6" s="21"/>
      <c r="D6" s="10"/>
      <c r="E6" s="1">
        <v>1000</v>
      </c>
      <c r="G6" s="31" t="s">
        <v>66</v>
      </c>
      <c r="H6" s="21"/>
      <c r="I6" s="21"/>
      <c r="J6" s="10"/>
      <c r="K6" s="1">
        <v>1000</v>
      </c>
    </row>
    <row r="7" spans="1:11">
      <c r="A7" s="31" t="s">
        <v>63</v>
      </c>
      <c r="B7" s="21"/>
      <c r="C7" s="21"/>
      <c r="D7" s="10"/>
      <c r="E7" s="27">
        <v>0.03</v>
      </c>
      <c r="G7" s="31" t="s">
        <v>63</v>
      </c>
      <c r="H7" s="21"/>
      <c r="I7" s="21"/>
      <c r="J7" s="10"/>
      <c r="K7" s="27">
        <v>0.02</v>
      </c>
    </row>
    <row r="8" spans="1:11">
      <c r="A8" s="31" t="s">
        <v>65</v>
      </c>
      <c r="B8" s="21"/>
      <c r="C8" s="21"/>
      <c r="D8" s="10"/>
      <c r="E8" s="28">
        <v>50</v>
      </c>
      <c r="G8" s="31" t="s">
        <v>65</v>
      </c>
      <c r="H8" s="21"/>
      <c r="I8" s="21"/>
      <c r="J8" s="10"/>
      <c r="K8" s="28">
        <v>50</v>
      </c>
    </row>
    <row r="9" spans="1:11">
      <c r="A9" s="29"/>
      <c r="B9" s="29"/>
      <c r="C9" s="29"/>
      <c r="D9" s="29"/>
      <c r="E9" s="30"/>
      <c r="G9" s="29"/>
      <c r="H9" s="29"/>
      <c r="I9" s="29"/>
      <c r="J9" s="29"/>
      <c r="K9" s="30"/>
    </row>
    <row r="10" spans="1:11">
      <c r="A10" s="26" t="s">
        <v>71</v>
      </c>
      <c r="B10" s="32" t="s">
        <v>68</v>
      </c>
      <c r="C10" s="32" t="s">
        <v>64</v>
      </c>
      <c r="D10" s="32" t="s">
        <v>69</v>
      </c>
      <c r="E10" s="32" t="s">
        <v>70</v>
      </c>
      <c r="G10" s="26" t="s">
        <v>71</v>
      </c>
      <c r="H10" s="32" t="s">
        <v>68</v>
      </c>
      <c r="I10" s="32" t="s">
        <v>64</v>
      </c>
      <c r="J10" s="32" t="s">
        <v>69</v>
      </c>
      <c r="K10" s="32" t="s">
        <v>70</v>
      </c>
    </row>
    <row r="11" spans="1:11">
      <c r="A11" s="1">
        <v>2012</v>
      </c>
      <c r="B11" s="28">
        <f>E6</f>
        <v>1000</v>
      </c>
      <c r="C11" s="28">
        <f t="shared" ref="C11:C31" si="0">B11*$E$7</f>
        <v>30</v>
      </c>
      <c r="D11" s="28">
        <f>E8</f>
        <v>50</v>
      </c>
      <c r="E11" s="28">
        <f>B11+C11-D11</f>
        <v>980</v>
      </c>
      <c r="G11" s="1">
        <v>2012</v>
      </c>
      <c r="H11" s="28">
        <f>K6</f>
        <v>1000</v>
      </c>
      <c r="I11" s="28">
        <f>H11*$K$7</f>
        <v>20</v>
      </c>
      <c r="J11" s="28">
        <f>K8</f>
        <v>50</v>
      </c>
      <c r="K11" s="28">
        <f>H11+I11-J11</f>
        <v>970</v>
      </c>
    </row>
    <row r="12" spans="1:11">
      <c r="A12" s="1">
        <f>A11+1</f>
        <v>2013</v>
      </c>
      <c r="B12" s="28">
        <f>E11</f>
        <v>980</v>
      </c>
      <c r="C12" s="28">
        <f t="shared" si="0"/>
        <v>29.4</v>
      </c>
      <c r="D12" s="28">
        <f>D11</f>
        <v>50</v>
      </c>
      <c r="E12" s="28">
        <f>B12+C12-D12</f>
        <v>959.4</v>
      </c>
      <c r="G12" s="1">
        <f>G11+1</f>
        <v>2013</v>
      </c>
      <c r="H12" s="28">
        <f>K11</f>
        <v>970</v>
      </c>
      <c r="I12" s="28">
        <f t="shared" ref="I12:I31" si="1">H12*$K$7</f>
        <v>19.400000000000002</v>
      </c>
      <c r="J12" s="28">
        <f>J11</f>
        <v>50</v>
      </c>
      <c r="K12" s="28">
        <f>H12+I12-J12</f>
        <v>939.4</v>
      </c>
    </row>
    <row r="13" spans="1:11">
      <c r="A13" s="1">
        <f t="shared" ref="A13:A31" si="2">A12+1</f>
        <v>2014</v>
      </c>
      <c r="B13" s="28">
        <f t="shared" ref="B13:B30" si="3">E12</f>
        <v>959.4</v>
      </c>
      <c r="C13" s="28">
        <f t="shared" si="0"/>
        <v>28.781999999999996</v>
      </c>
      <c r="D13" s="28">
        <f t="shared" ref="D13:D31" si="4">D12</f>
        <v>50</v>
      </c>
      <c r="E13" s="28">
        <f t="shared" ref="E13:E30" si="5">B13+C13-D13</f>
        <v>938.18200000000002</v>
      </c>
      <c r="G13" s="1">
        <f t="shared" ref="G13:G31" si="6">G12+1</f>
        <v>2014</v>
      </c>
      <c r="H13" s="28">
        <f t="shared" ref="H13:H31" si="7">K12</f>
        <v>939.4</v>
      </c>
      <c r="I13" s="28">
        <f t="shared" si="1"/>
        <v>18.788</v>
      </c>
      <c r="J13" s="28">
        <f t="shared" ref="J13:J31" si="8">J12</f>
        <v>50</v>
      </c>
      <c r="K13" s="28">
        <f t="shared" ref="K13:K31" si="9">H13+I13-J13</f>
        <v>908.18799999999999</v>
      </c>
    </row>
    <row r="14" spans="1:11">
      <c r="A14" s="1">
        <f t="shared" si="2"/>
        <v>2015</v>
      </c>
      <c r="B14" s="28">
        <f t="shared" si="3"/>
        <v>938.18200000000002</v>
      </c>
      <c r="C14" s="28">
        <f t="shared" si="0"/>
        <v>28.14546</v>
      </c>
      <c r="D14" s="28">
        <f t="shared" si="4"/>
        <v>50</v>
      </c>
      <c r="E14" s="28">
        <f t="shared" si="5"/>
        <v>916.32745999999997</v>
      </c>
      <c r="G14" s="1">
        <f t="shared" si="6"/>
        <v>2015</v>
      </c>
      <c r="H14" s="28">
        <f t="shared" si="7"/>
        <v>908.18799999999999</v>
      </c>
      <c r="I14" s="28">
        <f t="shared" si="1"/>
        <v>18.16376</v>
      </c>
      <c r="J14" s="28">
        <f t="shared" si="8"/>
        <v>50</v>
      </c>
      <c r="K14" s="28">
        <f t="shared" si="9"/>
        <v>876.35176000000001</v>
      </c>
    </row>
    <row r="15" spans="1:11">
      <c r="A15" s="1">
        <f t="shared" si="2"/>
        <v>2016</v>
      </c>
      <c r="B15" s="28">
        <f t="shared" si="3"/>
        <v>916.32745999999997</v>
      </c>
      <c r="C15" s="28">
        <f t="shared" si="0"/>
        <v>27.4898238</v>
      </c>
      <c r="D15" s="28">
        <f t="shared" si="4"/>
        <v>50</v>
      </c>
      <c r="E15" s="28">
        <f t="shared" si="5"/>
        <v>893.81728379999993</v>
      </c>
      <c r="G15" s="1">
        <f t="shared" si="6"/>
        <v>2016</v>
      </c>
      <c r="H15" s="28">
        <f t="shared" si="7"/>
        <v>876.35176000000001</v>
      </c>
      <c r="I15" s="28">
        <f t="shared" si="1"/>
        <v>17.5270352</v>
      </c>
      <c r="J15" s="28">
        <f t="shared" si="8"/>
        <v>50</v>
      </c>
      <c r="K15" s="28">
        <f t="shared" si="9"/>
        <v>843.87879520000001</v>
      </c>
    </row>
    <row r="16" spans="1:11">
      <c r="A16" s="1">
        <f t="shared" si="2"/>
        <v>2017</v>
      </c>
      <c r="B16" s="28">
        <f t="shared" si="3"/>
        <v>893.81728379999993</v>
      </c>
      <c r="C16" s="28">
        <f t="shared" si="0"/>
        <v>26.814518513999996</v>
      </c>
      <c r="D16" s="28">
        <f t="shared" si="4"/>
        <v>50</v>
      </c>
      <c r="E16" s="28">
        <f t="shared" si="5"/>
        <v>870.63180231399997</v>
      </c>
      <c r="G16" s="1">
        <f t="shared" si="6"/>
        <v>2017</v>
      </c>
      <c r="H16" s="28">
        <f t="shared" si="7"/>
        <v>843.87879520000001</v>
      </c>
      <c r="I16" s="28">
        <f t="shared" si="1"/>
        <v>16.877575904</v>
      </c>
      <c r="J16" s="28">
        <f t="shared" si="8"/>
        <v>50</v>
      </c>
      <c r="K16" s="28">
        <f t="shared" si="9"/>
        <v>810.75637110399998</v>
      </c>
    </row>
    <row r="17" spans="1:11">
      <c r="A17" s="1">
        <f t="shared" si="2"/>
        <v>2018</v>
      </c>
      <c r="B17" s="28">
        <f t="shared" si="3"/>
        <v>870.63180231399997</v>
      </c>
      <c r="C17" s="28">
        <f t="shared" si="0"/>
        <v>26.118954069419999</v>
      </c>
      <c r="D17" s="28">
        <f t="shared" si="4"/>
        <v>50</v>
      </c>
      <c r="E17" s="28">
        <f t="shared" si="5"/>
        <v>846.75075638341991</v>
      </c>
      <c r="G17" s="1">
        <f t="shared" si="6"/>
        <v>2018</v>
      </c>
      <c r="H17" s="28">
        <f t="shared" si="7"/>
        <v>810.75637110399998</v>
      </c>
      <c r="I17" s="28">
        <f t="shared" si="1"/>
        <v>16.215127422079998</v>
      </c>
      <c r="J17" s="28">
        <f t="shared" si="8"/>
        <v>50</v>
      </c>
      <c r="K17" s="28">
        <f t="shared" si="9"/>
        <v>776.97149852607993</v>
      </c>
    </row>
    <row r="18" spans="1:11">
      <c r="A18" s="1">
        <f t="shared" si="2"/>
        <v>2019</v>
      </c>
      <c r="B18" s="28">
        <f t="shared" si="3"/>
        <v>846.75075638341991</v>
      </c>
      <c r="C18" s="28">
        <f t="shared" si="0"/>
        <v>25.402522691502597</v>
      </c>
      <c r="D18" s="28">
        <f t="shared" si="4"/>
        <v>50</v>
      </c>
      <c r="E18" s="28">
        <f t="shared" si="5"/>
        <v>822.15327907492247</v>
      </c>
      <c r="G18" s="1">
        <f t="shared" si="6"/>
        <v>2019</v>
      </c>
      <c r="H18" s="28">
        <f t="shared" si="7"/>
        <v>776.97149852607993</v>
      </c>
      <c r="I18" s="28">
        <f t="shared" si="1"/>
        <v>15.539429970521599</v>
      </c>
      <c r="J18" s="28">
        <f t="shared" si="8"/>
        <v>50</v>
      </c>
      <c r="K18" s="28">
        <f t="shared" si="9"/>
        <v>742.51092849660154</v>
      </c>
    </row>
    <row r="19" spans="1:11">
      <c r="A19" s="1">
        <f t="shared" si="2"/>
        <v>2020</v>
      </c>
      <c r="B19" s="28">
        <f t="shared" si="3"/>
        <v>822.15327907492247</v>
      </c>
      <c r="C19" s="28">
        <f t="shared" si="0"/>
        <v>24.664598372247674</v>
      </c>
      <c r="D19" s="28">
        <f t="shared" si="4"/>
        <v>50</v>
      </c>
      <c r="E19" s="28">
        <f t="shared" si="5"/>
        <v>796.81787744717019</v>
      </c>
      <c r="G19" s="1">
        <f t="shared" si="6"/>
        <v>2020</v>
      </c>
      <c r="H19" s="28">
        <f t="shared" si="7"/>
        <v>742.51092849660154</v>
      </c>
      <c r="I19" s="28">
        <f t="shared" si="1"/>
        <v>14.85021856993203</v>
      </c>
      <c r="J19" s="28">
        <f t="shared" si="8"/>
        <v>50</v>
      </c>
      <c r="K19" s="28">
        <f t="shared" si="9"/>
        <v>707.36114706653359</v>
      </c>
    </row>
    <row r="20" spans="1:11">
      <c r="A20" s="1">
        <f t="shared" si="2"/>
        <v>2021</v>
      </c>
      <c r="B20" s="28">
        <f t="shared" si="3"/>
        <v>796.81787744717019</v>
      </c>
      <c r="C20" s="28">
        <f t="shared" si="0"/>
        <v>23.904536323415105</v>
      </c>
      <c r="D20" s="28">
        <f t="shared" si="4"/>
        <v>50</v>
      </c>
      <c r="E20" s="28">
        <f t="shared" si="5"/>
        <v>770.72241377058526</v>
      </c>
      <c r="G20" s="1">
        <f t="shared" si="6"/>
        <v>2021</v>
      </c>
      <c r="H20" s="28">
        <f t="shared" si="7"/>
        <v>707.36114706653359</v>
      </c>
      <c r="I20" s="28">
        <f t="shared" si="1"/>
        <v>14.147222941330671</v>
      </c>
      <c r="J20" s="28">
        <f t="shared" si="8"/>
        <v>50</v>
      </c>
      <c r="K20" s="28">
        <f t="shared" si="9"/>
        <v>671.5083700078643</v>
      </c>
    </row>
    <row r="21" spans="1:11">
      <c r="A21" s="1">
        <f t="shared" si="2"/>
        <v>2022</v>
      </c>
      <c r="B21" s="28">
        <f t="shared" si="3"/>
        <v>770.72241377058526</v>
      </c>
      <c r="C21" s="28">
        <f t="shared" si="0"/>
        <v>23.121672413117558</v>
      </c>
      <c r="D21" s="28">
        <f t="shared" si="4"/>
        <v>50</v>
      </c>
      <c r="E21" s="28">
        <f t="shared" si="5"/>
        <v>743.84408618370287</v>
      </c>
      <c r="G21" s="1">
        <f t="shared" si="6"/>
        <v>2022</v>
      </c>
      <c r="H21" s="28">
        <f t="shared" si="7"/>
        <v>671.5083700078643</v>
      </c>
      <c r="I21" s="28">
        <f t="shared" si="1"/>
        <v>13.430167400157286</v>
      </c>
      <c r="J21" s="28">
        <f t="shared" si="8"/>
        <v>50</v>
      </c>
      <c r="K21" s="28">
        <f t="shared" si="9"/>
        <v>634.9385374080216</v>
      </c>
    </row>
    <row r="22" spans="1:11">
      <c r="A22" s="1">
        <f t="shared" si="2"/>
        <v>2023</v>
      </c>
      <c r="B22" s="28">
        <f t="shared" si="3"/>
        <v>743.84408618370287</v>
      </c>
      <c r="C22" s="28">
        <f t="shared" si="0"/>
        <v>22.315322585511087</v>
      </c>
      <c r="D22" s="28">
        <f t="shared" si="4"/>
        <v>50</v>
      </c>
      <c r="E22" s="28">
        <f t="shared" si="5"/>
        <v>716.159408769214</v>
      </c>
      <c r="G22" s="1">
        <f t="shared" si="6"/>
        <v>2023</v>
      </c>
      <c r="H22" s="28">
        <f t="shared" si="7"/>
        <v>634.9385374080216</v>
      </c>
      <c r="I22" s="28">
        <f t="shared" si="1"/>
        <v>12.698770748160433</v>
      </c>
      <c r="J22" s="28">
        <f t="shared" si="8"/>
        <v>50</v>
      </c>
      <c r="K22" s="28">
        <f t="shared" si="9"/>
        <v>597.63730815618203</v>
      </c>
    </row>
    <row r="23" spans="1:11">
      <c r="A23" s="1">
        <f t="shared" si="2"/>
        <v>2024</v>
      </c>
      <c r="B23" s="28">
        <f t="shared" si="3"/>
        <v>716.159408769214</v>
      </c>
      <c r="C23" s="28">
        <f t="shared" si="0"/>
        <v>21.484782263076418</v>
      </c>
      <c r="D23" s="28">
        <f t="shared" si="4"/>
        <v>50</v>
      </c>
      <c r="E23" s="28">
        <f t="shared" si="5"/>
        <v>687.64419103229045</v>
      </c>
      <c r="G23" s="1">
        <f t="shared" si="6"/>
        <v>2024</v>
      </c>
      <c r="H23" s="28">
        <f t="shared" si="7"/>
        <v>597.63730815618203</v>
      </c>
      <c r="I23" s="28">
        <f t="shared" si="1"/>
        <v>11.95274616312364</v>
      </c>
      <c r="J23" s="28">
        <f t="shared" si="8"/>
        <v>50</v>
      </c>
      <c r="K23" s="28">
        <f t="shared" si="9"/>
        <v>559.59005431930564</v>
      </c>
    </row>
    <row r="24" spans="1:11">
      <c r="A24" s="1">
        <f t="shared" si="2"/>
        <v>2025</v>
      </c>
      <c r="B24" s="28">
        <f t="shared" si="3"/>
        <v>687.64419103229045</v>
      </c>
      <c r="C24" s="28">
        <f t="shared" si="0"/>
        <v>20.629325730968713</v>
      </c>
      <c r="D24" s="28">
        <f t="shared" si="4"/>
        <v>50</v>
      </c>
      <c r="E24" s="28">
        <f t="shared" si="5"/>
        <v>658.27351676325918</v>
      </c>
      <c r="G24" s="1">
        <f t="shared" si="6"/>
        <v>2025</v>
      </c>
      <c r="H24" s="28">
        <f t="shared" si="7"/>
        <v>559.59005431930564</v>
      </c>
      <c r="I24" s="28">
        <f t="shared" si="1"/>
        <v>11.191801086386112</v>
      </c>
      <c r="J24" s="28">
        <f t="shared" si="8"/>
        <v>50</v>
      </c>
      <c r="K24" s="28">
        <f t="shared" si="9"/>
        <v>520.78185540569177</v>
      </c>
    </row>
    <row r="25" spans="1:11">
      <c r="A25" s="1">
        <f t="shared" si="2"/>
        <v>2026</v>
      </c>
      <c r="B25" s="28">
        <f t="shared" si="3"/>
        <v>658.27351676325918</v>
      </c>
      <c r="C25" s="28">
        <f t="shared" si="0"/>
        <v>19.748205502897775</v>
      </c>
      <c r="D25" s="28">
        <f t="shared" si="4"/>
        <v>50</v>
      </c>
      <c r="E25" s="28">
        <f t="shared" si="5"/>
        <v>628.02172226615698</v>
      </c>
      <c r="G25" s="1">
        <f t="shared" si="6"/>
        <v>2026</v>
      </c>
      <c r="H25" s="28">
        <f t="shared" si="7"/>
        <v>520.78185540569177</v>
      </c>
      <c r="I25" s="28">
        <f t="shared" si="1"/>
        <v>10.415637108113836</v>
      </c>
      <c r="J25" s="28">
        <f t="shared" si="8"/>
        <v>50</v>
      </c>
      <c r="K25" s="28">
        <f t="shared" si="9"/>
        <v>481.19749251380563</v>
      </c>
    </row>
    <row r="26" spans="1:11">
      <c r="A26" s="1">
        <f t="shared" si="2"/>
        <v>2027</v>
      </c>
      <c r="B26" s="28">
        <f t="shared" si="3"/>
        <v>628.02172226615698</v>
      </c>
      <c r="C26" s="28">
        <f t="shared" si="0"/>
        <v>18.840651667984709</v>
      </c>
      <c r="D26" s="28">
        <f t="shared" si="4"/>
        <v>50</v>
      </c>
      <c r="E26" s="28">
        <f t="shared" si="5"/>
        <v>596.86237393414171</v>
      </c>
      <c r="G26" s="1">
        <f t="shared" si="6"/>
        <v>2027</v>
      </c>
      <c r="H26" s="28">
        <f t="shared" si="7"/>
        <v>481.19749251380563</v>
      </c>
      <c r="I26" s="28">
        <f t="shared" si="1"/>
        <v>9.6239498502761123</v>
      </c>
      <c r="J26" s="28">
        <f t="shared" si="8"/>
        <v>50</v>
      </c>
      <c r="K26" s="28">
        <f t="shared" si="9"/>
        <v>440.82144236408175</v>
      </c>
    </row>
    <row r="27" spans="1:11">
      <c r="A27" s="1">
        <f t="shared" si="2"/>
        <v>2028</v>
      </c>
      <c r="B27" s="28">
        <f t="shared" si="3"/>
        <v>596.86237393414171</v>
      </c>
      <c r="C27" s="28">
        <f t="shared" si="0"/>
        <v>17.905871218024252</v>
      </c>
      <c r="D27" s="28">
        <f t="shared" si="4"/>
        <v>50</v>
      </c>
      <c r="E27" s="28">
        <f t="shared" si="5"/>
        <v>564.76824515216595</v>
      </c>
      <c r="G27" s="1">
        <f t="shared" si="6"/>
        <v>2028</v>
      </c>
      <c r="H27" s="28">
        <f t="shared" si="7"/>
        <v>440.82144236408175</v>
      </c>
      <c r="I27" s="28">
        <f t="shared" si="1"/>
        <v>8.8164288472816352</v>
      </c>
      <c r="J27" s="28">
        <f t="shared" si="8"/>
        <v>50</v>
      </c>
      <c r="K27" s="28">
        <f t="shared" si="9"/>
        <v>399.6378712113634</v>
      </c>
    </row>
    <row r="28" spans="1:11">
      <c r="A28" s="1">
        <f t="shared" si="2"/>
        <v>2029</v>
      </c>
      <c r="B28" s="28">
        <f t="shared" si="3"/>
        <v>564.76824515216595</v>
      </c>
      <c r="C28" s="28">
        <f t="shared" si="0"/>
        <v>16.943047354564978</v>
      </c>
      <c r="D28" s="28">
        <f t="shared" si="4"/>
        <v>50</v>
      </c>
      <c r="E28" s="28">
        <f t="shared" si="5"/>
        <v>531.71129250673096</v>
      </c>
      <c r="G28" s="1">
        <f t="shared" si="6"/>
        <v>2029</v>
      </c>
      <c r="H28" s="28">
        <f t="shared" si="7"/>
        <v>399.6378712113634</v>
      </c>
      <c r="I28" s="28">
        <f t="shared" si="1"/>
        <v>7.9927574242272685</v>
      </c>
      <c r="J28" s="28">
        <f t="shared" si="8"/>
        <v>50</v>
      </c>
      <c r="K28" s="28">
        <f t="shared" si="9"/>
        <v>357.63062863559065</v>
      </c>
    </row>
    <row r="29" spans="1:11">
      <c r="A29" s="1">
        <f t="shared" si="2"/>
        <v>2030</v>
      </c>
      <c r="B29" s="28">
        <f t="shared" si="3"/>
        <v>531.71129250673096</v>
      </c>
      <c r="C29" s="28">
        <f t="shared" si="0"/>
        <v>15.951338775201927</v>
      </c>
      <c r="D29" s="28">
        <f t="shared" si="4"/>
        <v>50</v>
      </c>
      <c r="E29" s="28">
        <f t="shared" si="5"/>
        <v>497.66263128193293</v>
      </c>
      <c r="G29" s="1">
        <f t="shared" si="6"/>
        <v>2030</v>
      </c>
      <c r="H29" s="28">
        <f t="shared" si="7"/>
        <v>357.63062863559065</v>
      </c>
      <c r="I29" s="28">
        <f t="shared" si="1"/>
        <v>7.1526125727118135</v>
      </c>
      <c r="J29" s="28">
        <f t="shared" si="8"/>
        <v>50</v>
      </c>
      <c r="K29" s="28">
        <f t="shared" si="9"/>
        <v>314.78324120830246</v>
      </c>
    </row>
    <row r="30" spans="1:11">
      <c r="A30" s="1">
        <f t="shared" si="2"/>
        <v>2031</v>
      </c>
      <c r="B30" s="28">
        <f t="shared" si="3"/>
        <v>497.66263128193293</v>
      </c>
      <c r="C30" s="28">
        <f t="shared" si="0"/>
        <v>14.929878938457987</v>
      </c>
      <c r="D30" s="28">
        <f t="shared" si="4"/>
        <v>50</v>
      </c>
      <c r="E30" s="28">
        <f t="shared" si="5"/>
        <v>462.59251022039086</v>
      </c>
      <c r="G30" s="1">
        <f t="shared" si="6"/>
        <v>2031</v>
      </c>
      <c r="H30" s="28">
        <f t="shared" si="7"/>
        <v>314.78324120830246</v>
      </c>
      <c r="I30" s="28">
        <f t="shared" si="1"/>
        <v>6.2956648241660496</v>
      </c>
      <c r="J30" s="28">
        <f t="shared" si="8"/>
        <v>50</v>
      </c>
      <c r="K30" s="28">
        <f t="shared" si="9"/>
        <v>271.07890603246852</v>
      </c>
    </row>
    <row r="31" spans="1:11">
      <c r="A31" s="1">
        <f t="shared" si="2"/>
        <v>2032</v>
      </c>
      <c r="B31" s="28">
        <f t="shared" ref="B31" si="10">E30</f>
        <v>462.59251022039086</v>
      </c>
      <c r="C31" s="28">
        <f t="shared" si="0"/>
        <v>13.877775306611726</v>
      </c>
      <c r="D31" s="28">
        <f t="shared" si="4"/>
        <v>50</v>
      </c>
      <c r="E31" s="28">
        <f t="shared" ref="E31" si="11">B31+C31-D31</f>
        <v>426.4702855270026</v>
      </c>
      <c r="G31" s="1">
        <f t="shared" si="6"/>
        <v>2032</v>
      </c>
      <c r="H31" s="28">
        <f t="shared" si="7"/>
        <v>271.07890603246852</v>
      </c>
      <c r="I31" s="28">
        <f t="shared" si="1"/>
        <v>5.4215781206493707</v>
      </c>
      <c r="J31" s="28">
        <f t="shared" si="8"/>
        <v>50</v>
      </c>
      <c r="K31" s="28">
        <f t="shared" si="9"/>
        <v>226.5004841531179</v>
      </c>
    </row>
  </sheetData>
  <mergeCells count="2">
    <mergeCell ref="A5:E5"/>
    <mergeCell ref="G5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contenu</vt:lpstr>
      <vt:lpstr>fiche diversification</vt:lpstr>
      <vt:lpstr>rente</vt:lpstr>
      <vt:lpstr>Feuil1</vt:lpstr>
      <vt:lpstr>contenu!Zone_d_impression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evelyne</cp:lastModifiedBy>
  <cp:lastPrinted>2012-05-13T10:13:26Z</cp:lastPrinted>
  <dcterms:created xsi:type="dcterms:W3CDTF">2012-04-11T16:09:26Z</dcterms:created>
  <dcterms:modified xsi:type="dcterms:W3CDTF">2012-05-13T19:39:03Z</dcterms:modified>
</cp:coreProperties>
</file>