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-435" windowWidth="20610" windowHeight="11640" activeTab="1"/>
  </bookViews>
  <sheets>
    <sheet name="Début BP" sheetId="1" r:id="rId1"/>
    <sheet name="Structure des flux" sheetId="2" r:id="rId2"/>
    <sheet name="Feuil3" sheetId="3" r:id="rId3"/>
  </sheets>
  <definedNames>
    <definedName name="_xlnm.Print_Area" localSheetId="0">'Début BP'!$A$1:$G$58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2"/>
  <c r="A41"/>
  <c r="A29"/>
  <c r="A39"/>
  <c r="A10"/>
  <c r="A6"/>
  <c r="F34" i="1"/>
  <c r="F38"/>
  <c r="F45"/>
  <c r="F49"/>
  <c r="C12"/>
  <c r="C17"/>
  <c r="C7"/>
  <c r="C8"/>
  <c r="C24"/>
  <c r="C25"/>
  <c r="C27"/>
  <c r="F48"/>
  <c r="F50"/>
  <c r="C34"/>
  <c r="C38"/>
  <c r="C45"/>
  <c r="C49"/>
  <c r="C48"/>
  <c r="C50"/>
  <c r="C53"/>
  <c r="C54"/>
  <c r="E54"/>
  <c r="C55"/>
  <c r="E55"/>
  <c r="C56"/>
  <c r="E56"/>
  <c r="C57"/>
  <c r="E57"/>
  <c r="E53"/>
  <c r="F8"/>
  <c r="F24"/>
  <c r="F25"/>
  <c r="F27"/>
</calcChain>
</file>

<file path=xl/sharedStrings.xml><?xml version="1.0" encoding="utf-8"?>
<sst xmlns="http://schemas.openxmlformats.org/spreadsheetml/2006/main" count="154" uniqueCount="118">
  <si>
    <t>immobilier</t>
  </si>
  <si>
    <t>loyer</t>
  </si>
  <si>
    <t>charges</t>
  </si>
  <si>
    <t>taxe fonciere</t>
  </si>
  <si>
    <t>taxe bureau</t>
  </si>
  <si>
    <t>ann h.t.</t>
  </si>
  <si>
    <t>soustotal immo</t>
  </si>
  <si>
    <t>charges autres</t>
  </si>
  <si>
    <t>salaire Evelyne</t>
  </si>
  <si>
    <t>gardiennage</t>
  </si>
  <si>
    <t>logiciel prise rdv</t>
  </si>
  <si>
    <t>internet/tel</t>
  </si>
  <si>
    <t>ménage</t>
  </si>
  <si>
    <t>design archi intérieure</t>
  </si>
  <si>
    <t>travaux</t>
  </si>
  <si>
    <t>domotique</t>
  </si>
  <si>
    <t>total frais départ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</si>
  <si>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</si>
  <si>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</si>
  <si>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</si>
  <si>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</si>
  <si>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</si>
  <si>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</si>
  <si>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</si>
  <si>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</si>
  <si>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</si>
  <si>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nd salle</t>
  </si>
  <si>
    <t>tarif</t>
  </si>
  <si>
    <t>heures par jour de loc</t>
  </si>
  <si>
    <t>dépenses de départ (année 1)</t>
  </si>
  <si>
    <t>rentabilité</t>
  </si>
  <si>
    <t>1ere année</t>
  </si>
  <si>
    <t>C.A. loc gde salle annuel</t>
  </si>
  <si>
    <t>années suivantes</t>
  </si>
  <si>
    <t>résultat brut annuel</t>
  </si>
  <si>
    <t>dépenses</t>
  </si>
  <si>
    <t>revenus</t>
  </si>
  <si>
    <t>ss tot charges autres</t>
  </si>
  <si>
    <t>cabines</t>
  </si>
  <si>
    <t>salle</t>
  </si>
  <si>
    <t>prévision C.A.</t>
  </si>
  <si>
    <t>TOTAL Charges annuelles</t>
  </si>
  <si>
    <t>report dépenses départ</t>
  </si>
  <si>
    <t>Frais Exeptionels 1ere année</t>
  </si>
  <si>
    <t>business plan</t>
  </si>
  <si>
    <t>dépôt garantie location</t>
  </si>
  <si>
    <t>Long terme</t>
  </si>
  <si>
    <t>cumulé</t>
  </si>
  <si>
    <t>moyenne par an</t>
  </si>
  <si>
    <t>sur (ans):</t>
  </si>
  <si>
    <t>Eléments chiffrés pour le B.P. :</t>
  </si>
  <si>
    <t>Coûts location de salles sur une période d’un an chez Sésame pour démarrage activité d'un thérapeute pour 400 heures, soit 18 € /h en moyenne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</si>
  <si>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</si>
  <si>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</si>
  <si>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</si>
  <si>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</si>
  <si>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</si>
  <si>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Bail commercial Nogent sur Marne (copie du bail)</t>
  </si>
  <si>
    <t>Dépôt de garantie Hors Charges</t>
  </si>
  <si>
    <t>Honoraires agence Evolis h.c.(50 % à la signature, 50 % au 1er avril 2015)</t>
  </si>
  <si>
    <t>Charges locatives annuelles, soit 1300 €/trimestre</t>
  </si>
  <si>
    <t>Dont Loyer 1er trimestre chargés au 1er avril 2015 9666,00 Chargés et taxés</t>
  </si>
  <si>
    <t>Taxes foncières</t>
  </si>
  <si>
    <t>Taxe bureau</t>
  </si>
  <si>
    <t>Marketing</t>
  </si>
  <si>
    <t>Stratégie, actions marketing, communication réseaux sociaux</t>
  </si>
  <si>
    <t xml:space="preserve">Les coûts pour démarrer une activité de thérapeute la première année 2014 </t>
  </si>
  <si>
    <t>Coûts à reconduire en année 1 (2015)</t>
  </si>
  <si>
    <t>Conseil Agencement</t>
  </si>
  <si>
    <t>Travaux électricité, cloisons, sanitaires</t>
  </si>
  <si>
    <t>Assurance locaux entreprises</t>
  </si>
  <si>
    <t>Commissions sur portage salariale</t>
  </si>
  <si>
    <t>Flux de Revenus constituant le CA</t>
  </si>
  <si>
    <t>Honoraires de conseil aux entreprises</t>
  </si>
  <si>
    <t>Formation à la sophrologie pour les particuliers (groupes)</t>
  </si>
  <si>
    <t>Thérapie de groupe</t>
  </si>
  <si>
    <t>Séances de thérapie individuelles par E.Revellat (qui seront peut-être à facturer sur l'ancienne société Khépri la première année)</t>
  </si>
  <si>
    <t>Formation aux professionnels de santé, aides-soignants, personnel infirmier...</t>
  </si>
  <si>
    <t>Vente H.E et compléments alimentaires</t>
  </si>
  <si>
    <t>Nombre de Forfaits horaires vendus aux thérapeutes pour utilisation des espaces cabines (objectif 500 k€)</t>
  </si>
  <si>
    <t>Total année 1</t>
  </si>
  <si>
    <t>Clôture exercice au 30 juin pour un bilan au 30-09</t>
  </si>
  <si>
    <t>BFR</t>
  </si>
  <si>
    <t xml:space="preserve">BFR dont </t>
  </si>
  <si>
    <t>Aménagement décoration et travaux ==&gt; amortissable</t>
  </si>
  <si>
    <t>sont déjà payés et viendront constituer le capital</t>
  </si>
  <si>
    <t>Statuts SAS : dirigeante Evelyne Revellat</t>
  </si>
  <si>
    <t>Pacte d'actionnaire compte de la levée de fonds avec Sparkup</t>
  </si>
  <si>
    <t>Dépenses année 1 (2015) hors salaire et charges  salariales</t>
  </si>
  <si>
    <t>Prévoir un smic d'hôtesse-assistance l'année 1 et un mi-tps supplémentaire l'année 2</t>
  </si>
  <si>
    <t>Salaire brut de la dirigeante (50 000 net)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</si>
  <si>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</si>
  <si>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</si>
  <si>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</si>
  <si>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</si>
  <si>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</si>
  <si>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</si>
  <si>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</si>
  <si>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</si>
  <si>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</si>
  <si>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</si>
  <si>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</si>
  <si>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</si>
  <si>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</si>
  <si>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</si>
  <si>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</si>
  <si>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</si>
  <si>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</si>
  <si>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</si>
  <si>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</si>
  <si>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</si>
  <si>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</si>
  <si>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</si>
  <si>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</si>
  <si>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</si>
  <si>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</si>
  <si>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</si>
  <si>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thérapeutes :</t>
    </r>
  </si>
</sst>
</file>

<file path=xl/styles.xml><?xml version="1.0" encoding="utf-8"?>
<styleSheet xmlns="http://schemas.openxmlformats.org/spreadsheetml/2006/main">
  <numFmts count="1">
    <numFmt numFmtId="164" formatCode="#,##0_);[Red]\(#,##0\)"/>
  </numFmts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scheme val="minor"/>
    </font>
    <font>
      <sz val="8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FF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3" fontId="0" fillId="0" borderId="0" xfId="0" applyNumberFormat="1" applyBorder="1"/>
    <xf numFmtId="3" fontId="0" fillId="5" borderId="0" xfId="0" applyNumberFormat="1" applyFill="1" applyBorder="1"/>
    <xf numFmtId="3" fontId="0" fillId="0" borderId="0" xfId="0" applyNumberFormat="1" applyFill="1" applyBorder="1"/>
    <xf numFmtId="3" fontId="5" fillId="0" borderId="0" xfId="0" applyNumberFormat="1" applyFont="1" applyBorder="1"/>
    <xf numFmtId="3" fontId="5" fillId="5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5" borderId="3" xfId="0" applyNumberFormat="1" applyFill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1" xfId="0" applyNumberFormat="1" applyBorder="1"/>
    <xf numFmtId="3" fontId="0" fillId="5" borderId="1" xfId="0" applyNumberFormat="1" applyFill="1" applyBorder="1"/>
    <xf numFmtId="3" fontId="0" fillId="0" borderId="6" xfId="0" applyNumberFormat="1" applyBorder="1"/>
    <xf numFmtId="3" fontId="0" fillId="4" borderId="1" xfId="0" applyNumberFormat="1" applyFill="1" applyBorder="1"/>
    <xf numFmtId="3" fontId="0" fillId="4" borderId="6" xfId="0" applyNumberFormat="1" applyFill="1" applyBorder="1"/>
    <xf numFmtId="3" fontId="0" fillId="0" borderId="7" xfId="0" applyNumberFormat="1" applyBorder="1"/>
    <xf numFmtId="3" fontId="0" fillId="4" borderId="8" xfId="0" applyNumberFormat="1" applyFill="1" applyBorder="1"/>
    <xf numFmtId="3" fontId="0" fillId="5" borderId="8" xfId="0" applyNumberFormat="1" applyFill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2" borderId="1" xfId="0" applyNumberFormat="1" applyFill="1" applyBorder="1"/>
    <xf numFmtId="3" fontId="0" fillId="2" borderId="6" xfId="0" applyNumberFormat="1" applyFill="1" applyBorder="1"/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0" fillId="3" borderId="1" xfId="0" applyNumberFormat="1" applyFill="1" applyBorder="1"/>
    <xf numFmtId="3" fontId="0" fillId="3" borderId="6" xfId="0" applyNumberFormat="1" applyFill="1" applyBorder="1"/>
    <xf numFmtId="164" fontId="7" fillId="0" borderId="8" xfId="0" applyNumberFormat="1" applyFont="1" applyBorder="1"/>
    <xf numFmtId="3" fontId="3" fillId="5" borderId="8" xfId="0" applyNumberFormat="1" applyFont="1" applyFill="1" applyBorder="1"/>
    <xf numFmtId="164" fontId="7" fillId="0" borderId="9" xfId="0" applyNumberFormat="1" applyFont="1" applyBorder="1"/>
    <xf numFmtId="3" fontId="0" fillId="0" borderId="2" xfId="0" applyNumberFormat="1" applyBorder="1" applyAlignment="1">
      <alignment horizontal="right"/>
    </xf>
    <xf numFmtId="164" fontId="0" fillId="0" borderId="1" xfId="0" applyNumberFormat="1" applyBorder="1"/>
    <xf numFmtId="164" fontId="0" fillId="5" borderId="1" xfId="0" applyNumberFormat="1" applyFill="1" applyBorder="1"/>
    <xf numFmtId="164" fontId="0" fillId="0" borderId="6" xfId="0" applyNumberFormat="1" applyBorder="1"/>
    <xf numFmtId="164" fontId="0" fillId="0" borderId="8" xfId="0" applyNumberFormat="1" applyBorder="1"/>
    <xf numFmtId="164" fontId="0" fillId="5" borderId="8" xfId="0" applyNumberFormat="1" applyFill="1" applyBorder="1"/>
    <xf numFmtId="164" fontId="0" fillId="0" borderId="9" xfId="0" applyNumberFormat="1" applyBorder="1"/>
    <xf numFmtId="3" fontId="5" fillId="0" borderId="0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2" fontId="0" fillId="0" borderId="0" xfId="0" applyNumberFormat="1"/>
    <xf numFmtId="2" fontId="9" fillId="0" borderId="0" xfId="0" applyNumberFormat="1" applyFont="1"/>
    <xf numFmtId="0" fontId="11" fillId="0" borderId="0" xfId="0" applyFont="1"/>
    <xf numFmtId="3" fontId="0" fillId="0" borderId="0" xfId="0" applyNumberFormat="1"/>
    <xf numFmtId="4" fontId="0" fillId="0" borderId="0" xfId="0" applyNumberFormat="1"/>
    <xf numFmtId="1" fontId="0" fillId="0" borderId="0" xfId="0" applyNumberFormat="1"/>
    <xf numFmtId="4" fontId="9" fillId="0" borderId="0" xfId="0" applyNumberFormat="1" applyFont="1"/>
    <xf numFmtId="3" fontId="9" fillId="0" borderId="0" xfId="0" applyNumberFormat="1" applyFont="1"/>
    <xf numFmtId="9" fontId="0" fillId="0" borderId="0" xfId="0" applyNumberFormat="1"/>
    <xf numFmtId="0" fontId="10" fillId="0" borderId="0" xfId="0" applyFont="1" applyAlignment="1">
      <alignment horizontal="left" indent="5"/>
    </xf>
    <xf numFmtId="0" fontId="8" fillId="0" borderId="0" xfId="0" applyFont="1"/>
    <xf numFmtId="0" fontId="8" fillId="0" borderId="0" xfId="0" applyFont="1" applyAlignment="1">
      <alignment horizontal="left" indent="5"/>
    </xf>
    <xf numFmtId="0" fontId="15" fillId="6" borderId="10" xfId="0" applyFont="1" applyFill="1" applyBorder="1" applyAlignment="1">
      <alignment wrapText="1"/>
    </xf>
    <xf numFmtId="0" fontId="15" fillId="6" borderId="11" xfId="0" applyFont="1" applyFill="1" applyBorder="1" applyAlignment="1">
      <alignment horizontal="center" wrapText="1"/>
    </xf>
    <xf numFmtId="0" fontId="14" fillId="7" borderId="12" xfId="0" applyFont="1" applyFill="1" applyBorder="1" applyAlignment="1">
      <alignment wrapText="1"/>
    </xf>
    <xf numFmtId="0" fontId="14" fillId="7" borderId="13" xfId="0" applyFont="1" applyFill="1" applyBorder="1" applyAlignment="1">
      <alignment horizontal="center" wrapText="1"/>
    </xf>
    <xf numFmtId="0" fontId="14" fillId="8" borderId="12" xfId="0" applyFont="1" applyFill="1" applyBorder="1" applyAlignment="1">
      <alignment wrapText="1"/>
    </xf>
    <xf numFmtId="0" fontId="14" fillId="8" borderId="13" xfId="0" applyFont="1" applyFill="1" applyBorder="1" applyAlignment="1">
      <alignment horizontal="center" wrapText="1"/>
    </xf>
    <xf numFmtId="0" fontId="14" fillId="8" borderId="14" xfId="0" applyFont="1" applyFill="1" applyBorder="1" applyAlignment="1">
      <alignment wrapText="1"/>
    </xf>
    <xf numFmtId="0" fontId="14" fillId="8" borderId="15" xfId="0" applyFont="1" applyFill="1" applyBorder="1" applyAlignment="1">
      <alignment horizontal="center" wrapText="1"/>
    </xf>
    <xf numFmtId="0" fontId="0" fillId="0" borderId="0" xfId="0" applyAlignment="1">
      <alignment horizontal="left" indent="6"/>
    </xf>
  </cellXfs>
  <cellStyles count="4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57"/>
  <sheetViews>
    <sheetView topLeftCell="A10" workbookViewId="0">
      <selection activeCell="F64" sqref="F64"/>
    </sheetView>
  </sheetViews>
  <sheetFormatPr baseColWidth="10" defaultColWidth="10.85546875" defaultRowHeight="15"/>
  <cols>
    <col min="1" max="1" width="16.7109375" style="1" customWidth="1"/>
    <col min="2" max="2" width="22.140625" style="1" customWidth="1"/>
    <col min="3" max="3" width="10.85546875" style="1"/>
    <col min="4" max="4" width="1.85546875" style="2" customWidth="1"/>
    <col min="5" max="5" width="23.28515625" style="1" customWidth="1"/>
    <col min="6" max="6" width="10.85546875" style="1"/>
    <col min="7" max="7" width="2.140625" style="3" customWidth="1"/>
    <col min="8" max="8" width="24" style="1" customWidth="1"/>
    <col min="9" max="16384" width="10.85546875" style="1"/>
  </cols>
  <sheetData>
    <row r="1" spans="1:6" ht="19.5" thickBot="1">
      <c r="A1" s="4" t="s">
        <v>44</v>
      </c>
      <c r="B1" s="40" t="s">
        <v>31</v>
      </c>
      <c r="C1" s="40"/>
      <c r="D1" s="5"/>
      <c r="E1" s="40" t="s">
        <v>33</v>
      </c>
      <c r="F1" s="40"/>
    </row>
    <row r="2" spans="1:6">
      <c r="A2" s="1" t="s">
        <v>0</v>
      </c>
      <c r="B2" s="7"/>
      <c r="C2" s="8" t="s">
        <v>5</v>
      </c>
      <c r="D2" s="9"/>
      <c r="E2" s="8"/>
      <c r="F2" s="10" t="s">
        <v>5</v>
      </c>
    </row>
    <row r="3" spans="1:6">
      <c r="B3" s="11" t="s">
        <v>1</v>
      </c>
      <c r="C3" s="12">
        <v>32200</v>
      </c>
      <c r="D3" s="13"/>
      <c r="E3" s="12" t="s">
        <v>1</v>
      </c>
      <c r="F3" s="14">
        <v>32200</v>
      </c>
    </row>
    <row r="4" spans="1:6">
      <c r="B4" s="11" t="s">
        <v>2</v>
      </c>
      <c r="C4" s="12">
        <v>1300</v>
      </c>
      <c r="D4" s="13"/>
      <c r="E4" s="12" t="s">
        <v>2</v>
      </c>
      <c r="F4" s="14">
        <v>1300</v>
      </c>
    </row>
    <row r="5" spans="1:6">
      <c r="B5" s="11" t="s">
        <v>3</v>
      </c>
      <c r="C5" s="12">
        <v>5223</v>
      </c>
      <c r="D5" s="13"/>
      <c r="E5" s="12" t="s">
        <v>3</v>
      </c>
      <c r="F5" s="14">
        <v>5223</v>
      </c>
    </row>
    <row r="6" spans="1:6">
      <c r="B6" s="11" t="s">
        <v>4</v>
      </c>
      <c r="C6" s="12">
        <v>1824</v>
      </c>
      <c r="D6" s="13"/>
      <c r="E6" s="12" t="s">
        <v>4</v>
      </c>
      <c r="F6" s="14">
        <v>1824</v>
      </c>
    </row>
    <row r="7" spans="1:6">
      <c r="B7" s="11" t="s">
        <v>42</v>
      </c>
      <c r="C7" s="12">
        <f>C17</f>
        <v>37050</v>
      </c>
      <c r="D7" s="13"/>
      <c r="E7" s="12"/>
      <c r="F7" s="14"/>
    </row>
    <row r="8" spans="1:6" ht="15.75" thickBot="1">
      <c r="B8" s="17" t="s">
        <v>6</v>
      </c>
      <c r="C8" s="18">
        <f>SUM(C3:C7)</f>
        <v>77597</v>
      </c>
      <c r="D8" s="19"/>
      <c r="E8" s="20" t="s">
        <v>6</v>
      </c>
      <c r="F8" s="21">
        <f>SUM(F3:F6)</f>
        <v>40547</v>
      </c>
    </row>
    <row r="9" spans="1:6" ht="15.75" thickBot="1"/>
    <row r="10" spans="1:6" ht="18.75">
      <c r="B10" s="41" t="s">
        <v>43</v>
      </c>
      <c r="C10" s="42"/>
    </row>
    <row r="11" spans="1:6">
      <c r="B11" s="11" t="s">
        <v>29</v>
      </c>
      <c r="C11" s="14"/>
    </row>
    <row r="12" spans="1:6">
      <c r="B12" s="11" t="s">
        <v>45</v>
      </c>
      <c r="C12" s="23">
        <f>C3/4</f>
        <v>8050</v>
      </c>
    </row>
    <row r="13" spans="1:6">
      <c r="B13" s="11" t="s">
        <v>13</v>
      </c>
      <c r="C13" s="14">
        <v>6000</v>
      </c>
    </row>
    <row r="14" spans="1:6">
      <c r="B14" s="11" t="s">
        <v>14</v>
      </c>
      <c r="C14" s="14">
        <v>20000</v>
      </c>
    </row>
    <row r="15" spans="1:6">
      <c r="B15" s="11" t="s">
        <v>15</v>
      </c>
      <c r="C15" s="14">
        <v>3000</v>
      </c>
    </row>
    <row r="16" spans="1:6">
      <c r="B16" s="11"/>
      <c r="C16" s="14"/>
    </row>
    <row r="17" spans="1:6" ht="15.75" thickBot="1">
      <c r="B17" s="17" t="s">
        <v>16</v>
      </c>
      <c r="C17" s="21">
        <f>SUM(C12:C15)</f>
        <v>37050</v>
      </c>
    </row>
    <row r="18" spans="1:6" ht="15.75" thickBot="1"/>
    <row r="19" spans="1:6">
      <c r="A19" s="1" t="s">
        <v>7</v>
      </c>
      <c r="B19" s="7"/>
      <c r="C19" s="8" t="s">
        <v>5</v>
      </c>
      <c r="D19" s="9"/>
      <c r="E19" s="8"/>
      <c r="F19" s="10" t="s">
        <v>5</v>
      </c>
    </row>
    <row r="20" spans="1:6">
      <c r="B20" s="11" t="s">
        <v>8</v>
      </c>
      <c r="C20" s="12">
        <v>75000</v>
      </c>
      <c r="D20" s="13"/>
      <c r="E20" s="12" t="s">
        <v>8</v>
      </c>
      <c r="F20" s="14">
        <v>75000</v>
      </c>
    </row>
    <row r="21" spans="1:6">
      <c r="B21" s="11" t="s">
        <v>11</v>
      </c>
      <c r="C21" s="12">
        <v>400</v>
      </c>
      <c r="D21" s="13"/>
      <c r="E21" s="12" t="s">
        <v>11</v>
      </c>
      <c r="F21" s="14">
        <v>400</v>
      </c>
    </row>
    <row r="22" spans="1:6">
      <c r="B22" s="11" t="s">
        <v>9</v>
      </c>
      <c r="C22" s="12">
        <v>3000</v>
      </c>
      <c r="D22" s="13"/>
      <c r="E22" s="12" t="s">
        <v>9</v>
      </c>
      <c r="F22" s="14">
        <v>3000</v>
      </c>
    </row>
    <row r="23" spans="1:6">
      <c r="B23" s="11" t="s">
        <v>10</v>
      </c>
      <c r="C23" s="12">
        <v>500</v>
      </c>
      <c r="D23" s="13"/>
      <c r="E23" s="12" t="s">
        <v>10</v>
      </c>
      <c r="F23" s="14">
        <v>500</v>
      </c>
    </row>
    <row r="24" spans="1:6">
      <c r="B24" s="11" t="s">
        <v>12</v>
      </c>
      <c r="C24" s="12">
        <f>21*200</f>
        <v>4200</v>
      </c>
      <c r="D24" s="13"/>
      <c r="E24" s="12" t="s">
        <v>12</v>
      </c>
      <c r="F24" s="14">
        <f>21*200</f>
        <v>4200</v>
      </c>
    </row>
    <row r="25" spans="1:6">
      <c r="B25" s="11" t="s">
        <v>37</v>
      </c>
      <c r="C25" s="15">
        <f>SUM(C20:C24)</f>
        <v>83100</v>
      </c>
      <c r="D25" s="13"/>
      <c r="E25" s="12" t="s">
        <v>37</v>
      </c>
      <c r="F25" s="16">
        <f>SUM(F20:F24)</f>
        <v>83100</v>
      </c>
    </row>
    <row r="26" spans="1:6">
      <c r="B26" s="11"/>
      <c r="C26" s="12"/>
      <c r="D26" s="13"/>
      <c r="E26" s="12"/>
      <c r="F26" s="14"/>
    </row>
    <row r="27" spans="1:6" ht="15.75" thickBot="1">
      <c r="B27" s="17" t="s">
        <v>41</v>
      </c>
      <c r="C27" s="18">
        <f>C8+C25</f>
        <v>160697</v>
      </c>
      <c r="D27" s="19"/>
      <c r="E27" s="20" t="s">
        <v>41</v>
      </c>
      <c r="F27" s="21">
        <f>F8+F25</f>
        <v>123647</v>
      </c>
    </row>
    <row r="28" spans="1:6" ht="15.75" thickBot="1"/>
    <row r="29" spans="1:6">
      <c r="A29" s="1" t="s">
        <v>40</v>
      </c>
      <c r="B29" s="7" t="s">
        <v>31</v>
      </c>
      <c r="C29" s="8"/>
      <c r="D29" s="9"/>
      <c r="E29" s="8" t="s">
        <v>33</v>
      </c>
      <c r="F29" s="10"/>
    </row>
    <row r="30" spans="1:6">
      <c r="A30" s="1" t="s">
        <v>38</v>
      </c>
      <c r="B30" s="11" t="s">
        <v>17</v>
      </c>
      <c r="C30" s="12">
        <v>11</v>
      </c>
      <c r="D30" s="13"/>
      <c r="E30" s="12" t="s">
        <v>17</v>
      </c>
      <c r="F30" s="14">
        <v>11</v>
      </c>
    </row>
    <row r="31" spans="1:6">
      <c r="B31" s="11" t="s">
        <v>18</v>
      </c>
      <c r="C31" s="22">
        <v>17</v>
      </c>
      <c r="D31" s="13"/>
      <c r="E31" s="12" t="s">
        <v>18</v>
      </c>
      <c r="F31" s="23">
        <v>17</v>
      </c>
    </row>
    <row r="32" spans="1:6">
      <c r="B32" s="11" t="s">
        <v>19</v>
      </c>
      <c r="C32" s="22">
        <v>15</v>
      </c>
      <c r="D32" s="13"/>
      <c r="E32" s="12" t="s">
        <v>19</v>
      </c>
      <c r="F32" s="23">
        <v>15</v>
      </c>
    </row>
    <row r="33" spans="1:6">
      <c r="B33" s="11" t="s">
        <v>20</v>
      </c>
      <c r="C33" s="22">
        <v>65</v>
      </c>
      <c r="D33" s="13"/>
      <c r="E33" s="12" t="s">
        <v>20</v>
      </c>
      <c r="F33" s="23">
        <v>65</v>
      </c>
    </row>
    <row r="34" spans="1:6">
      <c r="B34" s="11" t="s">
        <v>21</v>
      </c>
      <c r="C34" s="12">
        <f>0.01*(C33*C31+(100-65)*C32)</f>
        <v>16.3</v>
      </c>
      <c r="D34" s="13"/>
      <c r="E34" s="12" t="s">
        <v>21</v>
      </c>
      <c r="F34" s="14">
        <f>0.01*(F33*F31+(100-65)*F32)</f>
        <v>16.3</v>
      </c>
    </row>
    <row r="35" spans="1:6">
      <c r="B35" s="11" t="s">
        <v>22</v>
      </c>
      <c r="C35" s="22">
        <v>3</v>
      </c>
      <c r="D35" s="13"/>
      <c r="E35" s="12" t="s">
        <v>22</v>
      </c>
      <c r="F35" s="23">
        <v>6</v>
      </c>
    </row>
    <row r="36" spans="1:6">
      <c r="B36" s="11" t="s">
        <v>23</v>
      </c>
      <c r="C36" s="22">
        <v>4</v>
      </c>
      <c r="D36" s="13"/>
      <c r="E36" s="12" t="s">
        <v>23</v>
      </c>
      <c r="F36" s="23">
        <v>5</v>
      </c>
    </row>
    <row r="37" spans="1:6">
      <c r="B37" s="11" t="s">
        <v>24</v>
      </c>
      <c r="C37" s="22">
        <v>48</v>
      </c>
      <c r="D37" s="13"/>
      <c r="E37" s="12" t="s">
        <v>24</v>
      </c>
      <c r="F37" s="23">
        <v>48</v>
      </c>
    </row>
    <row r="38" spans="1:6" ht="15.75" thickBot="1">
      <c r="B38" s="17" t="s">
        <v>25</v>
      </c>
      <c r="C38" s="18">
        <f>C30*C34*C35*C36*C37</f>
        <v>103276.80000000002</v>
      </c>
      <c r="D38" s="19"/>
      <c r="E38" s="20" t="s">
        <v>25</v>
      </c>
      <c r="F38" s="21">
        <f>F30*F34*F35*F36*F37</f>
        <v>258192.00000000006</v>
      </c>
    </row>
    <row r="39" spans="1:6" ht="15.75" thickBot="1"/>
    <row r="40" spans="1:6">
      <c r="A40" s="1" t="s">
        <v>39</v>
      </c>
      <c r="B40" s="7" t="s">
        <v>26</v>
      </c>
      <c r="C40" s="8">
        <v>1</v>
      </c>
      <c r="D40" s="9"/>
      <c r="E40" s="8" t="s">
        <v>26</v>
      </c>
      <c r="F40" s="10">
        <v>1</v>
      </c>
    </row>
    <row r="41" spans="1:6">
      <c r="B41" s="11" t="s">
        <v>27</v>
      </c>
      <c r="C41" s="22">
        <v>25</v>
      </c>
      <c r="D41" s="13"/>
      <c r="E41" s="12" t="s">
        <v>27</v>
      </c>
      <c r="F41" s="23">
        <v>25</v>
      </c>
    </row>
    <row r="42" spans="1:6">
      <c r="B42" s="11" t="s">
        <v>28</v>
      </c>
      <c r="C42" s="22">
        <v>2</v>
      </c>
      <c r="D42" s="13"/>
      <c r="E42" s="12" t="s">
        <v>28</v>
      </c>
      <c r="F42" s="23">
        <v>2</v>
      </c>
    </row>
    <row r="43" spans="1:6">
      <c r="B43" s="11" t="s">
        <v>23</v>
      </c>
      <c r="C43" s="22">
        <v>6</v>
      </c>
      <c r="D43" s="13"/>
      <c r="E43" s="12" t="s">
        <v>23</v>
      </c>
      <c r="F43" s="23">
        <v>6</v>
      </c>
    </row>
    <row r="44" spans="1:6">
      <c r="B44" s="11" t="s">
        <v>24</v>
      </c>
      <c r="C44" s="22">
        <v>48</v>
      </c>
      <c r="D44" s="13"/>
      <c r="E44" s="12" t="s">
        <v>24</v>
      </c>
      <c r="F44" s="23">
        <v>48</v>
      </c>
    </row>
    <row r="45" spans="1:6" ht="15.75" thickBot="1">
      <c r="B45" s="17" t="s">
        <v>32</v>
      </c>
      <c r="C45" s="18">
        <f>C40*C41*C42*C43*C44</f>
        <v>14400</v>
      </c>
      <c r="D45" s="19"/>
      <c r="E45" s="20" t="s">
        <v>32</v>
      </c>
      <c r="F45" s="21">
        <f>F40*F41*F42*F43*F44</f>
        <v>14400</v>
      </c>
    </row>
    <row r="46" spans="1:6" ht="15.75" thickBot="1"/>
    <row r="47" spans="1:6" ht="18.75">
      <c r="A47" s="6" t="s">
        <v>30</v>
      </c>
      <c r="B47" s="24" t="s">
        <v>31</v>
      </c>
      <c r="C47" s="25"/>
      <c r="D47" s="26"/>
      <c r="E47" s="25" t="s">
        <v>33</v>
      </c>
      <c r="F47" s="27"/>
    </row>
    <row r="48" spans="1:6">
      <c r="B48" s="11" t="s">
        <v>35</v>
      </c>
      <c r="C48" s="28">
        <f>C27</f>
        <v>160697</v>
      </c>
      <c r="D48" s="13"/>
      <c r="E48" s="12"/>
      <c r="F48" s="29">
        <f>C27</f>
        <v>160697</v>
      </c>
    </row>
    <row r="49" spans="1:6">
      <c r="B49" s="11" t="s">
        <v>36</v>
      </c>
      <c r="C49" s="12">
        <f>C38+C45</f>
        <v>117676.80000000002</v>
      </c>
      <c r="D49" s="13"/>
      <c r="E49" s="12"/>
      <c r="F49" s="14">
        <f>F38+F45</f>
        <v>272592.00000000006</v>
      </c>
    </row>
    <row r="50" spans="1:6" ht="15.75" thickBot="1">
      <c r="B50" s="17" t="s">
        <v>34</v>
      </c>
      <c r="C50" s="30">
        <f>C49-C48</f>
        <v>-43020.199999999983</v>
      </c>
      <c r="D50" s="31"/>
      <c r="E50" s="20"/>
      <c r="F50" s="32">
        <f>F49-F48</f>
        <v>111895.00000000006</v>
      </c>
    </row>
    <row r="51" spans="1:6" ht="15.75" thickBot="1"/>
    <row r="52" spans="1:6">
      <c r="A52" s="6" t="s">
        <v>46</v>
      </c>
      <c r="B52" s="33" t="s">
        <v>49</v>
      </c>
      <c r="C52" s="8" t="s">
        <v>47</v>
      </c>
      <c r="D52" s="9"/>
      <c r="E52" s="10" t="s">
        <v>48</v>
      </c>
    </row>
    <row r="53" spans="1:6">
      <c r="B53" s="11">
        <v>1</v>
      </c>
      <c r="C53" s="34">
        <f>C50</f>
        <v>-43020.199999999983</v>
      </c>
      <c r="D53" s="35"/>
      <c r="E53" s="36">
        <f>C53/B53</f>
        <v>-43020.199999999983</v>
      </c>
    </row>
    <row r="54" spans="1:6">
      <c r="B54" s="11">
        <v>2</v>
      </c>
      <c r="C54" s="34">
        <f>F50+C53</f>
        <v>68874.800000000076</v>
      </c>
      <c r="D54" s="35"/>
      <c r="E54" s="36">
        <f t="shared" ref="E54:E57" si="0">C54/B54</f>
        <v>34437.400000000038</v>
      </c>
    </row>
    <row r="55" spans="1:6">
      <c r="B55" s="11">
        <v>3</v>
      </c>
      <c r="C55" s="34">
        <f>C54+$F$50</f>
        <v>180769.80000000013</v>
      </c>
      <c r="D55" s="35"/>
      <c r="E55" s="36">
        <f t="shared" si="0"/>
        <v>60256.600000000042</v>
      </c>
    </row>
    <row r="56" spans="1:6">
      <c r="B56" s="11">
        <v>4</v>
      </c>
      <c r="C56" s="34">
        <f t="shared" ref="C56:C57" si="1">C55+$F$50</f>
        <v>292664.80000000016</v>
      </c>
      <c r="D56" s="35"/>
      <c r="E56" s="36">
        <f t="shared" si="0"/>
        <v>73166.200000000041</v>
      </c>
    </row>
    <row r="57" spans="1:6" ht="15.75" thickBot="1">
      <c r="B57" s="17">
        <v>5</v>
      </c>
      <c r="C57" s="37">
        <f t="shared" si="1"/>
        <v>404559.80000000022</v>
      </c>
      <c r="D57" s="38"/>
      <c r="E57" s="39">
        <f t="shared" si="0"/>
        <v>80911.96000000005</v>
      </c>
    </row>
  </sheetData>
  <mergeCells count="3">
    <mergeCell ref="B1:C1"/>
    <mergeCell ref="E1:F1"/>
    <mergeCell ref="B10:C10"/>
  </mergeCells>
  <phoneticPr fontId="4" type="noConversion"/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F71"/>
  <sheetViews>
    <sheetView tabSelected="1" topLeftCell="A53" workbookViewId="0">
      <selection activeCell="F70" sqref="F70"/>
    </sheetView>
  </sheetViews>
  <sheetFormatPr baseColWidth="10" defaultRowHeight="15"/>
  <cols>
    <col min="2" max="2" width="20.5703125" customWidth="1"/>
    <col min="3" max="3" width="37.5703125" customWidth="1"/>
  </cols>
  <sheetData>
    <row r="2" spans="1:2">
      <c r="B2" s="43" t="s">
        <v>50</v>
      </c>
    </row>
    <row r="3" spans="1:2">
      <c r="B3" s="43" t="s">
        <v>66</v>
      </c>
    </row>
    <row r="4" spans="1:2">
      <c r="A4" s="46">
        <v>7265</v>
      </c>
      <c r="B4" s="44" t="s">
        <v>51</v>
      </c>
    </row>
    <row r="5" spans="1:2">
      <c r="A5" s="46"/>
      <c r="B5" s="47" t="s">
        <v>67</v>
      </c>
    </row>
    <row r="6" spans="1:2">
      <c r="A6" s="45">
        <f>89+58</f>
        <v>147</v>
      </c>
      <c r="B6" t="s">
        <v>52</v>
      </c>
    </row>
    <row r="7" spans="1:2">
      <c r="A7" s="45">
        <v>278</v>
      </c>
      <c r="B7" t="s">
        <v>53</v>
      </c>
    </row>
    <row r="8" spans="1:2">
      <c r="A8" s="45">
        <v>1336</v>
      </c>
      <c r="B8" t="s">
        <v>54</v>
      </c>
    </row>
    <row r="9" spans="1:2">
      <c r="A9" s="45">
        <v>3720</v>
      </c>
      <c r="B9" t="s">
        <v>55</v>
      </c>
    </row>
    <row r="10" spans="1:2">
      <c r="A10" s="45">
        <f>520+600+900</f>
        <v>2020</v>
      </c>
      <c r="B10" t="s">
        <v>56</v>
      </c>
    </row>
    <row r="12" spans="1:2">
      <c r="B12" s="43" t="s">
        <v>88</v>
      </c>
    </row>
    <row r="13" spans="1:2">
      <c r="B13" s="43" t="s">
        <v>57</v>
      </c>
    </row>
    <row r="14" spans="1:2">
      <c r="A14" s="45">
        <v>8055</v>
      </c>
      <c r="B14" t="s">
        <v>58</v>
      </c>
    </row>
    <row r="15" spans="1:2">
      <c r="A15" s="45">
        <v>6444</v>
      </c>
      <c r="B15" t="s">
        <v>59</v>
      </c>
    </row>
    <row r="16" spans="1:2">
      <c r="A16" s="45">
        <v>32220</v>
      </c>
      <c r="B16" t="s">
        <v>61</v>
      </c>
    </row>
    <row r="17" spans="1:2">
      <c r="A17" s="45">
        <v>5200</v>
      </c>
      <c r="B17" t="s">
        <v>60</v>
      </c>
    </row>
    <row r="18" spans="1:2">
      <c r="A18" s="45">
        <v>5223</v>
      </c>
      <c r="B18" t="s">
        <v>62</v>
      </c>
    </row>
    <row r="19" spans="1:2">
      <c r="A19" s="45">
        <v>1824</v>
      </c>
      <c r="B19" t="s">
        <v>63</v>
      </c>
    </row>
    <row r="21" spans="1:2">
      <c r="B21" s="43" t="s">
        <v>64</v>
      </c>
    </row>
    <row r="22" spans="1:2">
      <c r="A22" s="45">
        <v>5000</v>
      </c>
      <c r="B22" t="s">
        <v>65</v>
      </c>
    </row>
    <row r="24" spans="1:2">
      <c r="B24" s="43" t="s">
        <v>84</v>
      </c>
    </row>
    <row r="25" spans="1:2">
      <c r="A25" s="45">
        <v>1900</v>
      </c>
      <c r="B25" t="s">
        <v>68</v>
      </c>
    </row>
    <row r="26" spans="1:2">
      <c r="A26" s="49">
        <v>20000</v>
      </c>
      <c r="B26" t="s">
        <v>69</v>
      </c>
    </row>
    <row r="28" spans="1:2">
      <c r="A28" s="45">
        <v>428</v>
      </c>
      <c r="B28" t="s">
        <v>70</v>
      </c>
    </row>
    <row r="29" spans="1:2">
      <c r="A29" s="46">
        <f>SUM(A6:A28)</f>
        <v>93795</v>
      </c>
      <c r="B29" t="s">
        <v>82</v>
      </c>
    </row>
    <row r="30" spans="1:2">
      <c r="B30" s="43" t="s">
        <v>72</v>
      </c>
    </row>
    <row r="31" spans="1:2">
      <c r="A31" s="48">
        <v>250000</v>
      </c>
      <c r="B31" t="s">
        <v>79</v>
      </c>
    </row>
    <row r="32" spans="1:2">
      <c r="A32" s="50">
        <v>40000</v>
      </c>
      <c r="B32" t="s">
        <v>71</v>
      </c>
    </row>
    <row r="33" spans="1:6">
      <c r="A33" s="48">
        <v>20000</v>
      </c>
      <c r="B33" t="s">
        <v>76</v>
      </c>
    </row>
    <row r="34" spans="1:6">
      <c r="A34" s="48">
        <v>60000</v>
      </c>
      <c r="B34" t="s">
        <v>73</v>
      </c>
    </row>
    <row r="35" spans="1:6">
      <c r="A35" s="48">
        <v>20000</v>
      </c>
      <c r="B35" t="s">
        <v>77</v>
      </c>
    </row>
    <row r="36" spans="1:6">
      <c r="A36" s="48">
        <v>10000</v>
      </c>
      <c r="B36" t="s">
        <v>74</v>
      </c>
    </row>
    <row r="37" spans="1:6">
      <c r="A37" s="48">
        <v>10000</v>
      </c>
      <c r="B37" t="s">
        <v>75</v>
      </c>
    </row>
    <row r="38" spans="1:6">
      <c r="A38" s="48">
        <v>5000</v>
      </c>
      <c r="B38" t="s">
        <v>78</v>
      </c>
    </row>
    <row r="39" spans="1:6">
      <c r="A39" s="52">
        <f>SUM(A31:A38)</f>
        <v>415000</v>
      </c>
      <c r="B39" s="43" t="s">
        <v>80</v>
      </c>
    </row>
    <row r="41" spans="1:6">
      <c r="A41" s="51">
        <f>A29-14499</f>
        <v>79296</v>
      </c>
      <c r="B41" t="s">
        <v>83</v>
      </c>
      <c r="C41" s="46">
        <f>8055+6444</f>
        <v>14499</v>
      </c>
      <c r="D41" t="s">
        <v>85</v>
      </c>
    </row>
    <row r="43" spans="1:6">
      <c r="B43" s="43" t="s">
        <v>86</v>
      </c>
      <c r="C43" s="43"/>
      <c r="D43" s="43"/>
      <c r="E43" s="43"/>
      <c r="F43" s="43"/>
    </row>
    <row r="44" spans="1:6">
      <c r="B44" s="43" t="s">
        <v>87</v>
      </c>
      <c r="C44" s="43"/>
      <c r="D44" s="43"/>
      <c r="E44" s="43"/>
      <c r="F44" s="43"/>
    </row>
    <row r="45" spans="1:6">
      <c r="B45" s="43" t="s">
        <v>81</v>
      </c>
      <c r="C45" s="43"/>
      <c r="D45" s="43"/>
      <c r="E45" s="43"/>
      <c r="F45" s="43"/>
    </row>
    <row r="46" spans="1:6">
      <c r="B46" s="43" t="s">
        <v>89</v>
      </c>
    </row>
    <row r="48" spans="1:6">
      <c r="A48" s="48">
        <v>80000</v>
      </c>
      <c r="B48" s="43" t="s">
        <v>90</v>
      </c>
    </row>
    <row r="50" spans="1:2">
      <c r="A50" s="53"/>
      <c r="B50" s="43" t="s">
        <v>91</v>
      </c>
    </row>
    <row r="52" spans="1:2">
      <c r="B52" s="43" t="s">
        <v>92</v>
      </c>
    </row>
    <row r="53" spans="1:2">
      <c r="B53" s="54" t="s">
        <v>93</v>
      </c>
    </row>
    <row r="54" spans="1:2">
      <c r="B54" s="55" t="s">
        <v>94</v>
      </c>
    </row>
    <row r="55" spans="1:2">
      <c r="B55" s="55" t="s">
        <v>95</v>
      </c>
    </row>
    <row r="56" spans="1:2">
      <c r="B56" s="55" t="s">
        <v>96</v>
      </c>
    </row>
    <row r="57" spans="1:2">
      <c r="B57" s="55" t="s">
        <v>97</v>
      </c>
    </row>
    <row r="58" spans="1:2">
      <c r="B58" s="55" t="s">
        <v>98</v>
      </c>
    </row>
    <row r="59" spans="1:2">
      <c r="B59" s="55" t="s">
        <v>99</v>
      </c>
    </row>
    <row r="61" spans="1:2">
      <c r="B61" s="54" t="s">
        <v>117</v>
      </c>
    </row>
    <row r="62" spans="1:2">
      <c r="B62" s="56" t="s">
        <v>100</v>
      </c>
    </row>
    <row r="63" spans="1:2">
      <c r="B63" s="56" t="s">
        <v>101</v>
      </c>
    </row>
    <row r="64" spans="1:2">
      <c r="B64" s="56" t="s">
        <v>102</v>
      </c>
    </row>
    <row r="65" spans="1:3" ht="21.75" customHeight="1">
      <c r="A65" s="65"/>
      <c r="B65" s="57" t="s">
        <v>103</v>
      </c>
      <c r="C65" s="58" t="s">
        <v>104</v>
      </c>
    </row>
    <row r="66" spans="1:3" ht="18.75" customHeight="1">
      <c r="A66" s="65"/>
      <c r="B66" s="59" t="s">
        <v>105</v>
      </c>
      <c r="C66" s="60" t="s">
        <v>106</v>
      </c>
    </row>
    <row r="67" spans="1:3" ht="16.5" customHeight="1">
      <c r="A67" s="65"/>
      <c r="B67" s="61" t="s">
        <v>107</v>
      </c>
      <c r="C67" s="62" t="s">
        <v>108</v>
      </c>
    </row>
    <row r="68" spans="1:3" ht="15.75" customHeight="1">
      <c r="A68" s="65"/>
      <c r="B68" s="59" t="s">
        <v>109</v>
      </c>
      <c r="C68" s="60" t="s">
        <v>110</v>
      </c>
    </row>
    <row r="69" spans="1:3" ht="18.75" customHeight="1">
      <c r="A69" s="65"/>
      <c r="B69" s="61" t="s">
        <v>111</v>
      </c>
      <c r="C69" s="62" t="s">
        <v>112</v>
      </c>
    </row>
    <row r="70" spans="1:3" ht="22.5" customHeight="1">
      <c r="A70" s="65"/>
      <c r="B70" s="59" t="s">
        <v>113</v>
      </c>
      <c r="C70" s="60" t="s">
        <v>114</v>
      </c>
    </row>
    <row r="71" spans="1:3" ht="18" customHeight="1">
      <c r="A71" s="65"/>
      <c r="B71" s="63" t="s">
        <v>115</v>
      </c>
      <c r="C71" s="64" t="s">
        <v>116</v>
      </c>
    </row>
  </sheetData>
  <pageMargins left="0.7" right="0.7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Début BP</vt:lpstr>
      <vt:lpstr>Structure des flux</vt:lpstr>
      <vt:lpstr>Feuil3</vt:lpstr>
      <vt:lpstr>'Début BP'!Zone_d_impression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2014-11-12T11:25:31Z</cp:lastPrinted>
  <dcterms:created xsi:type="dcterms:W3CDTF">2014-11-12T08:29:06Z</dcterms:created>
  <dcterms:modified xsi:type="dcterms:W3CDTF">2015-01-27T17:00:27Z</dcterms:modified>
</cp:coreProperties>
</file>