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 activeTab="3"/>
  </bookViews>
  <sheets>
    <sheet name="Revenus" sheetId="1" r:id="rId1"/>
    <sheet name="Investissements" sheetId="2" r:id="rId2"/>
    <sheet name="Salariés" sheetId="3" r:id="rId3"/>
    <sheet name="Charges" sheetId="4" r:id="rId4"/>
    <sheet name="SIG - Résultats intermédiaires " sheetId="5" r:id="rId5"/>
    <sheet name="BFR - Besoins en fonds de roule" sheetId="6" r:id="rId6"/>
    <sheet name="Financements" sheetId="7" r:id="rId7"/>
    <sheet name="Trésorerie" sheetId="8" r:id="rId8"/>
    <sheet name="Compte de résultat " sheetId="9" r:id="rId9"/>
  </sheets>
  <definedNames>
    <definedName name="_xlnm.Print_Area" localSheetId="3">Charges!$A$2:$D$59</definedName>
    <definedName name="_xlnm.Print_Area" localSheetId="0">Revenus!$A$1:$F$32</definedName>
  </definedNames>
  <calcPr calcId="125725"/>
</workbook>
</file>

<file path=xl/calcChain.xml><?xml version="1.0" encoding="utf-8"?>
<calcChain xmlns="http://schemas.openxmlformats.org/spreadsheetml/2006/main">
  <c r="B13" i="5"/>
  <c r="B14"/>
  <c r="B10"/>
  <c r="C10"/>
  <c r="D10"/>
  <c r="E10"/>
  <c r="F10"/>
  <c r="B59" i="4"/>
  <c r="C59"/>
  <c r="D59"/>
  <c r="B36"/>
  <c r="F29" i="1"/>
  <c r="F25"/>
  <c r="F22"/>
  <c r="F19"/>
  <c r="F13"/>
  <c r="F16"/>
  <c r="E16"/>
  <c r="E19"/>
  <c r="E22"/>
  <c r="E25"/>
  <c r="E29"/>
  <c r="C29"/>
  <c r="D29"/>
  <c r="C22"/>
  <c r="D22"/>
  <c r="B22"/>
  <c r="C25"/>
  <c r="D25"/>
  <c r="C19"/>
  <c r="D19"/>
  <c r="B25"/>
  <c r="B19"/>
  <c r="D16"/>
  <c r="C16"/>
  <c r="B16"/>
  <c r="B30" s="1"/>
  <c r="B5" i="5" s="1"/>
  <c r="D47" i="4"/>
  <c r="D48" s="1"/>
  <c r="C47"/>
  <c r="C48" s="1"/>
  <c r="B47"/>
  <c r="B48" s="1"/>
  <c r="D57" i="3"/>
  <c r="D56"/>
  <c r="D58" s="1"/>
  <c r="C57"/>
  <c r="C56"/>
  <c r="C58" s="1"/>
  <c r="B58"/>
  <c r="B57"/>
  <c r="B56"/>
  <c r="C19"/>
  <c r="C20" s="1"/>
  <c r="D19"/>
  <c r="B19"/>
  <c r="D20"/>
  <c r="B20"/>
  <c r="B5" i="4" l="1"/>
  <c r="B9" i="5"/>
  <c r="D30" i="1"/>
  <c r="D31" s="1"/>
  <c r="E30"/>
  <c r="F30"/>
  <c r="F5" i="5" s="1"/>
  <c r="F9" s="1"/>
  <c r="C30" i="1"/>
  <c r="F5" i="4"/>
  <c r="E5" i="5"/>
  <c r="E31" i="1"/>
  <c r="D5" i="5"/>
  <c r="C31" i="1"/>
  <c r="C5" i="5"/>
  <c r="F31" i="1"/>
  <c r="B31"/>
  <c r="E5" i="4" l="1"/>
  <c r="E9" i="5"/>
  <c r="D5" i="4"/>
  <c r="D9" i="5"/>
  <c r="C5" i="4"/>
  <c r="C9" i="5"/>
</calcChain>
</file>

<file path=xl/sharedStrings.xml><?xml version="1.0" encoding="utf-8"?>
<sst xmlns="http://schemas.openxmlformats.org/spreadsheetml/2006/main" count="496" uniqueCount="263">
  <si>
    <t>Revellat</t>
  </si>
  <si>
    <t>Revenus</t>
  </si>
  <si>
    <t/>
  </si>
  <si>
    <t>Délai de règlement des clients</t>
  </si>
  <si>
    <t xml:space="preserve">  mois</t>
  </si>
  <si>
    <t>Stock nécessaire</t>
  </si>
  <si>
    <t>Stock initial de la période</t>
  </si>
  <si>
    <t>Valeur Stock initial</t>
  </si>
  <si>
    <t>Stock final de la période</t>
  </si>
  <si>
    <t>Valeur Stock final</t>
  </si>
  <si>
    <t>Coût d'achat d'un produit</t>
  </si>
  <si>
    <t>Quantité vendue</t>
  </si>
  <si>
    <t>Chiffre d'affaires</t>
  </si>
  <si>
    <t>Total des produits</t>
  </si>
  <si>
    <t>Investissements</t>
  </si>
  <si>
    <t>Investissements incorporels</t>
  </si>
  <si>
    <t>Recherche et Développement</t>
  </si>
  <si>
    <t>Type</t>
  </si>
  <si>
    <t>Durée d'amortissement</t>
  </si>
  <si>
    <t>Amortissement</t>
  </si>
  <si>
    <t>Autres investissements incorporels</t>
  </si>
  <si>
    <t>Total investissements incorporels</t>
  </si>
  <si>
    <t>Investissements corporels</t>
  </si>
  <si>
    <t>Constructions</t>
  </si>
  <si>
    <t>Installations techniques, matériel et outillage</t>
  </si>
  <si>
    <t>Matériel de production</t>
  </si>
  <si>
    <t>Mobilier</t>
  </si>
  <si>
    <t>12.0  mois</t>
  </si>
  <si>
    <t>Matériel informatique</t>
  </si>
  <si>
    <t>Ordinateur et logiciels</t>
  </si>
  <si>
    <t>24.0  mois</t>
  </si>
  <si>
    <t>Véhicules industriels</t>
  </si>
  <si>
    <t>Véhicules tourisme</t>
  </si>
  <si>
    <t>Autres investissements corporels</t>
  </si>
  <si>
    <t>Total investissements corporels</t>
  </si>
  <si>
    <t>Investissements financiers</t>
  </si>
  <si>
    <t>Caution / dépots de garantie</t>
  </si>
  <si>
    <t>Titres de participation</t>
  </si>
  <si>
    <t>Autres investissements financiers</t>
  </si>
  <si>
    <t>Total investissements financiers</t>
  </si>
  <si>
    <t>Investissements sous forme de crédit-bail</t>
  </si>
  <si>
    <t>Total investissements hors crédit-bail</t>
  </si>
  <si>
    <t>Total des amortissements</t>
  </si>
  <si>
    <t>Taux de charges sociales stagiaires (part patronale)</t>
  </si>
  <si>
    <t xml:space="preserve">  %</t>
  </si>
  <si>
    <t>Taux de charges sociales stagiaires (part salariale)</t>
  </si>
  <si>
    <t>Taux de charges sociales cadre (part patronale)</t>
  </si>
  <si>
    <t>Taux de charges sociales cadre (part salariale)</t>
  </si>
  <si>
    <t>Taux de charges sociales non cadre (part patronale)</t>
  </si>
  <si>
    <t>Taux de charges sociales non cadre (part salariale)</t>
  </si>
  <si>
    <t>Taux de charges sociales TNS</t>
  </si>
  <si>
    <t>50.0  %</t>
  </si>
  <si>
    <t>Plafond stage</t>
  </si>
  <si>
    <t>Rémunération des dirigeants</t>
  </si>
  <si>
    <t>Dirigeant</t>
  </si>
  <si>
    <t>Fixe (brut)</t>
  </si>
  <si>
    <t>Variable (brut)</t>
  </si>
  <si>
    <t>Total dirigeant</t>
  </si>
  <si>
    <t>Total rémunération nette</t>
  </si>
  <si>
    <t>Charges Sociales</t>
  </si>
  <si>
    <t>Coût total de la rémunération des dirigeants</t>
  </si>
  <si>
    <t>Frais de personnel cadres</t>
  </si>
  <si>
    <t>Personne 1</t>
  </si>
  <si>
    <t>Total</t>
  </si>
  <si>
    <t>Total salaires bruts des cadres</t>
  </si>
  <si>
    <t>Total salaires nets des cadres</t>
  </si>
  <si>
    <t>Participation patronale</t>
  </si>
  <si>
    <t>Participation salariale</t>
  </si>
  <si>
    <t>Total organismes sociaux</t>
  </si>
  <si>
    <t>Total frais de personnel cadres</t>
  </si>
  <si>
    <t>Frais de personnel non cadres</t>
  </si>
  <si>
    <t>Personne 2</t>
  </si>
  <si>
    <t>Total salaires bruts non cadres</t>
  </si>
  <si>
    <t>Total salaires nets non cadres</t>
  </si>
  <si>
    <t>Total organismes sociaux non cadres</t>
  </si>
  <si>
    <t>Total frais de personnel non cadres</t>
  </si>
  <si>
    <t>Frais de personnel stagiaires</t>
  </si>
  <si>
    <t>Salaires bruts stagiaires</t>
  </si>
  <si>
    <t>Salaires bruts chargés</t>
  </si>
  <si>
    <t>Total salaires bruts stagiaires</t>
  </si>
  <si>
    <t>Salaires nets chargés</t>
  </si>
  <si>
    <t>Salaires nets non chargés</t>
  </si>
  <si>
    <t>Rémunération stagiaires soumis à cotisation</t>
  </si>
  <si>
    <t>Total organismes sociaux stagiaires</t>
  </si>
  <si>
    <t>Total frais de personnel stagiaires</t>
  </si>
  <si>
    <t>Total salaires nets</t>
  </si>
  <si>
    <t>Total charges sociales</t>
  </si>
  <si>
    <t>Total frais de personnel</t>
  </si>
  <si>
    <t>Charges</t>
  </si>
  <si>
    <t>Achats</t>
  </si>
  <si>
    <t>Délai de paiement des fournisseurs</t>
  </si>
  <si>
    <t>Achats marchandises, matières premières et produits</t>
  </si>
  <si>
    <t>Variation de stock de marchandises ou matières premières</t>
  </si>
  <si>
    <t>Achats de sous traitance (intervenants non salariés, intérimaires, etc...)</t>
  </si>
  <si>
    <t>Total des achats</t>
  </si>
  <si>
    <t>Charges externes</t>
  </si>
  <si>
    <t>Sous-traitance</t>
  </si>
  <si>
    <t>Crédit-bail</t>
  </si>
  <si>
    <t>Locations immobilières</t>
  </si>
  <si>
    <t>Locations mobilières</t>
  </si>
  <si>
    <t>Charges locatives et de copropriété</t>
  </si>
  <si>
    <t>Entretien, ménage, réparations</t>
  </si>
  <si>
    <t>Primes d'assurances (TVA non récupérable)</t>
  </si>
  <si>
    <t>Etudes et recherches</t>
  </si>
  <si>
    <t>Documentation / Fournitures / Abonnements</t>
  </si>
  <si>
    <t>Personnel extérieur à l'entreprise (intérimaires)</t>
  </si>
  <si>
    <t>Rémunération d'intermédiaires et honoraires</t>
  </si>
  <si>
    <t>Publicité</t>
  </si>
  <si>
    <t>Formation du personnel</t>
  </si>
  <si>
    <t>Frais déplacement TVA non récupérable</t>
  </si>
  <si>
    <t>Hôtel / Restauration</t>
  </si>
  <si>
    <t>Location véhicules TVA non récupérable</t>
  </si>
  <si>
    <t>Carburant / Eau / Gaz / Electricité</t>
  </si>
  <si>
    <t>Frais de transport TVA non récupérable</t>
  </si>
  <si>
    <t>Réceptions</t>
  </si>
  <si>
    <t>Frais postaux et coursiers</t>
  </si>
  <si>
    <t>Frais bancaires</t>
  </si>
  <si>
    <t>Frais téléphone / fax / Internet</t>
  </si>
  <si>
    <t>Autres charges externes</t>
  </si>
  <si>
    <t>Total des charges externes</t>
  </si>
  <si>
    <t>Impôts et taxes</t>
  </si>
  <si>
    <t>Taxe d'Apprentissage</t>
  </si>
  <si>
    <t>Taxe Formation Professionnelle Continue</t>
  </si>
  <si>
    <t>Taxe de participation à l'effort de construction</t>
  </si>
  <si>
    <t>Contribution Economique Territoriale</t>
  </si>
  <si>
    <t>Taxe Foncière</t>
  </si>
  <si>
    <t>Autres Impôts et Taxes</t>
  </si>
  <si>
    <t>Total des impôts et taxes</t>
  </si>
  <si>
    <t>Frais de personnel</t>
  </si>
  <si>
    <t>Salaires nets</t>
  </si>
  <si>
    <t>Charges sociales</t>
  </si>
  <si>
    <t>Dotations aux amortissements</t>
  </si>
  <si>
    <t>Provisions</t>
  </si>
  <si>
    <t>Total dotations aux amortissement et provisions</t>
  </si>
  <si>
    <t>Frais financiers</t>
  </si>
  <si>
    <t>Sur emprunt</t>
  </si>
  <si>
    <t>Sur découvert</t>
  </si>
  <si>
    <t>Sur escompte</t>
  </si>
  <si>
    <t>Sur comptes courants d'associés</t>
  </si>
  <si>
    <t>Total frais financiers</t>
  </si>
  <si>
    <t>Total des charges</t>
  </si>
  <si>
    <t>SIG - Résultats intermédiaires - Flux</t>
  </si>
  <si>
    <t>Chiffre d'affaires de l'entreprise</t>
  </si>
  <si>
    <t>Achats de marchandises ou matières premières</t>
  </si>
  <si>
    <t>Marge Commerciale</t>
  </si>
  <si>
    <t>Valeur ajoutée</t>
  </si>
  <si>
    <t>Subventions</t>
  </si>
  <si>
    <t>Autres produits d'exploitation</t>
  </si>
  <si>
    <t>Autres charges d'exploitation</t>
  </si>
  <si>
    <t>Excédent brut d'exploitation</t>
  </si>
  <si>
    <t>Dotations aux amortissements, provisions et autres charges</t>
  </si>
  <si>
    <t>Résultat d'exploitation</t>
  </si>
  <si>
    <t>Produits financiers</t>
  </si>
  <si>
    <t>Charges financières</t>
  </si>
  <si>
    <t>Résultat courant avant impôts</t>
  </si>
  <si>
    <t>Produits exceptionnels</t>
  </si>
  <si>
    <t>Charges exceptionnelles</t>
  </si>
  <si>
    <t>Masse imposable</t>
  </si>
  <si>
    <t>Résultat total avant impôt</t>
  </si>
  <si>
    <t>Impôts sur les bénéfices</t>
  </si>
  <si>
    <t>Base d'imposition</t>
  </si>
  <si>
    <t>Accomptes et paiements de l'IS</t>
  </si>
  <si>
    <t>Résultat net de l'exercice</t>
  </si>
  <si>
    <t>Capacité d'Autofinancement</t>
  </si>
  <si>
    <t>BFR - Besoins en fonds de roulement</t>
  </si>
  <si>
    <t>Crédit clients</t>
  </si>
  <si>
    <t>Stocks</t>
  </si>
  <si>
    <t>Crédit fournisseurs</t>
  </si>
  <si>
    <t>TVA due</t>
  </si>
  <si>
    <t>Besoin en fonds de roulement</t>
  </si>
  <si>
    <t>B.F.R. en nombre de jour de C.A.</t>
  </si>
  <si>
    <t>Financements</t>
  </si>
  <si>
    <t>Ressources</t>
  </si>
  <si>
    <t>Capital social et primes d'émission</t>
  </si>
  <si>
    <t>Montants des apports</t>
  </si>
  <si>
    <t>Total cumulé des apports en capital</t>
  </si>
  <si>
    <t>Réserves</t>
  </si>
  <si>
    <t>Comptes courants d'associés</t>
  </si>
  <si>
    <t>Montant des apports</t>
  </si>
  <si>
    <t>Total cumulé des apports en compte courant</t>
  </si>
  <si>
    <t>Emprunts à moyen et long terme</t>
  </si>
  <si>
    <t>Emprunts</t>
  </si>
  <si>
    <t>Total cumulé des emprunts</t>
  </si>
  <si>
    <t>Dotations aux amortissments</t>
  </si>
  <si>
    <t>Total des ressources</t>
  </si>
  <si>
    <t>Emplois (hors crédit bail)</t>
  </si>
  <si>
    <t>Investissements globaux</t>
  </si>
  <si>
    <t>Investissements incorporels utilisés</t>
  </si>
  <si>
    <t>Investissements corporels utilisés</t>
  </si>
  <si>
    <t>Investissements financiers utilisés</t>
  </si>
  <si>
    <t>Remboursements emprunts à long et moyen terme</t>
  </si>
  <si>
    <t>Remboursements</t>
  </si>
  <si>
    <t>Total des remboursements cumulés</t>
  </si>
  <si>
    <t>Fonds de roulement</t>
  </si>
  <si>
    <t>Total des emplois</t>
  </si>
  <si>
    <t>Ressources - emplois</t>
  </si>
  <si>
    <t>Trésorerie</t>
  </si>
  <si>
    <t>Solde initial</t>
  </si>
  <si>
    <t>Type de TVA</t>
  </si>
  <si>
    <t>Taux de TVA</t>
  </si>
  <si>
    <t>20.0  %</t>
  </si>
  <si>
    <t>Encaissements</t>
  </si>
  <si>
    <t>Exploitation</t>
  </si>
  <si>
    <t>Chiffre d'affaires encaissé</t>
  </si>
  <si>
    <t>Crédit de TVA</t>
  </si>
  <si>
    <t>TVA collectée</t>
  </si>
  <si>
    <t>Hors Exploitation</t>
  </si>
  <si>
    <t>Apports en capital</t>
  </si>
  <si>
    <t>Apports en comptes courants d'associés</t>
  </si>
  <si>
    <t>Autres encaissements</t>
  </si>
  <si>
    <t>Intérêts</t>
  </si>
  <si>
    <t>Total encaissements</t>
  </si>
  <si>
    <t>Décaissements</t>
  </si>
  <si>
    <t>Données d'exploitation</t>
  </si>
  <si>
    <t>TVA déductible</t>
  </si>
  <si>
    <t>Achats décaissés</t>
  </si>
  <si>
    <t>Primes d'assurances</t>
  </si>
  <si>
    <t>Rémunération d'intermédiaires et honoraires (avocats / experts comptables / commissaires aux comptes / ...)</t>
  </si>
  <si>
    <t>Frais déplacement (train / avion) TVA non récupérable</t>
  </si>
  <si>
    <t>Hôtel</t>
  </si>
  <si>
    <t>Frais de transport  (taxi / carte orange) TVA non récupérable</t>
  </si>
  <si>
    <t>IS</t>
  </si>
  <si>
    <t>Taxe d'apprentissage</t>
  </si>
  <si>
    <t>Taxe foncière</t>
  </si>
  <si>
    <t>Autre impôts et taxes</t>
  </si>
  <si>
    <t>TVA payée</t>
  </si>
  <si>
    <t>Autres investissements incorporels (brevets, marques...)</t>
  </si>
  <si>
    <t>Remboursements d'emprunts</t>
  </si>
  <si>
    <t>Autres décaissements</t>
  </si>
  <si>
    <t>Total décaissements</t>
  </si>
  <si>
    <t>Solde de la période</t>
  </si>
  <si>
    <t>Solde final</t>
  </si>
  <si>
    <t xml:space="preserve">Compte de résultat </t>
  </si>
  <si>
    <t>Produits d'exploitation</t>
  </si>
  <si>
    <t>Chiffre d'affaires net</t>
  </si>
  <si>
    <t>Subventions d'exploitation</t>
  </si>
  <si>
    <t>Autres produits</t>
  </si>
  <si>
    <t>Total des Produits d'exploitation</t>
  </si>
  <si>
    <t>Charges d'exploitation</t>
  </si>
  <si>
    <t>Achats de marchandises</t>
  </si>
  <si>
    <t>Variation de stocks</t>
  </si>
  <si>
    <t>Charges de sous traitance</t>
  </si>
  <si>
    <t>Autres achats et charges externes</t>
  </si>
  <si>
    <t>Impôts, taxes et versements assimilés</t>
  </si>
  <si>
    <t>Salaires bruts</t>
  </si>
  <si>
    <t>Charges sociales patronales</t>
  </si>
  <si>
    <t>Dotations aux dépreciations et provisions</t>
  </si>
  <si>
    <t>Autres charges</t>
  </si>
  <si>
    <t>Total des charges d'exploitation</t>
  </si>
  <si>
    <t>Résultat financier</t>
  </si>
  <si>
    <t>Résultat exceptionnel</t>
  </si>
  <si>
    <t>Bénéfice ou perte</t>
  </si>
  <si>
    <t>Prix de vente séance thérapie individuelle</t>
  </si>
  <si>
    <t>Sous-total produits</t>
  </si>
  <si>
    <t>Prix de vente journée entreprise</t>
  </si>
  <si>
    <t>Prix de vente séance thérapie groupe</t>
  </si>
  <si>
    <t>Prix sous-traitance auprès de gros cabinets</t>
  </si>
  <si>
    <t>Sous-traitance (Mandaté)</t>
  </si>
  <si>
    <t>Missions diagnostic -Formation - cohésion</t>
  </si>
  <si>
    <t>Société KHEPRI</t>
  </si>
  <si>
    <t>TNS Revellat Evelyne</t>
  </si>
  <si>
    <t>Sociét KHEPRI</t>
  </si>
  <si>
    <t>Prix de vente stage particuliers</t>
  </si>
</sst>
</file>

<file path=xl/styles.xml><?xml version="1.0" encoding="utf-8"?>
<styleSheet xmlns="http://schemas.openxmlformats.org/spreadsheetml/2006/main">
  <fonts count="21"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0"/>
      <color theme="3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" fontId="0" fillId="0" borderId="0" xfId="0" applyNumberFormat="1"/>
    <xf numFmtId="0" fontId="18" fillId="0" borderId="0" xfId="0" applyFont="1"/>
    <xf numFmtId="0" fontId="19" fillId="0" borderId="0" xfId="0" applyFont="1"/>
    <xf numFmtId="3" fontId="0" fillId="0" borderId="0" xfId="0" applyNumberFormat="1"/>
    <xf numFmtId="3" fontId="19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0" fillId="0" borderId="0" xfId="0" applyFont="1"/>
    <xf numFmtId="3" fontId="18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F32"/>
    </sheetView>
  </sheetViews>
  <sheetFormatPr baseColWidth="10" defaultRowHeight="12.75"/>
  <cols>
    <col min="1" max="1" width="31.75" customWidth="1"/>
    <col min="2" max="2" width="7.25" customWidth="1"/>
    <col min="3" max="4" width="8.25" customWidth="1"/>
    <col min="5" max="5" width="7.75" customWidth="1"/>
    <col min="6" max="6" width="8.125" customWidth="1"/>
  </cols>
  <sheetData>
    <row r="1" spans="1:6">
      <c r="A1" s="2" t="s">
        <v>259</v>
      </c>
    </row>
    <row r="2" spans="1:6">
      <c r="A2" s="2" t="s">
        <v>1</v>
      </c>
    </row>
    <row r="3" spans="1:6">
      <c r="A3" t="s">
        <v>2</v>
      </c>
    </row>
    <row r="4" spans="1:6">
      <c r="A4" t="s">
        <v>2</v>
      </c>
      <c r="B4" s="2">
        <v>2014</v>
      </c>
      <c r="C4" s="2">
        <v>2015</v>
      </c>
      <c r="D4" s="2">
        <v>2016</v>
      </c>
      <c r="E4" s="2">
        <v>2017</v>
      </c>
      <c r="F4" s="2">
        <v>2018</v>
      </c>
    </row>
    <row r="5" spans="1:6">
      <c r="A5" t="s">
        <v>3</v>
      </c>
      <c r="B5" t="s">
        <v>4</v>
      </c>
      <c r="C5" t="s">
        <v>4</v>
      </c>
      <c r="D5" t="s">
        <v>4</v>
      </c>
      <c r="E5" t="s">
        <v>4</v>
      </c>
      <c r="F5" t="s">
        <v>4</v>
      </c>
    </row>
    <row r="6" spans="1:6">
      <c r="A6" t="s">
        <v>2</v>
      </c>
      <c r="B6">
        <v>0</v>
      </c>
      <c r="C6">
        <v>0</v>
      </c>
      <c r="D6">
        <v>0</v>
      </c>
      <c r="E6">
        <v>0</v>
      </c>
      <c r="F6">
        <v>0</v>
      </c>
    </row>
    <row r="7" spans="1:6" ht="25.5">
      <c r="A7" s="15" t="s">
        <v>258</v>
      </c>
      <c r="B7">
        <v>0</v>
      </c>
      <c r="C7">
        <v>0</v>
      </c>
      <c r="D7">
        <v>0</v>
      </c>
      <c r="E7">
        <v>0</v>
      </c>
      <c r="F7">
        <v>0</v>
      </c>
    </row>
    <row r="8" spans="1:6">
      <c r="A8" t="s">
        <v>5</v>
      </c>
      <c r="B8" t="s">
        <v>4</v>
      </c>
      <c r="C8" t="s">
        <v>4</v>
      </c>
      <c r="D8" t="s">
        <v>4</v>
      </c>
      <c r="E8" t="s">
        <v>4</v>
      </c>
      <c r="F8" t="s">
        <v>4</v>
      </c>
    </row>
    <row r="9" spans="1:6">
      <c r="A9" t="s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>
      <c r="A11" t="s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>
      <c r="A13" t="s">
        <v>10</v>
      </c>
      <c r="B13">
        <v>150</v>
      </c>
      <c r="C13">
        <v>150</v>
      </c>
      <c r="D13">
        <v>150</v>
      </c>
      <c r="E13">
        <v>150</v>
      </c>
      <c r="F13">
        <f>150*1.02</f>
        <v>153</v>
      </c>
    </row>
    <row r="14" spans="1:6">
      <c r="A14" s="3" t="s">
        <v>254</v>
      </c>
      <c r="B14">
        <v>1200</v>
      </c>
      <c r="C14">
        <v>1200</v>
      </c>
      <c r="D14">
        <v>1200</v>
      </c>
      <c r="E14">
        <v>1200</v>
      </c>
      <c r="F14">
        <v>1200</v>
      </c>
    </row>
    <row r="15" spans="1:6">
      <c r="A15" t="s">
        <v>11</v>
      </c>
      <c r="B15">
        <v>20</v>
      </c>
      <c r="C15">
        <v>70</v>
      </c>
      <c r="D15">
        <v>115</v>
      </c>
      <c r="E15">
        <v>125</v>
      </c>
      <c r="F15">
        <v>125</v>
      </c>
    </row>
    <row r="16" spans="1:6">
      <c r="A16" s="12" t="s">
        <v>253</v>
      </c>
      <c r="B16" s="12">
        <f>(B14*B15)-B13</f>
        <v>23850</v>
      </c>
      <c r="C16" s="12">
        <f t="shared" ref="C16:E16" si="0">(C14*C15)-C13</f>
        <v>83850</v>
      </c>
      <c r="D16" s="12">
        <f t="shared" si="0"/>
        <v>137850</v>
      </c>
      <c r="E16" s="12">
        <f t="shared" si="0"/>
        <v>149850</v>
      </c>
      <c r="F16" s="12">
        <f>(F14*F15)*1.02-F13</f>
        <v>152847</v>
      </c>
    </row>
    <row r="17" spans="1:6" ht="25.5">
      <c r="A17" s="9" t="s">
        <v>252</v>
      </c>
      <c r="B17">
        <v>60</v>
      </c>
      <c r="C17">
        <v>70</v>
      </c>
      <c r="D17">
        <v>80</v>
      </c>
      <c r="E17">
        <v>80</v>
      </c>
      <c r="F17">
        <v>80</v>
      </c>
    </row>
    <row r="18" spans="1:6">
      <c r="A18" s="6" t="s">
        <v>11</v>
      </c>
      <c r="B18">
        <v>565</v>
      </c>
      <c r="C18">
        <v>1200</v>
      </c>
      <c r="D18">
        <v>1200</v>
      </c>
      <c r="E18">
        <v>1200</v>
      </c>
      <c r="F18">
        <v>1200</v>
      </c>
    </row>
    <row r="19" spans="1:6">
      <c r="A19" s="11" t="s">
        <v>253</v>
      </c>
      <c r="B19" s="12">
        <f>B18*B17</f>
        <v>33900</v>
      </c>
      <c r="C19" s="12">
        <f t="shared" ref="C19:E19" si="1">C18*C17</f>
        <v>84000</v>
      </c>
      <c r="D19" s="12">
        <f t="shared" si="1"/>
        <v>96000</v>
      </c>
      <c r="E19" s="12">
        <f t="shared" si="1"/>
        <v>96000</v>
      </c>
      <c r="F19" s="12">
        <f>(F18*F17)*1.02</f>
        <v>97920</v>
      </c>
    </row>
    <row r="20" spans="1:6">
      <c r="A20" s="9" t="s">
        <v>255</v>
      </c>
      <c r="B20" s="16"/>
      <c r="C20" s="16">
        <v>25</v>
      </c>
      <c r="D20" s="16">
        <v>25</v>
      </c>
      <c r="E20" s="16">
        <v>25</v>
      </c>
      <c r="F20" s="16">
        <v>25</v>
      </c>
    </row>
    <row r="21" spans="1:6">
      <c r="A21" s="6" t="s">
        <v>11</v>
      </c>
      <c r="B21" s="16"/>
      <c r="C21" s="16">
        <v>480</v>
      </c>
      <c r="D21" s="16">
        <v>480</v>
      </c>
      <c r="E21" s="16">
        <v>480</v>
      </c>
      <c r="F21" s="16">
        <v>480</v>
      </c>
    </row>
    <row r="22" spans="1:6">
      <c r="A22" s="11" t="s">
        <v>253</v>
      </c>
      <c r="B22" s="12">
        <f>B20*B21</f>
        <v>0</v>
      </c>
      <c r="C22" s="12">
        <f t="shared" ref="C22:E22" si="2">C20*C21</f>
        <v>12000</v>
      </c>
      <c r="D22" s="12">
        <f t="shared" si="2"/>
        <v>12000</v>
      </c>
      <c r="E22" s="12">
        <f t="shared" si="2"/>
        <v>12000</v>
      </c>
      <c r="F22" s="12">
        <f>(F20*F21)*1.02</f>
        <v>12240</v>
      </c>
    </row>
    <row r="23" spans="1:6">
      <c r="A23" s="10" t="s">
        <v>262</v>
      </c>
      <c r="B23" s="8">
        <v>280</v>
      </c>
      <c r="C23" s="8">
        <v>280</v>
      </c>
      <c r="D23" s="8">
        <v>280</v>
      </c>
      <c r="E23" s="8">
        <v>280</v>
      </c>
      <c r="F23" s="8">
        <v>280</v>
      </c>
    </row>
    <row r="24" spans="1:6">
      <c r="A24" s="7" t="s">
        <v>11</v>
      </c>
      <c r="B24" s="8"/>
      <c r="C24" s="8">
        <v>120</v>
      </c>
      <c r="D24" s="8">
        <v>120</v>
      </c>
      <c r="E24" s="8">
        <v>120</v>
      </c>
      <c r="F24" s="8">
        <v>120</v>
      </c>
    </row>
    <row r="25" spans="1:6">
      <c r="A25" s="13" t="s">
        <v>253</v>
      </c>
      <c r="B25" s="14">
        <f>B24*B23</f>
        <v>0</v>
      </c>
      <c r="C25" s="14">
        <f t="shared" ref="C25:E25" si="3">C24*C23</f>
        <v>33600</v>
      </c>
      <c r="D25" s="14">
        <f t="shared" si="3"/>
        <v>33600</v>
      </c>
      <c r="E25" s="14">
        <f t="shared" si="3"/>
        <v>33600</v>
      </c>
      <c r="F25" s="14">
        <f>(F24*F23)*1.02</f>
        <v>34272</v>
      </c>
    </row>
    <row r="26" spans="1:6">
      <c r="A26" t="s">
        <v>257</v>
      </c>
    </row>
    <row r="27" spans="1:6" ht="25.5">
      <c r="A27" s="9" t="s">
        <v>256</v>
      </c>
      <c r="C27">
        <v>625</v>
      </c>
      <c r="D27">
        <v>625</v>
      </c>
      <c r="E27">
        <v>625</v>
      </c>
      <c r="F27">
        <v>625</v>
      </c>
    </row>
    <row r="28" spans="1:6">
      <c r="A28" t="s">
        <v>11</v>
      </c>
      <c r="C28">
        <v>20</v>
      </c>
      <c r="D28">
        <v>20</v>
      </c>
      <c r="E28">
        <v>20</v>
      </c>
      <c r="F28">
        <v>20</v>
      </c>
    </row>
    <row r="29" spans="1:6">
      <c r="A29" s="12" t="s">
        <v>253</v>
      </c>
      <c r="B29" s="12"/>
      <c r="C29" s="12">
        <f t="shared" ref="C29:E29" si="4">C28*C27</f>
        <v>12500</v>
      </c>
      <c r="D29" s="12">
        <f t="shared" si="4"/>
        <v>12500</v>
      </c>
      <c r="E29" s="12">
        <f t="shared" si="4"/>
        <v>12500</v>
      </c>
      <c r="F29" s="12">
        <f>(F28*F27)*1.02</f>
        <v>12750</v>
      </c>
    </row>
    <row r="30" spans="1:6">
      <c r="A30" s="2" t="s">
        <v>12</v>
      </c>
      <c r="B30" s="2">
        <f>B16+B19+B22+B25+B29</f>
        <v>57750</v>
      </c>
      <c r="C30" s="2">
        <f t="shared" ref="C30:E30" si="5">C16+C19+C22+C25+C29</f>
        <v>225950</v>
      </c>
      <c r="D30" s="2">
        <f t="shared" si="5"/>
        <v>291950</v>
      </c>
      <c r="E30" s="2">
        <f t="shared" si="5"/>
        <v>303950</v>
      </c>
      <c r="F30" s="2">
        <f>(F16+F19+F22+F25+F29)</f>
        <v>310029</v>
      </c>
    </row>
    <row r="31" spans="1:6">
      <c r="A31" t="s">
        <v>13</v>
      </c>
      <c r="B31">
        <f>B30</f>
        <v>57750</v>
      </c>
      <c r="C31">
        <f t="shared" ref="C31:F31" si="6">C30</f>
        <v>225950</v>
      </c>
      <c r="D31">
        <f t="shared" si="6"/>
        <v>291950</v>
      </c>
      <c r="E31">
        <f t="shared" si="6"/>
        <v>303950</v>
      </c>
      <c r="F31">
        <f t="shared" si="6"/>
        <v>310029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0"/>
  <sheetViews>
    <sheetView workbookViewId="0">
      <selection activeCell="B4" sqref="B4:F4"/>
    </sheetView>
  </sheetViews>
  <sheetFormatPr baseColWidth="10" defaultRowHeight="12.75"/>
  <cols>
    <col min="1" max="1" width="30.875" customWidth="1"/>
  </cols>
  <sheetData>
    <row r="1" spans="1:6">
      <c r="A1" t="s">
        <v>0</v>
      </c>
    </row>
    <row r="2" spans="1:6">
      <c r="A2" t="s">
        <v>14</v>
      </c>
    </row>
    <row r="3" spans="1:6">
      <c r="A3" t="s">
        <v>2</v>
      </c>
    </row>
    <row r="4" spans="1:6">
      <c r="A4" t="s">
        <v>2</v>
      </c>
      <c r="B4" s="2">
        <v>2014</v>
      </c>
      <c r="C4" s="2">
        <v>2015</v>
      </c>
      <c r="D4" s="2">
        <v>2016</v>
      </c>
      <c r="E4" s="2">
        <v>2017</v>
      </c>
      <c r="F4" s="2">
        <v>2018</v>
      </c>
    </row>
    <row r="5" spans="1:6">
      <c r="A5" t="s">
        <v>15</v>
      </c>
      <c r="B5">
        <v>0</v>
      </c>
      <c r="C5">
        <v>0</v>
      </c>
      <c r="D5">
        <v>0</v>
      </c>
      <c r="E5">
        <v>0</v>
      </c>
      <c r="F5">
        <v>0</v>
      </c>
    </row>
    <row r="6" spans="1:6">
      <c r="A6" t="s">
        <v>16</v>
      </c>
      <c r="B6">
        <v>0</v>
      </c>
      <c r="C6">
        <v>0</v>
      </c>
      <c r="D6">
        <v>0</v>
      </c>
      <c r="E6">
        <v>0</v>
      </c>
      <c r="F6">
        <v>0</v>
      </c>
    </row>
    <row r="7" spans="1:6">
      <c r="A7" t="s">
        <v>17</v>
      </c>
      <c r="B7">
        <v>0</v>
      </c>
      <c r="C7">
        <v>0</v>
      </c>
      <c r="D7">
        <v>0</v>
      </c>
      <c r="E7">
        <v>0</v>
      </c>
      <c r="F7">
        <v>0</v>
      </c>
    </row>
    <row r="8" spans="1:6">
      <c r="A8" t="s">
        <v>18</v>
      </c>
      <c r="B8" t="s">
        <v>4</v>
      </c>
      <c r="C8" t="s">
        <v>4</v>
      </c>
      <c r="D8" t="s">
        <v>4</v>
      </c>
      <c r="E8" t="s">
        <v>4</v>
      </c>
      <c r="F8" t="s">
        <v>4</v>
      </c>
    </row>
    <row r="9" spans="1:6">
      <c r="A9" t="s">
        <v>14</v>
      </c>
      <c r="B9">
        <v>0</v>
      </c>
      <c r="C9">
        <v>0</v>
      </c>
      <c r="D9">
        <v>0</v>
      </c>
      <c r="E9">
        <v>0</v>
      </c>
      <c r="F9">
        <v>0</v>
      </c>
    </row>
    <row r="10" spans="1:6">
      <c r="A10" t="s">
        <v>19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>
      <c r="A11" t="s">
        <v>20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>
      <c r="A12" t="s">
        <v>17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>
      <c r="A13" t="s">
        <v>18</v>
      </c>
      <c r="B13" t="s">
        <v>4</v>
      </c>
      <c r="C13" t="s">
        <v>4</v>
      </c>
      <c r="D13" t="s">
        <v>4</v>
      </c>
      <c r="E13" t="s">
        <v>4</v>
      </c>
      <c r="F13" t="s">
        <v>4</v>
      </c>
    </row>
    <row r="14" spans="1:6">
      <c r="A14" t="s">
        <v>14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>
      <c r="A15" t="s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>
      <c r="A16" t="s">
        <v>21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>
      <c r="A17" t="s">
        <v>22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>
      <c r="A18" t="s">
        <v>23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>
      <c r="A19" t="s">
        <v>17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>
      <c r="A20" t="s">
        <v>18</v>
      </c>
      <c r="B20" t="s">
        <v>4</v>
      </c>
      <c r="C20" t="s">
        <v>4</v>
      </c>
      <c r="D20" t="s">
        <v>4</v>
      </c>
      <c r="E20" t="s">
        <v>4</v>
      </c>
      <c r="F20" t="s">
        <v>4</v>
      </c>
    </row>
    <row r="21" spans="1:6">
      <c r="A21" t="s">
        <v>14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>
      <c r="A22" t="s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>
      <c r="A23" t="s">
        <v>24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>
      <c r="A24" t="s">
        <v>17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>
      <c r="A25" t="s">
        <v>18</v>
      </c>
      <c r="B25" t="s">
        <v>4</v>
      </c>
      <c r="C25" t="s">
        <v>4</v>
      </c>
      <c r="D25" t="s">
        <v>4</v>
      </c>
      <c r="E25" t="s">
        <v>4</v>
      </c>
      <c r="F25" t="s">
        <v>4</v>
      </c>
    </row>
    <row r="26" spans="1:6">
      <c r="A26" t="s">
        <v>14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t="s">
        <v>19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>
      <c r="A28" t="s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>
      <c r="A29" t="s">
        <v>17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>
      <c r="A30" t="s">
        <v>18</v>
      </c>
      <c r="B30" t="s">
        <v>4</v>
      </c>
      <c r="C30" t="s">
        <v>4</v>
      </c>
      <c r="D30" t="s">
        <v>4</v>
      </c>
      <c r="E30" t="s">
        <v>4</v>
      </c>
      <c r="F30" t="s">
        <v>4</v>
      </c>
    </row>
    <row r="31" spans="1:6">
      <c r="A31" t="s">
        <v>14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>
      <c r="A32" t="s">
        <v>19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>
      <c r="A33" t="s">
        <v>26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>
      <c r="A34" t="s">
        <v>17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>
      <c r="A35" t="s">
        <v>18</v>
      </c>
      <c r="B35" t="s">
        <v>27</v>
      </c>
      <c r="C35" t="s">
        <v>4</v>
      </c>
      <c r="D35" t="s">
        <v>4</v>
      </c>
      <c r="E35" t="s">
        <v>4</v>
      </c>
      <c r="F35" t="s">
        <v>4</v>
      </c>
    </row>
    <row r="36" spans="1:6">
      <c r="A36" t="s">
        <v>14</v>
      </c>
      <c r="B36">
        <v>1500</v>
      </c>
      <c r="C36">
        <v>0</v>
      </c>
      <c r="D36">
        <v>0</v>
      </c>
      <c r="E36">
        <v>0</v>
      </c>
      <c r="F36">
        <v>0</v>
      </c>
    </row>
    <row r="37" spans="1:6">
      <c r="A37" t="s">
        <v>19</v>
      </c>
      <c r="B37">
        <v>1500</v>
      </c>
      <c r="C37">
        <v>0</v>
      </c>
      <c r="D37">
        <v>0</v>
      </c>
      <c r="E37">
        <v>0</v>
      </c>
      <c r="F37">
        <v>0</v>
      </c>
    </row>
    <row r="38" spans="1:6">
      <c r="A38" t="s">
        <v>28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>
      <c r="A39" t="s">
        <v>29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>
      <c r="A40" t="s">
        <v>18</v>
      </c>
      <c r="B40" t="s">
        <v>30</v>
      </c>
      <c r="C40" t="s">
        <v>4</v>
      </c>
      <c r="D40" t="s">
        <v>4</v>
      </c>
      <c r="E40" t="s">
        <v>4</v>
      </c>
      <c r="F40" t="s">
        <v>4</v>
      </c>
    </row>
    <row r="41" spans="1:6">
      <c r="A41" t="s">
        <v>14</v>
      </c>
      <c r="B41">
        <v>1500</v>
      </c>
      <c r="C41">
        <v>0</v>
      </c>
      <c r="D41">
        <v>0</v>
      </c>
      <c r="E41">
        <v>0</v>
      </c>
      <c r="F41">
        <v>0</v>
      </c>
    </row>
    <row r="42" spans="1:6">
      <c r="A42" t="s">
        <v>19</v>
      </c>
      <c r="B42">
        <v>750</v>
      </c>
      <c r="C42">
        <v>750</v>
      </c>
      <c r="D42">
        <v>0</v>
      </c>
      <c r="E42">
        <v>0</v>
      </c>
      <c r="F42">
        <v>0</v>
      </c>
    </row>
    <row r="43" spans="1:6">
      <c r="A43" t="s">
        <v>31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>
      <c r="A44" t="s">
        <v>17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>
      <c r="A45" t="s">
        <v>18</v>
      </c>
      <c r="B45" t="s">
        <v>4</v>
      </c>
      <c r="C45" t="s">
        <v>4</v>
      </c>
      <c r="D45" t="s">
        <v>4</v>
      </c>
      <c r="E45" t="s">
        <v>4</v>
      </c>
      <c r="F45" t="s">
        <v>4</v>
      </c>
    </row>
    <row r="46" spans="1:6">
      <c r="A46" t="s">
        <v>14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>
      <c r="A47" t="s">
        <v>19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>
      <c r="A48" t="s">
        <v>32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>
      <c r="A49" t="s">
        <v>17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>
      <c r="A50" t="s">
        <v>18</v>
      </c>
      <c r="B50" t="s">
        <v>4</v>
      </c>
      <c r="C50" t="s">
        <v>4</v>
      </c>
      <c r="D50" t="s">
        <v>4</v>
      </c>
      <c r="E50" t="s">
        <v>4</v>
      </c>
      <c r="F50" t="s">
        <v>4</v>
      </c>
    </row>
    <row r="51" spans="1:6">
      <c r="A51" t="s">
        <v>14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>
      <c r="A52" t="s">
        <v>19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>
      <c r="A53" t="s">
        <v>33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>
      <c r="A54" t="s">
        <v>17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>
      <c r="A55" t="s">
        <v>18</v>
      </c>
      <c r="B55" t="s">
        <v>4</v>
      </c>
      <c r="C55" t="s">
        <v>4</v>
      </c>
      <c r="D55" t="s">
        <v>4</v>
      </c>
      <c r="E55" t="s">
        <v>4</v>
      </c>
      <c r="F55" t="s">
        <v>4</v>
      </c>
    </row>
    <row r="56" spans="1:6">
      <c r="A56" t="s">
        <v>14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>
      <c r="A57" t="s">
        <v>19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>
      <c r="A58" t="s">
        <v>34</v>
      </c>
      <c r="B58">
        <v>3000</v>
      </c>
      <c r="C58">
        <v>0</v>
      </c>
      <c r="D58">
        <v>0</v>
      </c>
      <c r="E58">
        <v>0</v>
      </c>
      <c r="F58">
        <v>0</v>
      </c>
    </row>
    <row r="59" spans="1:6">
      <c r="A59" t="s">
        <v>35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>
      <c r="A60" t="s">
        <v>36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>
      <c r="A61" t="s">
        <v>14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>
      <c r="A62" t="s">
        <v>37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>
      <c r="A63" t="s">
        <v>14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>
      <c r="A64" t="s">
        <v>38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>
      <c r="A65" t="s">
        <v>14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>
      <c r="A66" t="s">
        <v>39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>
      <c r="A67" t="s">
        <v>40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>
      <c r="A68" t="s">
        <v>14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>
      <c r="A69" t="s">
        <v>41</v>
      </c>
      <c r="B69">
        <v>3000</v>
      </c>
      <c r="C69">
        <v>0</v>
      </c>
      <c r="D69">
        <v>0</v>
      </c>
      <c r="E69">
        <v>0</v>
      </c>
      <c r="F69">
        <v>0</v>
      </c>
    </row>
    <row r="70" spans="1:6">
      <c r="A70" t="s">
        <v>42</v>
      </c>
      <c r="B70">
        <v>2250</v>
      </c>
      <c r="C70">
        <v>750</v>
      </c>
      <c r="D70">
        <v>0</v>
      </c>
      <c r="E70">
        <v>0</v>
      </c>
      <c r="F70">
        <v>0</v>
      </c>
    </row>
  </sheetData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8"/>
  <sheetViews>
    <sheetView topLeftCell="A10" workbookViewId="0">
      <selection activeCell="B4" sqref="B4:F4"/>
    </sheetView>
  </sheetViews>
  <sheetFormatPr baseColWidth="10" defaultRowHeight="12.75"/>
  <cols>
    <col min="1" max="1" width="41.5" customWidth="1"/>
  </cols>
  <sheetData>
    <row r="1" spans="1:6">
      <c r="A1" s="2" t="s">
        <v>259</v>
      </c>
    </row>
    <row r="2" spans="1:6">
      <c r="A2" s="2" t="s">
        <v>260</v>
      </c>
    </row>
    <row r="3" spans="1:6">
      <c r="A3" t="s">
        <v>2</v>
      </c>
    </row>
    <row r="4" spans="1:6">
      <c r="A4" t="s">
        <v>2</v>
      </c>
      <c r="B4" s="2">
        <v>2014</v>
      </c>
      <c r="C4" s="2">
        <v>2015</v>
      </c>
      <c r="D4" s="2">
        <v>2016</v>
      </c>
      <c r="E4" s="2">
        <v>2017</v>
      </c>
      <c r="F4" s="2">
        <v>2018</v>
      </c>
    </row>
    <row r="5" spans="1:6">
      <c r="A5" t="s">
        <v>43</v>
      </c>
      <c r="B5" t="s">
        <v>44</v>
      </c>
      <c r="C5" t="s">
        <v>44</v>
      </c>
      <c r="D5" t="s">
        <v>44</v>
      </c>
    </row>
    <row r="6" spans="1:6">
      <c r="A6" t="s">
        <v>45</v>
      </c>
      <c r="B6" t="s">
        <v>44</v>
      </c>
      <c r="C6" t="s">
        <v>44</v>
      </c>
      <c r="D6" t="s">
        <v>44</v>
      </c>
    </row>
    <row r="7" spans="1:6">
      <c r="A7" t="s">
        <v>46</v>
      </c>
      <c r="B7" t="s">
        <v>44</v>
      </c>
      <c r="C7" t="s">
        <v>44</v>
      </c>
      <c r="D7" t="s">
        <v>44</v>
      </c>
    </row>
    <row r="8" spans="1:6">
      <c r="A8" t="s">
        <v>47</v>
      </c>
      <c r="B8" t="s">
        <v>44</v>
      </c>
      <c r="C8" t="s">
        <v>44</v>
      </c>
      <c r="D8" t="s">
        <v>44</v>
      </c>
    </row>
    <row r="9" spans="1:6">
      <c r="A9" t="s">
        <v>48</v>
      </c>
      <c r="B9" t="s">
        <v>44</v>
      </c>
      <c r="C9" t="s">
        <v>44</v>
      </c>
      <c r="D9" t="s">
        <v>44</v>
      </c>
    </row>
    <row r="10" spans="1:6">
      <c r="A10" t="s">
        <v>49</v>
      </c>
      <c r="B10" t="s">
        <v>44</v>
      </c>
      <c r="C10" t="s">
        <v>44</v>
      </c>
      <c r="D10" t="s">
        <v>44</v>
      </c>
    </row>
    <row r="11" spans="1:6">
      <c r="A11" t="s">
        <v>50</v>
      </c>
      <c r="B11" t="s">
        <v>51</v>
      </c>
      <c r="C11" t="s">
        <v>44</v>
      </c>
      <c r="D11" t="s">
        <v>44</v>
      </c>
    </row>
    <row r="12" spans="1:6">
      <c r="A12" t="s">
        <v>52</v>
      </c>
      <c r="B12">
        <v>0</v>
      </c>
      <c r="C12">
        <v>0</v>
      </c>
      <c r="D12">
        <v>0</v>
      </c>
    </row>
    <row r="13" spans="1:6">
      <c r="A13" t="s">
        <v>53</v>
      </c>
      <c r="B13">
        <v>0</v>
      </c>
      <c r="C13">
        <v>0</v>
      </c>
      <c r="D13">
        <v>0</v>
      </c>
    </row>
    <row r="14" spans="1:6">
      <c r="A14" t="s">
        <v>54</v>
      </c>
      <c r="B14">
        <v>0</v>
      </c>
      <c r="C14">
        <v>0</v>
      </c>
      <c r="D14">
        <v>0</v>
      </c>
    </row>
    <row r="15" spans="1:6">
      <c r="A15" t="s">
        <v>55</v>
      </c>
      <c r="B15">
        <v>35000.000000000102</v>
      </c>
      <c r="C15">
        <v>45000</v>
      </c>
      <c r="D15">
        <v>45000</v>
      </c>
    </row>
    <row r="16" spans="1:6">
      <c r="A16" t="s">
        <v>56</v>
      </c>
      <c r="B16">
        <v>0</v>
      </c>
      <c r="C16">
        <v>0</v>
      </c>
      <c r="D16">
        <v>0</v>
      </c>
    </row>
    <row r="17" spans="1:4">
      <c r="A17" t="s">
        <v>57</v>
      </c>
      <c r="B17">
        <v>35000.000000000102</v>
      </c>
      <c r="C17">
        <v>45000</v>
      </c>
      <c r="D17">
        <v>45000</v>
      </c>
    </row>
    <row r="18" spans="1:4">
      <c r="A18" t="s">
        <v>58</v>
      </c>
      <c r="B18">
        <v>35000.000000000102</v>
      </c>
      <c r="C18">
        <v>45000</v>
      </c>
      <c r="D18">
        <v>45000</v>
      </c>
    </row>
    <row r="19" spans="1:4">
      <c r="A19" t="s">
        <v>59</v>
      </c>
      <c r="B19">
        <f>B18*0.5</f>
        <v>17500.000000000051</v>
      </c>
      <c r="C19">
        <f t="shared" ref="C19:D19" si="0">C18*0.5</f>
        <v>22500</v>
      </c>
      <c r="D19">
        <f t="shared" si="0"/>
        <v>22500</v>
      </c>
    </row>
    <row r="20" spans="1:4">
      <c r="A20" t="s">
        <v>60</v>
      </c>
      <c r="B20">
        <f>B19+B18</f>
        <v>52500.000000000153</v>
      </c>
      <c r="C20">
        <f t="shared" ref="C20:D20" si="1">C19+C18</f>
        <v>67500</v>
      </c>
      <c r="D20">
        <f t="shared" si="1"/>
        <v>67500</v>
      </c>
    </row>
    <row r="21" spans="1:4">
      <c r="A21" t="s">
        <v>61</v>
      </c>
      <c r="B21">
        <v>0</v>
      </c>
      <c r="C21">
        <v>0</v>
      </c>
      <c r="D21">
        <v>0</v>
      </c>
    </row>
    <row r="22" spans="1:4">
      <c r="A22" t="s">
        <v>62</v>
      </c>
      <c r="B22">
        <v>0</v>
      </c>
      <c r="C22">
        <v>0</v>
      </c>
      <c r="D22">
        <v>0</v>
      </c>
    </row>
    <row r="23" spans="1:4">
      <c r="A23" t="s">
        <v>55</v>
      </c>
      <c r="B23">
        <v>0</v>
      </c>
      <c r="C23">
        <v>0</v>
      </c>
      <c r="D23">
        <v>0</v>
      </c>
    </row>
    <row r="24" spans="1:4">
      <c r="A24" t="s">
        <v>56</v>
      </c>
      <c r="B24">
        <v>0</v>
      </c>
      <c r="C24">
        <v>0</v>
      </c>
      <c r="D24">
        <v>0</v>
      </c>
    </row>
    <row r="25" spans="1:4">
      <c r="A25" t="s">
        <v>63</v>
      </c>
      <c r="B25">
        <v>0</v>
      </c>
      <c r="C25">
        <v>0</v>
      </c>
      <c r="D25">
        <v>0</v>
      </c>
    </row>
    <row r="26" spans="1:4">
      <c r="A26" t="s">
        <v>64</v>
      </c>
      <c r="B26">
        <v>0</v>
      </c>
      <c r="C26">
        <v>0</v>
      </c>
      <c r="D26">
        <v>0</v>
      </c>
    </row>
    <row r="27" spans="1:4">
      <c r="A27" t="s">
        <v>65</v>
      </c>
      <c r="B27">
        <v>0</v>
      </c>
      <c r="C27">
        <v>0</v>
      </c>
      <c r="D27">
        <v>0</v>
      </c>
    </row>
    <row r="28" spans="1:4">
      <c r="A28" t="s">
        <v>59</v>
      </c>
      <c r="B28">
        <v>0</v>
      </c>
      <c r="C28">
        <v>0</v>
      </c>
      <c r="D28">
        <v>0</v>
      </c>
    </row>
    <row r="29" spans="1:4">
      <c r="A29" t="s">
        <v>66</v>
      </c>
      <c r="B29">
        <v>0</v>
      </c>
      <c r="C29">
        <v>0</v>
      </c>
      <c r="D29">
        <v>0</v>
      </c>
    </row>
    <row r="30" spans="1:4">
      <c r="A30" t="s">
        <v>67</v>
      </c>
      <c r="B30">
        <v>0</v>
      </c>
      <c r="C30">
        <v>0</v>
      </c>
      <c r="D30">
        <v>0</v>
      </c>
    </row>
    <row r="31" spans="1:4">
      <c r="A31" t="s">
        <v>68</v>
      </c>
      <c r="B31">
        <v>0</v>
      </c>
      <c r="C31">
        <v>0</v>
      </c>
      <c r="D31">
        <v>0</v>
      </c>
    </row>
    <row r="32" spans="1:4">
      <c r="A32" t="s">
        <v>69</v>
      </c>
      <c r="B32">
        <v>0</v>
      </c>
      <c r="C32">
        <v>0</v>
      </c>
      <c r="D32">
        <v>0</v>
      </c>
    </row>
    <row r="33" spans="1:4">
      <c r="A33" t="s">
        <v>70</v>
      </c>
      <c r="B33">
        <v>0</v>
      </c>
      <c r="C33">
        <v>0</v>
      </c>
      <c r="D33">
        <v>0</v>
      </c>
    </row>
    <row r="34" spans="1:4">
      <c r="A34" t="s">
        <v>71</v>
      </c>
      <c r="B34">
        <v>0</v>
      </c>
      <c r="C34">
        <v>0</v>
      </c>
      <c r="D34">
        <v>0</v>
      </c>
    </row>
    <row r="35" spans="1:4">
      <c r="A35" t="s">
        <v>55</v>
      </c>
      <c r="B35">
        <v>0</v>
      </c>
      <c r="C35">
        <v>0</v>
      </c>
      <c r="D35">
        <v>0</v>
      </c>
    </row>
    <row r="36" spans="1:4">
      <c r="A36" t="s">
        <v>56</v>
      </c>
      <c r="B36">
        <v>0</v>
      </c>
      <c r="C36">
        <v>0</v>
      </c>
      <c r="D36">
        <v>0</v>
      </c>
    </row>
    <row r="37" spans="1:4">
      <c r="A37" t="s">
        <v>63</v>
      </c>
      <c r="B37">
        <v>0</v>
      </c>
      <c r="C37">
        <v>0</v>
      </c>
      <c r="D37">
        <v>0</v>
      </c>
    </row>
    <row r="38" spans="1:4">
      <c r="A38" t="s">
        <v>72</v>
      </c>
      <c r="B38">
        <v>0</v>
      </c>
      <c r="C38">
        <v>0</v>
      </c>
      <c r="D38">
        <v>0</v>
      </c>
    </row>
    <row r="39" spans="1:4">
      <c r="A39" t="s">
        <v>73</v>
      </c>
      <c r="B39">
        <v>0</v>
      </c>
      <c r="C39">
        <v>0</v>
      </c>
      <c r="D39">
        <v>0</v>
      </c>
    </row>
    <row r="40" spans="1:4">
      <c r="A40" t="s">
        <v>59</v>
      </c>
      <c r="B40">
        <v>0</v>
      </c>
      <c r="C40">
        <v>0</v>
      </c>
      <c r="D40">
        <v>0</v>
      </c>
    </row>
    <row r="41" spans="1:4">
      <c r="A41" t="s">
        <v>66</v>
      </c>
      <c r="B41">
        <v>0</v>
      </c>
      <c r="C41">
        <v>0</v>
      </c>
      <c r="D41">
        <v>0</v>
      </c>
    </row>
    <row r="42" spans="1:4">
      <c r="A42" t="s">
        <v>67</v>
      </c>
      <c r="B42">
        <v>0</v>
      </c>
      <c r="C42">
        <v>0</v>
      </c>
      <c r="D42">
        <v>0</v>
      </c>
    </row>
    <row r="43" spans="1:4">
      <c r="A43" t="s">
        <v>74</v>
      </c>
      <c r="B43">
        <v>0</v>
      </c>
      <c r="C43">
        <v>0</v>
      </c>
      <c r="D43">
        <v>0</v>
      </c>
    </row>
    <row r="44" spans="1:4">
      <c r="A44" t="s">
        <v>75</v>
      </c>
      <c r="B44">
        <v>0</v>
      </c>
      <c r="C44">
        <v>0</v>
      </c>
      <c r="D44">
        <v>0</v>
      </c>
    </row>
    <row r="45" spans="1:4">
      <c r="A45" t="s">
        <v>76</v>
      </c>
      <c r="B45">
        <v>0</v>
      </c>
      <c r="C45">
        <v>0</v>
      </c>
      <c r="D45">
        <v>0</v>
      </c>
    </row>
    <row r="46" spans="1:4">
      <c r="A46" t="s">
        <v>77</v>
      </c>
      <c r="B46">
        <v>0</v>
      </c>
      <c r="C46">
        <v>0</v>
      </c>
      <c r="D46">
        <v>0</v>
      </c>
    </row>
    <row r="47" spans="1:4">
      <c r="A47" t="s">
        <v>78</v>
      </c>
      <c r="B47">
        <v>0</v>
      </c>
      <c r="C47">
        <v>0</v>
      </c>
      <c r="D47">
        <v>0</v>
      </c>
    </row>
    <row r="48" spans="1:4">
      <c r="A48" t="s">
        <v>79</v>
      </c>
      <c r="B48">
        <v>0</v>
      </c>
      <c r="C48">
        <v>0</v>
      </c>
      <c r="D48">
        <v>0</v>
      </c>
    </row>
    <row r="49" spans="1:4">
      <c r="A49" t="s">
        <v>80</v>
      </c>
      <c r="B49">
        <v>0</v>
      </c>
      <c r="C49">
        <v>0</v>
      </c>
      <c r="D49">
        <v>0</v>
      </c>
    </row>
    <row r="50" spans="1:4">
      <c r="A50" t="s">
        <v>81</v>
      </c>
      <c r="B50">
        <v>0</v>
      </c>
      <c r="C50">
        <v>0</v>
      </c>
      <c r="D50">
        <v>0</v>
      </c>
    </row>
    <row r="51" spans="1:4">
      <c r="A51" t="s">
        <v>82</v>
      </c>
      <c r="B51">
        <v>0</v>
      </c>
      <c r="C51">
        <v>0</v>
      </c>
      <c r="D51">
        <v>0</v>
      </c>
    </row>
    <row r="52" spans="1:4">
      <c r="A52" t="s">
        <v>66</v>
      </c>
      <c r="B52">
        <v>0</v>
      </c>
      <c r="C52">
        <v>0</v>
      </c>
      <c r="D52">
        <v>0</v>
      </c>
    </row>
    <row r="53" spans="1:4">
      <c r="A53" t="s">
        <v>67</v>
      </c>
      <c r="B53">
        <v>0</v>
      </c>
      <c r="C53">
        <v>0</v>
      </c>
      <c r="D53">
        <v>0</v>
      </c>
    </row>
    <row r="54" spans="1:4">
      <c r="A54" t="s">
        <v>83</v>
      </c>
      <c r="B54">
        <v>0</v>
      </c>
      <c r="C54">
        <v>0</v>
      </c>
      <c r="D54">
        <v>0</v>
      </c>
    </row>
    <row r="55" spans="1:4">
      <c r="A55" t="s">
        <v>84</v>
      </c>
      <c r="B55">
        <v>0</v>
      </c>
      <c r="C55">
        <v>0</v>
      </c>
      <c r="D55">
        <v>0</v>
      </c>
    </row>
    <row r="56" spans="1:4">
      <c r="A56" t="s">
        <v>85</v>
      </c>
      <c r="B56">
        <f t="shared" ref="B56:D57" si="2">B18</f>
        <v>35000.000000000102</v>
      </c>
      <c r="C56">
        <f t="shared" si="2"/>
        <v>45000</v>
      </c>
      <c r="D56">
        <f t="shared" si="2"/>
        <v>45000</v>
      </c>
    </row>
    <row r="57" spans="1:4">
      <c r="A57" t="s">
        <v>86</v>
      </c>
      <c r="B57">
        <f t="shared" si="2"/>
        <v>17500.000000000051</v>
      </c>
      <c r="C57">
        <f t="shared" si="2"/>
        <v>22500</v>
      </c>
      <c r="D57">
        <f t="shared" si="2"/>
        <v>22500</v>
      </c>
    </row>
    <row r="58" spans="1:4">
      <c r="A58" t="s">
        <v>87</v>
      </c>
      <c r="B58">
        <f>SUM(B21:B57)</f>
        <v>52500.000000000153</v>
      </c>
      <c r="C58">
        <f>SUM(C21:C57)</f>
        <v>67500</v>
      </c>
      <c r="D58">
        <f>SUM(D21:D57)</f>
        <v>67500</v>
      </c>
    </row>
  </sheetData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tabSelected="1" workbookViewId="0">
      <selection activeCell="A2" sqref="A2:D59"/>
    </sheetView>
  </sheetViews>
  <sheetFormatPr baseColWidth="10" defaultRowHeight="12.75"/>
  <cols>
    <col min="1" max="1" width="45.625" customWidth="1"/>
    <col min="2" max="2" width="7.625" customWidth="1"/>
    <col min="3" max="3" width="8.625" customWidth="1"/>
    <col min="4" max="4" width="8.5" customWidth="1"/>
  </cols>
  <sheetData>
    <row r="1" spans="1:6">
      <c r="A1" t="s">
        <v>0</v>
      </c>
    </row>
    <row r="2" spans="1:6">
      <c r="A2" s="2" t="s">
        <v>88</v>
      </c>
    </row>
    <row r="3" spans="1:6">
      <c r="A3" t="s">
        <v>2</v>
      </c>
    </row>
    <row r="4" spans="1:6">
      <c r="A4" t="s">
        <v>2</v>
      </c>
      <c r="B4" s="2">
        <v>2014</v>
      </c>
      <c r="C4" s="2">
        <v>2015</v>
      </c>
      <c r="D4" s="2">
        <v>2016</v>
      </c>
      <c r="E4" s="2">
        <v>2017</v>
      </c>
      <c r="F4" s="2">
        <v>2018</v>
      </c>
    </row>
    <row r="5" spans="1:6">
      <c r="A5" t="s">
        <v>142</v>
      </c>
      <c r="B5" s="17">
        <f>'SIG - Résultats intermédiaires '!B5</f>
        <v>57750</v>
      </c>
      <c r="C5" s="17">
        <f>'SIG - Résultats intermédiaires '!C5</f>
        <v>225950</v>
      </c>
      <c r="D5" s="17">
        <f>'SIG - Résultats intermédiaires '!D5</f>
        <v>291950</v>
      </c>
      <c r="E5" s="17">
        <f>'SIG - Résultats intermédiaires '!E5</f>
        <v>303950</v>
      </c>
      <c r="F5" s="17">
        <f>'SIG - Résultats intermédiaires '!F5</f>
        <v>310029</v>
      </c>
    </row>
    <row r="6" spans="1:6">
      <c r="A6" t="s">
        <v>89</v>
      </c>
      <c r="B6">
        <v>0</v>
      </c>
      <c r="C6">
        <v>0</v>
      </c>
      <c r="D6">
        <v>0</v>
      </c>
    </row>
    <row r="7" spans="1:6">
      <c r="A7" t="s">
        <v>90</v>
      </c>
      <c r="B7" t="s">
        <v>4</v>
      </c>
      <c r="C7" t="s">
        <v>4</v>
      </c>
      <c r="D7" t="s">
        <v>4</v>
      </c>
    </row>
    <row r="8" spans="1:6">
      <c r="A8" t="s">
        <v>91</v>
      </c>
      <c r="B8">
        <v>0</v>
      </c>
      <c r="C8">
        <v>0</v>
      </c>
      <c r="D8">
        <v>0</v>
      </c>
    </row>
    <row r="9" spans="1:6">
      <c r="A9" t="s">
        <v>92</v>
      </c>
      <c r="B9">
        <v>0</v>
      </c>
      <c r="C9">
        <v>0</v>
      </c>
      <c r="D9">
        <v>0</v>
      </c>
    </row>
    <row r="10" spans="1:6">
      <c r="A10" s="16" t="s">
        <v>93</v>
      </c>
      <c r="B10">
        <v>0</v>
      </c>
      <c r="C10">
        <v>17250</v>
      </c>
      <c r="D10">
        <v>18750</v>
      </c>
    </row>
    <row r="11" spans="1:6">
      <c r="A11" t="s">
        <v>94</v>
      </c>
      <c r="B11">
        <v>0</v>
      </c>
      <c r="C11">
        <v>17250</v>
      </c>
      <c r="D11">
        <v>18750</v>
      </c>
    </row>
    <row r="12" spans="1:6">
      <c r="A12" t="s">
        <v>95</v>
      </c>
      <c r="B12">
        <v>0</v>
      </c>
      <c r="C12">
        <v>0</v>
      </c>
      <c r="D12">
        <v>0</v>
      </c>
    </row>
    <row r="13" spans="1:6">
      <c r="A13" t="s">
        <v>96</v>
      </c>
      <c r="B13">
        <v>0</v>
      </c>
      <c r="C13">
        <v>0</v>
      </c>
      <c r="D13">
        <v>0</v>
      </c>
    </row>
    <row r="14" spans="1:6">
      <c r="A14" t="s">
        <v>97</v>
      </c>
      <c r="B14">
        <v>0</v>
      </c>
      <c r="C14">
        <v>0</v>
      </c>
      <c r="D14">
        <v>0</v>
      </c>
    </row>
    <row r="15" spans="1:6">
      <c r="A15" t="s">
        <v>98</v>
      </c>
      <c r="B15">
        <v>0</v>
      </c>
      <c r="C15">
        <v>0</v>
      </c>
      <c r="D15">
        <v>0</v>
      </c>
    </row>
    <row r="16" spans="1:6">
      <c r="A16" s="3" t="s">
        <v>99</v>
      </c>
      <c r="B16" s="3">
        <v>5000</v>
      </c>
      <c r="C16" s="3">
        <v>10440</v>
      </c>
      <c r="D16" s="3">
        <v>10440</v>
      </c>
    </row>
    <row r="17" spans="1:4">
      <c r="A17" t="s">
        <v>100</v>
      </c>
      <c r="B17">
        <v>0</v>
      </c>
      <c r="C17">
        <v>0</v>
      </c>
      <c r="D17">
        <v>0</v>
      </c>
    </row>
    <row r="18" spans="1:4">
      <c r="A18" t="s">
        <v>101</v>
      </c>
      <c r="B18">
        <v>0</v>
      </c>
      <c r="C18">
        <v>0</v>
      </c>
      <c r="D18">
        <v>0</v>
      </c>
    </row>
    <row r="19" spans="1:4">
      <c r="A19" t="s">
        <v>102</v>
      </c>
      <c r="B19">
        <v>200</v>
      </c>
      <c r="C19">
        <v>700</v>
      </c>
      <c r="D19">
        <v>700</v>
      </c>
    </row>
    <row r="20" spans="1:4">
      <c r="A20" t="s">
        <v>103</v>
      </c>
      <c r="B20">
        <v>0</v>
      </c>
      <c r="C20">
        <v>0</v>
      </c>
      <c r="D20">
        <v>0</v>
      </c>
    </row>
    <row r="21" spans="1:4">
      <c r="A21" t="s">
        <v>104</v>
      </c>
      <c r="B21">
        <v>150</v>
      </c>
      <c r="C21">
        <v>150</v>
      </c>
      <c r="D21">
        <v>150</v>
      </c>
    </row>
    <row r="22" spans="1:4">
      <c r="A22" t="s">
        <v>105</v>
      </c>
      <c r="B22">
        <v>0</v>
      </c>
      <c r="C22">
        <v>0</v>
      </c>
      <c r="D22">
        <v>0</v>
      </c>
    </row>
    <row r="23" spans="1:4">
      <c r="A23" t="s">
        <v>106</v>
      </c>
      <c r="B23">
        <v>0</v>
      </c>
      <c r="C23">
        <v>1550</v>
      </c>
      <c r="D23">
        <v>1550</v>
      </c>
    </row>
    <row r="24" spans="1:4">
      <c r="A24" t="s">
        <v>107</v>
      </c>
      <c r="B24">
        <v>1000</v>
      </c>
      <c r="C24">
        <v>4000</v>
      </c>
      <c r="D24">
        <v>2000</v>
      </c>
    </row>
    <row r="25" spans="1:4">
      <c r="A25" t="s">
        <v>108</v>
      </c>
      <c r="B25">
        <v>0</v>
      </c>
      <c r="C25">
        <v>0</v>
      </c>
      <c r="D25">
        <v>0</v>
      </c>
    </row>
    <row r="26" spans="1:4">
      <c r="A26" t="s">
        <v>109</v>
      </c>
      <c r="B26">
        <v>0</v>
      </c>
      <c r="C26">
        <v>0</v>
      </c>
      <c r="D26">
        <v>0</v>
      </c>
    </row>
    <row r="27" spans="1:4">
      <c r="A27" t="s">
        <v>110</v>
      </c>
      <c r="B27">
        <v>500</v>
      </c>
      <c r="C27">
        <v>1000</v>
      </c>
      <c r="D27">
        <v>1000</v>
      </c>
    </row>
    <row r="28" spans="1:4">
      <c r="A28" t="s">
        <v>111</v>
      </c>
      <c r="B28">
        <v>0</v>
      </c>
      <c r="C28">
        <v>0</v>
      </c>
      <c r="D28">
        <v>0</v>
      </c>
    </row>
    <row r="29" spans="1:4">
      <c r="A29" t="s">
        <v>112</v>
      </c>
      <c r="B29">
        <v>0</v>
      </c>
      <c r="C29">
        <v>0</v>
      </c>
      <c r="D29">
        <v>0</v>
      </c>
    </row>
    <row r="30" spans="1:4">
      <c r="A30" t="s">
        <v>113</v>
      </c>
      <c r="B30">
        <v>500</v>
      </c>
      <c r="C30">
        <v>500</v>
      </c>
      <c r="D30">
        <v>2500</v>
      </c>
    </row>
    <row r="31" spans="1:4">
      <c r="A31" t="s">
        <v>114</v>
      </c>
      <c r="B31">
        <v>0</v>
      </c>
      <c r="C31">
        <v>0</v>
      </c>
      <c r="D31">
        <v>0</v>
      </c>
    </row>
    <row r="32" spans="1:4">
      <c r="A32" t="s">
        <v>115</v>
      </c>
      <c r="B32">
        <v>300</v>
      </c>
      <c r="C32">
        <v>300</v>
      </c>
      <c r="D32">
        <v>300</v>
      </c>
    </row>
    <row r="33" spans="1:4">
      <c r="A33" t="s">
        <v>116</v>
      </c>
      <c r="B33">
        <v>384</v>
      </c>
      <c r="C33">
        <v>390</v>
      </c>
      <c r="D33">
        <v>398</v>
      </c>
    </row>
    <row r="34" spans="1:4">
      <c r="A34" t="s">
        <v>117</v>
      </c>
      <c r="B34">
        <v>1200</v>
      </c>
      <c r="C34">
        <v>1200</v>
      </c>
      <c r="D34">
        <v>1200</v>
      </c>
    </row>
    <row r="35" spans="1:4">
      <c r="A35" t="s">
        <v>118</v>
      </c>
      <c r="B35">
        <v>0</v>
      </c>
      <c r="C35">
        <v>0</v>
      </c>
      <c r="D35">
        <v>0</v>
      </c>
    </row>
    <row r="36" spans="1:4">
      <c r="A36" s="2" t="s">
        <v>119</v>
      </c>
      <c r="B36" s="2">
        <f>SUM(B8:B35)</f>
        <v>9234</v>
      </c>
      <c r="C36" s="2">
        <v>13790</v>
      </c>
      <c r="D36" s="2">
        <v>13798</v>
      </c>
    </row>
    <row r="37" spans="1:4">
      <c r="A37" t="s">
        <v>120</v>
      </c>
      <c r="B37">
        <v>0</v>
      </c>
      <c r="C37">
        <v>0</v>
      </c>
      <c r="D37">
        <v>0</v>
      </c>
    </row>
    <row r="38" spans="1:4">
      <c r="A38" t="s">
        <v>121</v>
      </c>
      <c r="B38">
        <v>0</v>
      </c>
      <c r="C38">
        <v>0</v>
      </c>
      <c r="D38">
        <v>500</v>
      </c>
    </row>
    <row r="39" spans="1:4">
      <c r="A39" t="s">
        <v>122</v>
      </c>
      <c r="B39">
        <v>0</v>
      </c>
      <c r="C39">
        <v>550</v>
      </c>
      <c r="D39">
        <v>550</v>
      </c>
    </row>
    <row r="40" spans="1:4">
      <c r="A40" t="s">
        <v>123</v>
      </c>
      <c r="B40">
        <v>0</v>
      </c>
      <c r="C40">
        <v>0</v>
      </c>
      <c r="D40">
        <v>0</v>
      </c>
    </row>
    <row r="41" spans="1:4">
      <c r="A41" t="s">
        <v>124</v>
      </c>
      <c r="B41">
        <v>0</v>
      </c>
      <c r="C41">
        <v>350</v>
      </c>
      <c r="D41">
        <v>350</v>
      </c>
    </row>
    <row r="42" spans="1:4">
      <c r="A42" t="s">
        <v>125</v>
      </c>
      <c r="B42">
        <v>0</v>
      </c>
      <c r="C42">
        <v>0</v>
      </c>
      <c r="D42">
        <v>0</v>
      </c>
    </row>
    <row r="43" spans="1:4">
      <c r="A43" t="s">
        <v>126</v>
      </c>
      <c r="B43">
        <v>0</v>
      </c>
      <c r="C43">
        <v>0</v>
      </c>
      <c r="D43">
        <v>0</v>
      </c>
    </row>
    <row r="44" spans="1:4">
      <c r="A44" t="s">
        <v>127</v>
      </c>
      <c r="B44">
        <v>0</v>
      </c>
      <c r="C44">
        <v>1400</v>
      </c>
      <c r="D44">
        <v>1400</v>
      </c>
    </row>
    <row r="45" spans="1:4">
      <c r="A45" t="s">
        <v>128</v>
      </c>
      <c r="B45">
        <v>0</v>
      </c>
      <c r="C45">
        <v>0</v>
      </c>
      <c r="D45">
        <v>0</v>
      </c>
    </row>
    <row r="46" spans="1:4">
      <c r="A46" t="s">
        <v>129</v>
      </c>
      <c r="B46">
        <v>28000</v>
      </c>
      <c r="C46">
        <v>45000</v>
      </c>
      <c r="D46">
        <v>45000</v>
      </c>
    </row>
    <row r="47" spans="1:4">
      <c r="A47" t="s">
        <v>130</v>
      </c>
      <c r="B47">
        <f>B46*0.5</f>
        <v>14000</v>
      </c>
      <c r="C47">
        <f t="shared" ref="C47:D47" si="0">C46*0.5</f>
        <v>22500</v>
      </c>
      <c r="D47">
        <f t="shared" si="0"/>
        <v>22500</v>
      </c>
    </row>
    <row r="48" spans="1:4">
      <c r="A48" s="2" t="s">
        <v>87</v>
      </c>
      <c r="B48" s="2">
        <f>B47+B46</f>
        <v>42000</v>
      </c>
      <c r="C48" s="2">
        <f t="shared" ref="C48:D48" si="1">C47+C46</f>
        <v>67500</v>
      </c>
      <c r="D48" s="2">
        <f t="shared" si="1"/>
        <v>67500</v>
      </c>
    </row>
    <row r="49" spans="1:4">
      <c r="A49" t="s">
        <v>131</v>
      </c>
      <c r="B49">
        <v>0</v>
      </c>
      <c r="C49">
        <v>0</v>
      </c>
      <c r="D49">
        <v>0</v>
      </c>
    </row>
    <row r="50" spans="1:4">
      <c r="A50" t="s">
        <v>19</v>
      </c>
      <c r="B50">
        <v>0</v>
      </c>
      <c r="C50">
        <v>750</v>
      </c>
      <c r="D50">
        <v>0</v>
      </c>
    </row>
    <row r="51" spans="1:4">
      <c r="A51" t="s">
        <v>132</v>
      </c>
      <c r="B51">
        <v>0</v>
      </c>
      <c r="C51">
        <v>2000</v>
      </c>
      <c r="D51">
        <v>2500</v>
      </c>
    </row>
    <row r="52" spans="1:4">
      <c r="A52" t="s">
        <v>133</v>
      </c>
      <c r="B52">
        <v>0</v>
      </c>
      <c r="C52">
        <v>2750</v>
      </c>
      <c r="D52">
        <v>2500</v>
      </c>
    </row>
    <row r="53" spans="1:4">
      <c r="A53" t="s">
        <v>134</v>
      </c>
      <c r="B53">
        <v>0</v>
      </c>
      <c r="C53">
        <v>0</v>
      </c>
      <c r="D53">
        <v>0</v>
      </c>
    </row>
    <row r="54" spans="1:4">
      <c r="A54" t="s">
        <v>135</v>
      </c>
      <c r="B54">
        <v>0</v>
      </c>
      <c r="C54">
        <v>0</v>
      </c>
      <c r="D54">
        <v>0</v>
      </c>
    </row>
    <row r="55" spans="1:4">
      <c r="A55" t="s">
        <v>136</v>
      </c>
      <c r="B55">
        <v>0</v>
      </c>
      <c r="C55">
        <v>0</v>
      </c>
      <c r="D55">
        <v>0</v>
      </c>
    </row>
    <row r="56" spans="1:4">
      <c r="A56" t="s">
        <v>137</v>
      </c>
      <c r="B56">
        <v>0</v>
      </c>
      <c r="C56">
        <v>0</v>
      </c>
      <c r="D56">
        <v>0</v>
      </c>
    </row>
    <row r="57" spans="1:4">
      <c r="A57" t="s">
        <v>138</v>
      </c>
      <c r="B57">
        <v>0</v>
      </c>
      <c r="C57">
        <v>0</v>
      </c>
      <c r="D57">
        <v>0</v>
      </c>
    </row>
    <row r="58" spans="1:4">
      <c r="A58" t="s">
        <v>139</v>
      </c>
      <c r="B58">
        <v>0</v>
      </c>
      <c r="C58">
        <v>0</v>
      </c>
      <c r="D58">
        <v>0</v>
      </c>
    </row>
    <row r="59" spans="1:4">
      <c r="A59" s="2" t="s">
        <v>140</v>
      </c>
      <c r="B59" s="2">
        <f>B48+B36</f>
        <v>51234</v>
      </c>
      <c r="C59" s="2">
        <f t="shared" ref="C59:D59" si="2">C48+C36</f>
        <v>81290</v>
      </c>
      <c r="D59" s="2">
        <f t="shared" si="2"/>
        <v>81298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G8" sqref="G8"/>
    </sheetView>
  </sheetViews>
  <sheetFormatPr baseColWidth="10" defaultRowHeight="12.75"/>
  <cols>
    <col min="1" max="1" width="42.125" customWidth="1"/>
    <col min="2" max="2" width="14.125" customWidth="1"/>
  </cols>
  <sheetData>
    <row r="1" spans="1:6">
      <c r="A1" s="2" t="s">
        <v>261</v>
      </c>
    </row>
    <row r="2" spans="1:6">
      <c r="A2" s="2" t="s">
        <v>141</v>
      </c>
    </row>
    <row r="3" spans="1:6">
      <c r="A3" t="s">
        <v>2</v>
      </c>
    </row>
    <row r="4" spans="1:6">
      <c r="A4" t="s">
        <v>2</v>
      </c>
      <c r="B4" s="2">
        <v>2014</v>
      </c>
      <c r="C4" s="2">
        <v>2015</v>
      </c>
      <c r="D4" s="2">
        <v>2016</v>
      </c>
      <c r="E4" s="2">
        <v>2017</v>
      </c>
      <c r="F4" s="2">
        <v>2018</v>
      </c>
    </row>
    <row r="5" spans="1:6">
      <c r="A5" t="s">
        <v>142</v>
      </c>
      <c r="B5" s="4">
        <f>Revenus!B30</f>
        <v>57750</v>
      </c>
      <c r="C5" s="4">
        <f>Revenus!C30</f>
        <v>225950</v>
      </c>
      <c r="D5" s="4">
        <f>Revenus!D30</f>
        <v>291950</v>
      </c>
      <c r="E5">
        <f>Revenus!E30</f>
        <v>303950</v>
      </c>
      <c r="F5">
        <f>Revenus!F30</f>
        <v>310029</v>
      </c>
    </row>
    <row r="6" spans="1:6">
      <c r="A6" t="s">
        <v>143</v>
      </c>
      <c r="B6" s="4">
        <v>0</v>
      </c>
      <c r="C6" s="4">
        <v>0</v>
      </c>
      <c r="D6" s="4">
        <v>0</v>
      </c>
    </row>
    <row r="7" spans="1:6">
      <c r="A7" t="s">
        <v>92</v>
      </c>
      <c r="B7" s="4">
        <v>0</v>
      </c>
      <c r="C7" s="4">
        <v>0</v>
      </c>
      <c r="D7" s="4">
        <v>0</v>
      </c>
    </row>
    <row r="8" spans="1:6" ht="25.5">
      <c r="A8" s="9" t="s">
        <v>93</v>
      </c>
      <c r="B8" s="5"/>
      <c r="C8" s="5">
        <v>0</v>
      </c>
      <c r="D8" s="5">
        <v>0</v>
      </c>
      <c r="E8" s="5">
        <v>0</v>
      </c>
      <c r="F8" s="5">
        <v>0</v>
      </c>
    </row>
    <row r="9" spans="1:6">
      <c r="A9" t="s">
        <v>144</v>
      </c>
      <c r="B9" s="4">
        <f>B5-B8</f>
        <v>57750</v>
      </c>
      <c r="C9" s="4">
        <f t="shared" ref="C9:D9" si="0">C5-C8</f>
        <v>225950</v>
      </c>
      <c r="D9" s="4">
        <f t="shared" si="0"/>
        <v>291950</v>
      </c>
      <c r="E9" s="4">
        <f>E5-E8</f>
        <v>303950</v>
      </c>
      <c r="F9" s="4">
        <f t="shared" ref="F9" si="1">F5-F8</f>
        <v>310029</v>
      </c>
    </row>
    <row r="10" spans="1:6">
      <c r="A10" t="s">
        <v>95</v>
      </c>
      <c r="B10" s="4">
        <f>Charges!B36</f>
        <v>9234</v>
      </c>
      <c r="C10" s="4">
        <f>Charges!C36</f>
        <v>13790</v>
      </c>
      <c r="D10" s="4">
        <f>Charges!D36</f>
        <v>13798</v>
      </c>
      <c r="E10">
        <f>Charges!E36</f>
        <v>0</v>
      </c>
      <c r="F10">
        <f>Charges!F36</f>
        <v>0</v>
      </c>
    </row>
    <row r="11" spans="1:6">
      <c r="A11" t="s">
        <v>145</v>
      </c>
      <c r="B11" s="4">
        <v>56715.999999999898</v>
      </c>
      <c r="C11" s="4">
        <v>106960</v>
      </c>
      <c r="D11" s="4">
        <v>117452</v>
      </c>
    </row>
    <row r="12" spans="1:6">
      <c r="A12" t="s">
        <v>146</v>
      </c>
      <c r="B12" s="4">
        <v>0</v>
      </c>
      <c r="C12" s="4">
        <v>0</v>
      </c>
      <c r="D12" s="4">
        <v>0</v>
      </c>
    </row>
    <row r="13" spans="1:6">
      <c r="A13" t="s">
        <v>129</v>
      </c>
      <c r="B13" s="4">
        <f>Charges!B46</f>
        <v>28000</v>
      </c>
      <c r="C13" s="4">
        <v>45000</v>
      </c>
      <c r="D13" s="4">
        <v>45000</v>
      </c>
    </row>
    <row r="14" spans="1:6">
      <c r="A14" t="s">
        <v>130</v>
      </c>
      <c r="B14" s="4">
        <f>Charges!B47</f>
        <v>14000</v>
      </c>
      <c r="C14" s="4">
        <v>21250</v>
      </c>
      <c r="D14" s="4">
        <v>22500</v>
      </c>
    </row>
    <row r="15" spans="1:6">
      <c r="A15" t="s">
        <v>120</v>
      </c>
      <c r="B15" s="4">
        <v>0</v>
      </c>
      <c r="C15" s="4">
        <v>1400</v>
      </c>
      <c r="D15" s="4">
        <v>1400</v>
      </c>
    </row>
    <row r="16" spans="1:6">
      <c r="A16" t="s">
        <v>147</v>
      </c>
      <c r="B16" s="4">
        <v>0</v>
      </c>
      <c r="C16" s="4">
        <v>0</v>
      </c>
      <c r="D16" s="4">
        <v>0</v>
      </c>
    </row>
    <row r="17" spans="1:4">
      <c r="A17" t="s">
        <v>148</v>
      </c>
      <c r="B17" s="4">
        <v>0</v>
      </c>
      <c r="C17" s="4">
        <v>0</v>
      </c>
      <c r="D17" s="4">
        <v>0</v>
      </c>
    </row>
    <row r="18" spans="1:4">
      <c r="A18" t="s">
        <v>149</v>
      </c>
      <c r="B18" s="4">
        <v>14716</v>
      </c>
      <c r="C18" s="4">
        <v>39309.999999999804</v>
      </c>
      <c r="D18" s="4">
        <v>48552.000000000196</v>
      </c>
    </row>
    <row r="19" spans="1:4">
      <c r="A19" t="s">
        <v>150</v>
      </c>
      <c r="B19" s="4">
        <v>4250</v>
      </c>
      <c r="C19" s="4">
        <v>2750</v>
      </c>
      <c r="D19" s="4">
        <v>2500</v>
      </c>
    </row>
    <row r="20" spans="1:4">
      <c r="A20" t="s">
        <v>151</v>
      </c>
      <c r="B20" s="4">
        <v>4340.9999999998599</v>
      </c>
      <c r="C20" s="4">
        <v>36559.999999999804</v>
      </c>
      <c r="D20" s="4">
        <v>46052.000000000196</v>
      </c>
    </row>
    <row r="21" spans="1:4">
      <c r="A21" t="s">
        <v>152</v>
      </c>
      <c r="B21" s="4">
        <v>0</v>
      </c>
      <c r="C21" s="4">
        <v>0</v>
      </c>
      <c r="D21" s="4">
        <v>0</v>
      </c>
    </row>
    <row r="22" spans="1:4">
      <c r="A22" t="s">
        <v>153</v>
      </c>
      <c r="B22" s="4">
        <v>0</v>
      </c>
      <c r="C22" s="4">
        <v>0</v>
      </c>
      <c r="D22" s="4">
        <v>0</v>
      </c>
    </row>
    <row r="23" spans="1:4">
      <c r="A23" t="s">
        <v>154</v>
      </c>
      <c r="B23" s="4">
        <v>4340.9999999998599</v>
      </c>
      <c r="C23" s="4">
        <v>36559.999999999804</v>
      </c>
      <c r="D23" s="4">
        <v>46052.000000000196</v>
      </c>
    </row>
    <row r="24" spans="1:4">
      <c r="A24" t="s">
        <v>155</v>
      </c>
      <c r="B24" s="4">
        <v>0</v>
      </c>
      <c r="C24" s="4">
        <v>0</v>
      </c>
      <c r="D24" s="4">
        <v>0</v>
      </c>
    </row>
    <row r="25" spans="1:4">
      <c r="A25" t="s">
        <v>156</v>
      </c>
      <c r="B25" s="4">
        <v>0</v>
      </c>
      <c r="C25" s="4">
        <v>0</v>
      </c>
      <c r="D25" s="4">
        <v>0</v>
      </c>
    </row>
    <row r="26" spans="1:4">
      <c r="A26" t="s">
        <v>157</v>
      </c>
      <c r="B26" s="4">
        <v>4340.9999999998599</v>
      </c>
      <c r="C26" s="4">
        <v>36559.999999999804</v>
      </c>
      <c r="D26" s="4">
        <v>46052.000000000196</v>
      </c>
    </row>
    <row r="27" spans="1:4">
      <c r="A27" t="s">
        <v>158</v>
      </c>
      <c r="B27" s="4">
        <v>4340.9999999998599</v>
      </c>
      <c r="C27" s="4">
        <v>36559.999999999804</v>
      </c>
      <c r="D27" s="4">
        <v>46052.000000000196</v>
      </c>
    </row>
    <row r="28" spans="1:4">
      <c r="A28" t="s">
        <v>159</v>
      </c>
      <c r="B28" s="4">
        <v>0</v>
      </c>
      <c r="C28" s="4">
        <v>651.14999999997895</v>
      </c>
      <c r="D28" s="4">
        <v>5483.99999999997</v>
      </c>
    </row>
    <row r="29" spans="1:4">
      <c r="A29" t="s">
        <v>160</v>
      </c>
      <c r="B29" s="4">
        <v>0</v>
      </c>
      <c r="C29" s="4">
        <v>4340.9999999998599</v>
      </c>
      <c r="D29" s="4">
        <v>36559.999999999804</v>
      </c>
    </row>
    <row r="30" spans="1:4">
      <c r="A30" t="s">
        <v>161</v>
      </c>
      <c r="B30" s="4">
        <v>0</v>
      </c>
      <c r="C30" s="4">
        <v>1302.2999999999599</v>
      </c>
      <c r="D30" s="4">
        <v>9108.6374999999607</v>
      </c>
    </row>
    <row r="31" spans="1:4">
      <c r="A31" t="s">
        <v>162</v>
      </c>
      <c r="B31" s="4">
        <v>4340.9999999998599</v>
      </c>
      <c r="C31" s="4">
        <v>35257.699999999801</v>
      </c>
      <c r="D31" s="4">
        <v>36943.362500000301</v>
      </c>
    </row>
    <row r="32" spans="1:4">
      <c r="A32" t="s">
        <v>163</v>
      </c>
      <c r="B32" s="4">
        <v>8590.9999999998909</v>
      </c>
      <c r="C32" s="4">
        <v>38007.699999999903</v>
      </c>
      <c r="D32" s="4">
        <v>39443.362500000301</v>
      </c>
    </row>
  </sheetData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"/>
  <sheetViews>
    <sheetView topLeftCell="A4" workbookViewId="0">
      <selection activeCell="H19" sqref="H19"/>
    </sheetView>
  </sheetViews>
  <sheetFormatPr baseColWidth="10" defaultRowHeight="12.75"/>
  <cols>
    <col min="1" max="1" width="27.25" customWidth="1"/>
  </cols>
  <sheetData>
    <row r="1" spans="1:4">
      <c r="A1" t="s">
        <v>0</v>
      </c>
    </row>
    <row r="2" spans="1:4">
      <c r="A2" t="s">
        <v>164</v>
      </c>
    </row>
    <row r="3" spans="1:4">
      <c r="A3" t="s">
        <v>2</v>
      </c>
    </row>
    <row r="4" spans="1:4">
      <c r="A4" t="s">
        <v>2</v>
      </c>
      <c r="B4">
        <v>2013</v>
      </c>
      <c r="C4">
        <v>2014</v>
      </c>
      <c r="D4">
        <v>2015</v>
      </c>
    </row>
    <row r="5" spans="1:4">
      <c r="A5" t="s">
        <v>165</v>
      </c>
      <c r="B5">
        <v>0</v>
      </c>
      <c r="C5">
        <v>0</v>
      </c>
      <c r="D5">
        <v>0</v>
      </c>
    </row>
    <row r="6" spans="1:4">
      <c r="A6" t="s">
        <v>166</v>
      </c>
      <c r="B6">
        <v>0</v>
      </c>
      <c r="C6">
        <v>0</v>
      </c>
      <c r="D6">
        <v>0</v>
      </c>
    </row>
    <row r="7" spans="1:4">
      <c r="A7" t="s">
        <v>167</v>
      </c>
      <c r="B7">
        <v>0</v>
      </c>
      <c r="C7">
        <v>0</v>
      </c>
      <c r="D7">
        <v>0</v>
      </c>
    </row>
    <row r="8" spans="1:4">
      <c r="A8" t="s">
        <v>168</v>
      </c>
      <c r="B8">
        <v>-575</v>
      </c>
      <c r="C8" s="1">
        <v>-571.66666666666697</v>
      </c>
      <c r="D8" s="1">
        <v>-601.66666666666697</v>
      </c>
    </row>
    <row r="9" spans="1:4">
      <c r="A9" t="s">
        <v>169</v>
      </c>
      <c r="B9">
        <v>575</v>
      </c>
      <c r="C9" s="1">
        <v>571.66666666666697</v>
      </c>
      <c r="D9" s="1">
        <v>601.66666666666697</v>
      </c>
    </row>
    <row r="10" spans="1:4">
      <c r="A10" t="s">
        <v>170</v>
      </c>
      <c r="B10">
        <v>1</v>
      </c>
      <c r="C10">
        <v>1</v>
      </c>
      <c r="D10">
        <v>1</v>
      </c>
    </row>
  </sheetData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26" sqref="F26"/>
    </sheetView>
  </sheetViews>
  <sheetFormatPr baseColWidth="10" defaultRowHeight="12.75"/>
  <cols>
    <col min="1" max="1" width="38.25" customWidth="1"/>
  </cols>
  <sheetData>
    <row r="1" spans="1:4">
      <c r="A1" t="s">
        <v>0</v>
      </c>
    </row>
    <row r="2" spans="1:4">
      <c r="A2" t="s">
        <v>171</v>
      </c>
    </row>
    <row r="3" spans="1:4">
      <c r="A3" t="s">
        <v>2</v>
      </c>
    </row>
    <row r="4" spans="1:4">
      <c r="A4" t="s">
        <v>2</v>
      </c>
      <c r="B4">
        <v>2013</v>
      </c>
      <c r="C4">
        <v>2014</v>
      </c>
      <c r="D4">
        <v>2015</v>
      </c>
    </row>
    <row r="5" spans="1:4">
      <c r="A5" t="s">
        <v>172</v>
      </c>
      <c r="B5" s="1">
        <v>0</v>
      </c>
      <c r="C5" s="1">
        <v>0</v>
      </c>
      <c r="D5" s="1">
        <v>0</v>
      </c>
    </row>
    <row r="6" spans="1:4">
      <c r="A6" t="s">
        <v>173</v>
      </c>
      <c r="B6" s="1">
        <v>10000</v>
      </c>
      <c r="C6" s="1">
        <v>10000</v>
      </c>
      <c r="D6" s="1">
        <v>0</v>
      </c>
    </row>
    <row r="7" spans="1:4">
      <c r="A7" t="s">
        <v>174</v>
      </c>
      <c r="B7" s="1">
        <v>0</v>
      </c>
      <c r="C7" s="1">
        <v>50000</v>
      </c>
      <c r="D7" s="1">
        <v>2000</v>
      </c>
    </row>
    <row r="8" spans="1:4">
      <c r="A8" t="s">
        <v>175</v>
      </c>
      <c r="B8" s="1">
        <v>0</v>
      </c>
      <c r="C8" s="1">
        <v>60000</v>
      </c>
      <c r="D8" s="1">
        <v>6000</v>
      </c>
    </row>
    <row r="9" spans="1:4">
      <c r="A9" t="s">
        <v>176</v>
      </c>
      <c r="B9" s="1">
        <v>0</v>
      </c>
      <c r="C9" s="1">
        <v>34000</v>
      </c>
      <c r="D9" s="1">
        <v>76542.0625</v>
      </c>
    </row>
    <row r="10" spans="1:4">
      <c r="A10" t="s">
        <v>177</v>
      </c>
      <c r="B10" s="1">
        <v>0</v>
      </c>
      <c r="C10" s="1">
        <v>0</v>
      </c>
      <c r="D10" s="1">
        <v>0</v>
      </c>
    </row>
    <row r="11" spans="1:4">
      <c r="A11" t="s">
        <v>178</v>
      </c>
      <c r="B11" s="1">
        <v>0</v>
      </c>
      <c r="C11" s="1">
        <v>0</v>
      </c>
      <c r="D11" s="1">
        <v>0</v>
      </c>
    </row>
    <row r="12" spans="1:4">
      <c r="A12" t="s">
        <v>179</v>
      </c>
      <c r="B12" s="1">
        <v>0</v>
      </c>
      <c r="C12" s="1">
        <v>10000</v>
      </c>
      <c r="D12" s="1">
        <v>10000</v>
      </c>
    </row>
    <row r="13" spans="1:4">
      <c r="A13" t="s">
        <v>180</v>
      </c>
      <c r="B13" s="1">
        <v>0</v>
      </c>
      <c r="C13" s="1">
        <v>0</v>
      </c>
      <c r="D13" s="1">
        <v>0</v>
      </c>
    </row>
    <row r="14" spans="1:4">
      <c r="A14" t="s">
        <v>181</v>
      </c>
      <c r="B14" s="1">
        <v>0</v>
      </c>
      <c r="C14" s="1">
        <v>0</v>
      </c>
      <c r="D14" s="1">
        <v>0</v>
      </c>
    </row>
    <row r="15" spans="1:4">
      <c r="A15" t="s">
        <v>182</v>
      </c>
      <c r="B15" s="1">
        <v>0</v>
      </c>
      <c r="C15" s="1">
        <v>0</v>
      </c>
      <c r="D15" s="1">
        <v>0</v>
      </c>
    </row>
    <row r="16" spans="1:4">
      <c r="A16" t="s">
        <v>183</v>
      </c>
      <c r="B16" s="1">
        <v>2250</v>
      </c>
      <c r="C16" s="1">
        <v>3000</v>
      </c>
      <c r="D16" s="1">
        <v>3000</v>
      </c>
    </row>
    <row r="17" spans="1:4">
      <c r="A17" t="s">
        <v>184</v>
      </c>
      <c r="B17" s="1">
        <v>18590.999999999902</v>
      </c>
      <c r="C17" s="1">
        <v>56598.699999999699</v>
      </c>
      <c r="D17" s="1">
        <v>95542.0625</v>
      </c>
    </row>
    <row r="18" spans="1:4">
      <c r="A18" t="s">
        <v>185</v>
      </c>
      <c r="B18" s="1">
        <v>0</v>
      </c>
      <c r="C18" s="1">
        <v>0</v>
      </c>
      <c r="D18" s="1">
        <v>0</v>
      </c>
    </row>
    <row r="19" spans="1:4">
      <c r="A19" t="s">
        <v>186</v>
      </c>
      <c r="B19" s="1">
        <v>0</v>
      </c>
      <c r="C19" s="1">
        <v>0</v>
      </c>
      <c r="D19" s="1">
        <v>0</v>
      </c>
    </row>
    <row r="20" spans="1:4">
      <c r="A20" t="s">
        <v>187</v>
      </c>
      <c r="B20" s="1">
        <v>0</v>
      </c>
      <c r="C20" s="1">
        <v>0</v>
      </c>
      <c r="D20" s="1">
        <v>0</v>
      </c>
    </row>
    <row r="21" spans="1:4">
      <c r="A21" t="s">
        <v>188</v>
      </c>
      <c r="B21" s="1">
        <v>3000</v>
      </c>
      <c r="C21" s="1">
        <v>3000</v>
      </c>
      <c r="D21" s="1">
        <v>3000</v>
      </c>
    </row>
    <row r="22" spans="1:4">
      <c r="A22" t="s">
        <v>189</v>
      </c>
      <c r="B22" s="1">
        <v>0</v>
      </c>
      <c r="C22" s="1">
        <v>0</v>
      </c>
      <c r="D22" s="1">
        <v>0</v>
      </c>
    </row>
    <row r="23" spans="1:4">
      <c r="A23" t="s">
        <v>190</v>
      </c>
      <c r="B23" s="1">
        <v>0</v>
      </c>
      <c r="C23" s="1">
        <v>0</v>
      </c>
      <c r="D23" s="1">
        <v>0</v>
      </c>
    </row>
    <row r="24" spans="1:4">
      <c r="A24" t="s">
        <v>191</v>
      </c>
      <c r="B24" s="1">
        <v>0</v>
      </c>
      <c r="C24" s="1">
        <v>0</v>
      </c>
      <c r="D24" s="1">
        <v>0</v>
      </c>
    </row>
    <row r="25" spans="1:4">
      <c r="A25" t="s">
        <v>192</v>
      </c>
      <c r="B25" s="1">
        <v>0</v>
      </c>
      <c r="C25" s="1">
        <v>0</v>
      </c>
      <c r="D25" s="1">
        <v>0</v>
      </c>
    </row>
    <row r="26" spans="1:4">
      <c r="A26" t="s">
        <v>193</v>
      </c>
      <c r="B26" s="1">
        <v>575</v>
      </c>
      <c r="C26" s="1">
        <v>571.66666666666697</v>
      </c>
      <c r="D26" s="1">
        <v>601.66666666666697</v>
      </c>
    </row>
    <row r="27" spans="1:4">
      <c r="A27" t="s">
        <v>194</v>
      </c>
      <c r="B27" s="1">
        <v>3575</v>
      </c>
      <c r="C27" s="1">
        <v>3571.6666666666702</v>
      </c>
      <c r="D27" s="1">
        <v>3601.6666666666702</v>
      </c>
    </row>
    <row r="28" spans="1:4">
      <c r="A28" t="s">
        <v>195</v>
      </c>
      <c r="B28" s="1">
        <v>15015.9999999999</v>
      </c>
      <c r="C28" s="1">
        <v>53027.033333332998</v>
      </c>
      <c r="D28" s="1">
        <v>91940.395833333299</v>
      </c>
    </row>
  </sheetData>
  <pageMargins left="0.78740157499999996" right="0.78740157499999996" top="0.984251969" bottom="0.984251969" header="0.4921259845" footer="0.4921259845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5"/>
  <sheetViews>
    <sheetView workbookViewId="0"/>
  </sheetViews>
  <sheetFormatPr baseColWidth="10" defaultRowHeight="12.75"/>
  <sheetData>
    <row r="1" spans="1:6">
      <c r="A1" t="s">
        <v>0</v>
      </c>
    </row>
    <row r="2" spans="1:6">
      <c r="A2" t="s">
        <v>196</v>
      </c>
    </row>
    <row r="3" spans="1:6">
      <c r="A3" t="s">
        <v>2</v>
      </c>
    </row>
    <row r="4" spans="1:6">
      <c r="A4" t="s">
        <v>2</v>
      </c>
      <c r="B4">
        <v>2013</v>
      </c>
      <c r="C4">
        <v>2014</v>
      </c>
      <c r="D4">
        <v>2015</v>
      </c>
      <c r="E4">
        <v>2016</v>
      </c>
      <c r="F4">
        <v>2017</v>
      </c>
    </row>
    <row r="5" spans="1:6">
      <c r="A5" t="s">
        <v>197</v>
      </c>
      <c r="B5">
        <v>8642.0000000000091</v>
      </c>
      <c r="C5">
        <v>22636</v>
      </c>
      <c r="D5">
        <v>64886</v>
      </c>
      <c r="E5">
        <v>116278</v>
      </c>
      <c r="F5">
        <v>103828</v>
      </c>
    </row>
    <row r="6" spans="1:6">
      <c r="A6" t="s">
        <v>198</v>
      </c>
      <c r="B6">
        <v>1</v>
      </c>
      <c r="C6">
        <v>0</v>
      </c>
      <c r="D6">
        <v>0</v>
      </c>
      <c r="E6">
        <v>0</v>
      </c>
      <c r="F6">
        <v>0</v>
      </c>
    </row>
    <row r="7" spans="1:6">
      <c r="A7" t="s">
        <v>199</v>
      </c>
      <c r="B7" t="s">
        <v>200</v>
      </c>
      <c r="C7" t="s">
        <v>44</v>
      </c>
      <c r="D7" t="s">
        <v>44</v>
      </c>
      <c r="E7" t="s">
        <v>44</v>
      </c>
      <c r="F7" t="s">
        <v>44</v>
      </c>
    </row>
    <row r="8" spans="1:6">
      <c r="A8" t="s">
        <v>201</v>
      </c>
      <c r="B8">
        <v>0</v>
      </c>
      <c r="C8">
        <v>0</v>
      </c>
      <c r="D8">
        <v>0</v>
      </c>
      <c r="E8">
        <v>0</v>
      </c>
      <c r="F8">
        <v>0</v>
      </c>
    </row>
    <row r="9" spans="1:6">
      <c r="A9" t="s">
        <v>202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>
      <c r="A10" t="s">
        <v>12</v>
      </c>
      <c r="B10">
        <v>84000</v>
      </c>
      <c r="C10">
        <v>138000</v>
      </c>
      <c r="D10">
        <v>150000</v>
      </c>
      <c r="E10">
        <v>0</v>
      </c>
      <c r="F10">
        <v>0</v>
      </c>
    </row>
    <row r="11" spans="1:6">
      <c r="A11" t="s">
        <v>203</v>
      </c>
      <c r="B11">
        <v>84000</v>
      </c>
      <c r="C11">
        <v>138000</v>
      </c>
      <c r="D11">
        <v>150000</v>
      </c>
      <c r="E11">
        <v>0</v>
      </c>
      <c r="F11">
        <v>0</v>
      </c>
    </row>
    <row r="12" spans="1:6">
      <c r="A12" t="s">
        <v>146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>
      <c r="A13" t="s">
        <v>204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>
      <c r="A14" t="s">
        <v>147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>
      <c r="A15" t="s">
        <v>168</v>
      </c>
      <c r="B15">
        <v>16800</v>
      </c>
      <c r="C15">
        <v>27600</v>
      </c>
      <c r="D15">
        <v>30000</v>
      </c>
      <c r="E15">
        <v>0</v>
      </c>
      <c r="F15">
        <v>0</v>
      </c>
    </row>
    <row r="16" spans="1:6">
      <c r="A16" t="s">
        <v>205</v>
      </c>
      <c r="B16">
        <v>16800</v>
      </c>
      <c r="C16">
        <v>27600</v>
      </c>
      <c r="D16">
        <v>30000</v>
      </c>
      <c r="E16">
        <v>0</v>
      </c>
      <c r="F16">
        <v>0</v>
      </c>
    </row>
    <row r="17" spans="1:6">
      <c r="A17" t="s">
        <v>206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>
      <c r="A18" t="s">
        <v>207</v>
      </c>
      <c r="B18">
        <v>2000</v>
      </c>
      <c r="C18">
        <v>2000</v>
      </c>
      <c r="D18">
        <v>2000</v>
      </c>
      <c r="E18">
        <v>0</v>
      </c>
      <c r="F18">
        <v>0</v>
      </c>
    </row>
    <row r="19" spans="1:6">
      <c r="A19" t="s">
        <v>208</v>
      </c>
      <c r="B19">
        <v>10000</v>
      </c>
      <c r="C19">
        <v>0</v>
      </c>
      <c r="D19">
        <v>0</v>
      </c>
      <c r="E19">
        <v>0</v>
      </c>
      <c r="F19">
        <v>0</v>
      </c>
    </row>
    <row r="20" spans="1:6">
      <c r="A20" t="s">
        <v>180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>
      <c r="A21" t="s">
        <v>209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>
      <c r="A22" t="s">
        <v>210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>
      <c r="A23" t="s">
        <v>211</v>
      </c>
      <c r="B23">
        <v>112800</v>
      </c>
      <c r="C23">
        <v>167600</v>
      </c>
      <c r="D23">
        <v>182000</v>
      </c>
      <c r="E23">
        <v>0</v>
      </c>
      <c r="F23">
        <v>0</v>
      </c>
    </row>
    <row r="24" spans="1:6">
      <c r="A24" t="s">
        <v>212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>
      <c r="A25" t="s">
        <v>213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>
      <c r="A26" t="s">
        <v>91</v>
      </c>
      <c r="B26">
        <v>10500</v>
      </c>
      <c r="C26">
        <v>17250</v>
      </c>
      <c r="D26">
        <v>18750</v>
      </c>
      <c r="E26">
        <v>0</v>
      </c>
      <c r="F26">
        <v>0</v>
      </c>
    </row>
    <row r="27" spans="1:6">
      <c r="A27" t="s">
        <v>214</v>
      </c>
      <c r="B27">
        <v>5440</v>
      </c>
      <c r="C27">
        <v>5490</v>
      </c>
      <c r="D27">
        <v>5790</v>
      </c>
      <c r="E27">
        <v>0</v>
      </c>
      <c r="F27">
        <v>0</v>
      </c>
    </row>
    <row r="28" spans="1:6">
      <c r="A28" t="s">
        <v>202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>
      <c r="A29" t="s">
        <v>215</v>
      </c>
      <c r="B29">
        <v>10500</v>
      </c>
      <c r="C29">
        <v>17250</v>
      </c>
      <c r="D29">
        <v>18750</v>
      </c>
      <c r="E29">
        <v>0</v>
      </c>
      <c r="F29">
        <v>0</v>
      </c>
    </row>
    <row r="30" spans="1:6">
      <c r="A30" t="s">
        <v>96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>
      <c r="A31" t="s">
        <v>97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>
      <c r="A32" t="s">
        <v>98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>
      <c r="A33" t="s">
        <v>99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>
      <c r="A34" t="s">
        <v>100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>
      <c r="A35" t="s">
        <v>101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>
      <c r="A36" t="s">
        <v>216</v>
      </c>
      <c r="B36">
        <v>700</v>
      </c>
      <c r="C36">
        <v>700</v>
      </c>
      <c r="D36">
        <v>700</v>
      </c>
      <c r="E36">
        <v>0</v>
      </c>
      <c r="F36">
        <v>0</v>
      </c>
    </row>
    <row r="37" spans="1:6">
      <c r="A37" t="s">
        <v>103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>
      <c r="A38" t="s">
        <v>104</v>
      </c>
      <c r="B38">
        <v>150</v>
      </c>
      <c r="C38">
        <v>150</v>
      </c>
      <c r="D38">
        <v>150</v>
      </c>
      <c r="E38">
        <v>0</v>
      </c>
      <c r="F38">
        <v>0</v>
      </c>
    </row>
    <row r="39" spans="1:6">
      <c r="A39" t="s">
        <v>105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>
      <c r="A40" t="s">
        <v>217</v>
      </c>
      <c r="B40">
        <v>3050</v>
      </c>
      <c r="C40">
        <v>1550</v>
      </c>
      <c r="D40">
        <v>1550</v>
      </c>
      <c r="E40">
        <v>0</v>
      </c>
      <c r="F40">
        <v>0</v>
      </c>
    </row>
    <row r="41" spans="1:6">
      <c r="A41" t="s">
        <v>107</v>
      </c>
      <c r="B41">
        <v>4000</v>
      </c>
      <c r="C41">
        <v>2000</v>
      </c>
      <c r="D41">
        <v>2000</v>
      </c>
      <c r="E41">
        <v>0</v>
      </c>
      <c r="F41">
        <v>0</v>
      </c>
    </row>
    <row r="42" spans="1:6">
      <c r="A42" t="s">
        <v>108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>
      <c r="A43" t="s">
        <v>218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>
      <c r="A44" t="s">
        <v>219</v>
      </c>
      <c r="B44">
        <v>5000</v>
      </c>
      <c r="C44">
        <v>5000</v>
      </c>
      <c r="D44">
        <v>5000</v>
      </c>
      <c r="E44">
        <v>0</v>
      </c>
      <c r="F44">
        <v>0</v>
      </c>
    </row>
    <row r="45" spans="1:6">
      <c r="A45" t="s">
        <v>111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>
      <c r="A46" t="s">
        <v>112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>
      <c r="A47" t="s">
        <v>220</v>
      </c>
      <c r="B47">
        <v>2000</v>
      </c>
      <c r="C47">
        <v>2500</v>
      </c>
      <c r="D47">
        <v>2500</v>
      </c>
      <c r="E47">
        <v>0</v>
      </c>
      <c r="F47">
        <v>0</v>
      </c>
    </row>
    <row r="48" spans="1:6">
      <c r="A48" t="s">
        <v>114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>
      <c r="A49" t="s">
        <v>115</v>
      </c>
      <c r="B49">
        <v>300</v>
      </c>
      <c r="C49">
        <v>300</v>
      </c>
      <c r="D49">
        <v>300</v>
      </c>
      <c r="E49">
        <v>0</v>
      </c>
      <c r="F49">
        <v>0</v>
      </c>
    </row>
    <row r="50" spans="1:6">
      <c r="A50" t="s">
        <v>116</v>
      </c>
      <c r="B50">
        <v>384</v>
      </c>
      <c r="C50">
        <v>390</v>
      </c>
      <c r="D50">
        <v>398</v>
      </c>
      <c r="E50">
        <v>0</v>
      </c>
      <c r="F50">
        <v>0</v>
      </c>
    </row>
    <row r="51" spans="1:6">
      <c r="A51" t="s">
        <v>117</v>
      </c>
      <c r="B51">
        <v>1200</v>
      </c>
      <c r="C51">
        <v>1200</v>
      </c>
      <c r="D51">
        <v>1200</v>
      </c>
      <c r="E51">
        <v>0</v>
      </c>
      <c r="F51">
        <v>0</v>
      </c>
    </row>
    <row r="52" spans="1:6">
      <c r="A52" t="s">
        <v>118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>
      <c r="A53" t="s">
        <v>148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>
      <c r="A54" t="s">
        <v>221</v>
      </c>
      <c r="B54">
        <v>0</v>
      </c>
      <c r="C54">
        <v>1302.2999999999599</v>
      </c>
      <c r="D54">
        <v>9108.6374999999607</v>
      </c>
      <c r="E54">
        <v>4059.7725000001001</v>
      </c>
      <c r="F54">
        <v>0</v>
      </c>
    </row>
    <row r="55" spans="1:6">
      <c r="A55" t="s">
        <v>129</v>
      </c>
      <c r="B55">
        <v>35000.000000000102</v>
      </c>
      <c r="C55">
        <v>45000</v>
      </c>
      <c r="D55">
        <v>45000</v>
      </c>
      <c r="E55">
        <v>0</v>
      </c>
      <c r="F55">
        <v>0</v>
      </c>
    </row>
    <row r="56" spans="1:6">
      <c r="A56" t="s">
        <v>130</v>
      </c>
      <c r="B56">
        <v>13125</v>
      </c>
      <c r="C56">
        <v>21250</v>
      </c>
      <c r="D56">
        <v>22500</v>
      </c>
      <c r="E56">
        <v>5625</v>
      </c>
      <c r="F56">
        <v>0</v>
      </c>
    </row>
    <row r="57" spans="1:6">
      <c r="A57" t="s">
        <v>222</v>
      </c>
      <c r="B57">
        <v>0</v>
      </c>
      <c r="C57">
        <v>500</v>
      </c>
      <c r="D57">
        <v>500</v>
      </c>
      <c r="E57">
        <v>0</v>
      </c>
      <c r="F57">
        <v>0</v>
      </c>
    </row>
    <row r="58" spans="1:6">
      <c r="A58" t="s">
        <v>122</v>
      </c>
      <c r="B58">
        <v>0</v>
      </c>
      <c r="C58">
        <v>550</v>
      </c>
      <c r="D58">
        <v>550</v>
      </c>
      <c r="E58">
        <v>0</v>
      </c>
      <c r="F58">
        <v>0</v>
      </c>
    </row>
    <row r="59" spans="1:6">
      <c r="A59" t="s">
        <v>123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>
      <c r="A60" t="s">
        <v>124</v>
      </c>
      <c r="B60">
        <v>0</v>
      </c>
      <c r="C60">
        <v>350</v>
      </c>
      <c r="D60">
        <v>350</v>
      </c>
      <c r="E60">
        <v>0</v>
      </c>
      <c r="F60">
        <v>0</v>
      </c>
    </row>
    <row r="61" spans="1:6">
      <c r="A61" t="s">
        <v>223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>
      <c r="A62" t="s">
        <v>224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>
      <c r="A63" t="s">
        <v>225</v>
      </c>
      <c r="B63">
        <v>5440</v>
      </c>
      <c r="C63">
        <v>5490</v>
      </c>
      <c r="D63">
        <v>5790</v>
      </c>
      <c r="E63">
        <v>0</v>
      </c>
      <c r="F63">
        <v>0</v>
      </c>
    </row>
    <row r="64" spans="1:6">
      <c r="A64" t="s">
        <v>168</v>
      </c>
      <c r="B64">
        <v>6315</v>
      </c>
      <c r="C64">
        <v>21170</v>
      </c>
      <c r="D64">
        <v>23370</v>
      </c>
      <c r="E64">
        <v>6825</v>
      </c>
      <c r="F64">
        <v>0</v>
      </c>
    </row>
    <row r="65" spans="1:6">
      <c r="A65" t="s">
        <v>134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>
      <c r="A66" t="s">
        <v>206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>
      <c r="A67" t="s">
        <v>16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>
      <c r="A68" t="s">
        <v>226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>
      <c r="A69" t="s">
        <v>23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>
      <c r="A70" t="s">
        <v>23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>
      <c r="A71" t="s">
        <v>24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>
      <c r="A72" t="s">
        <v>25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>
      <c r="A73" t="s">
        <v>26</v>
      </c>
      <c r="B73">
        <v>1500</v>
      </c>
      <c r="C73">
        <v>0</v>
      </c>
      <c r="D73">
        <v>0</v>
      </c>
      <c r="E73">
        <v>0</v>
      </c>
      <c r="F73">
        <v>0</v>
      </c>
    </row>
    <row r="74" spans="1:6">
      <c r="A74" t="s">
        <v>28</v>
      </c>
      <c r="B74">
        <v>1500</v>
      </c>
      <c r="C74">
        <v>0</v>
      </c>
      <c r="D74">
        <v>0</v>
      </c>
      <c r="E74">
        <v>0</v>
      </c>
      <c r="F74">
        <v>0</v>
      </c>
    </row>
    <row r="75" spans="1:6">
      <c r="A75" t="s">
        <v>31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>
      <c r="A76" t="s">
        <v>32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>
      <c r="A77" t="s">
        <v>33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>
      <c r="A78" t="s">
        <v>36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>
      <c r="A79" t="s">
        <v>37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>
      <c r="A80" t="s">
        <v>38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>
      <c r="A81" t="s">
        <v>227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>
      <c r="A82" t="s">
        <v>228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>
      <c r="A83" t="s">
        <v>229</v>
      </c>
      <c r="B83">
        <v>90164</v>
      </c>
      <c r="C83">
        <v>125350</v>
      </c>
      <c r="D83">
        <v>130608</v>
      </c>
      <c r="E83">
        <v>12450</v>
      </c>
      <c r="F83">
        <v>0</v>
      </c>
    </row>
    <row r="84" spans="1:6">
      <c r="A84" t="s">
        <v>230</v>
      </c>
      <c r="B84">
        <v>22636</v>
      </c>
      <c r="C84">
        <v>42250</v>
      </c>
      <c r="D84">
        <v>51391.999999999804</v>
      </c>
      <c r="E84">
        <v>-12450</v>
      </c>
      <c r="F84">
        <v>0</v>
      </c>
    </row>
    <row r="85" spans="1:6">
      <c r="A85" t="s">
        <v>231</v>
      </c>
      <c r="B85">
        <v>22636</v>
      </c>
      <c r="C85">
        <v>64886</v>
      </c>
      <c r="D85">
        <v>116278</v>
      </c>
      <c r="E85">
        <v>103828</v>
      </c>
      <c r="F85">
        <v>103828</v>
      </c>
    </row>
  </sheetData>
  <pageMargins left="0.78740157499999996" right="0.78740157499999996" top="0.984251969" bottom="0.984251969" header="0.4921259845" footer="0.4921259845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baseColWidth="10" defaultRowHeight="12.75"/>
  <sheetData>
    <row r="1" spans="1:6">
      <c r="A1" t="s">
        <v>0</v>
      </c>
    </row>
    <row r="2" spans="1:6">
      <c r="A2" t="s">
        <v>232</v>
      </c>
    </row>
    <row r="3" spans="1:6">
      <c r="A3" t="s">
        <v>2</v>
      </c>
    </row>
    <row r="4" spans="1:6">
      <c r="A4" t="s">
        <v>2</v>
      </c>
      <c r="B4">
        <v>2013</v>
      </c>
      <c r="C4">
        <v>2014</v>
      </c>
      <c r="D4">
        <v>2015</v>
      </c>
      <c r="E4">
        <v>2016</v>
      </c>
      <c r="F4">
        <v>2017</v>
      </c>
    </row>
    <row r="5" spans="1:6">
      <c r="A5" t="s">
        <v>233</v>
      </c>
      <c r="B5">
        <v>0</v>
      </c>
      <c r="C5">
        <v>0</v>
      </c>
      <c r="D5">
        <v>0</v>
      </c>
      <c r="E5">
        <v>0</v>
      </c>
      <c r="F5">
        <v>0</v>
      </c>
    </row>
    <row r="6" spans="1:6">
      <c r="A6" t="s">
        <v>142</v>
      </c>
      <c r="B6">
        <v>84000</v>
      </c>
      <c r="C6">
        <v>138000</v>
      </c>
      <c r="D6">
        <v>150000</v>
      </c>
      <c r="E6">
        <v>0</v>
      </c>
      <c r="F6">
        <v>0</v>
      </c>
    </row>
    <row r="7" spans="1:6">
      <c r="A7" t="s">
        <v>234</v>
      </c>
      <c r="B7">
        <v>84000</v>
      </c>
      <c r="C7">
        <v>138000</v>
      </c>
      <c r="D7">
        <v>150000</v>
      </c>
      <c r="E7">
        <v>0</v>
      </c>
      <c r="F7">
        <v>0</v>
      </c>
    </row>
    <row r="8" spans="1:6">
      <c r="A8" t="s">
        <v>235</v>
      </c>
      <c r="B8">
        <v>0</v>
      </c>
      <c r="C8">
        <v>0</v>
      </c>
      <c r="D8">
        <v>0</v>
      </c>
      <c r="E8">
        <v>0</v>
      </c>
      <c r="F8">
        <v>0</v>
      </c>
    </row>
    <row r="9" spans="1:6">
      <c r="A9" t="s">
        <v>236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>
      <c r="A10" t="s">
        <v>237</v>
      </c>
      <c r="B10">
        <v>84000</v>
      </c>
      <c r="C10">
        <v>138000</v>
      </c>
      <c r="D10">
        <v>150000</v>
      </c>
      <c r="E10">
        <v>0</v>
      </c>
      <c r="F10">
        <v>0</v>
      </c>
    </row>
    <row r="11" spans="1:6">
      <c r="A11" t="s">
        <v>238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>
      <c r="A12" t="s">
        <v>239</v>
      </c>
      <c r="B12">
        <v>10500</v>
      </c>
      <c r="C12">
        <v>17250</v>
      </c>
      <c r="D12">
        <v>18750</v>
      </c>
      <c r="E12">
        <v>0</v>
      </c>
      <c r="F12">
        <v>0</v>
      </c>
    </row>
    <row r="13" spans="1:6">
      <c r="A13" t="s">
        <v>240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>
      <c r="A14" t="s">
        <v>241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>
      <c r="A15" t="s">
        <v>242</v>
      </c>
      <c r="B15">
        <v>16784</v>
      </c>
      <c r="C15">
        <v>13790</v>
      </c>
      <c r="D15">
        <v>13798</v>
      </c>
      <c r="E15">
        <v>0</v>
      </c>
      <c r="F15">
        <v>0</v>
      </c>
    </row>
    <row r="16" spans="1:6">
      <c r="A16" t="s">
        <v>243</v>
      </c>
      <c r="B16">
        <v>0</v>
      </c>
      <c r="C16">
        <v>1400</v>
      </c>
      <c r="D16">
        <v>1400</v>
      </c>
      <c r="E16">
        <v>0</v>
      </c>
      <c r="F16">
        <v>0</v>
      </c>
    </row>
    <row r="17" spans="1:6">
      <c r="A17" t="s">
        <v>244</v>
      </c>
      <c r="B17">
        <v>35000.000000000102</v>
      </c>
      <c r="C17">
        <v>45000</v>
      </c>
      <c r="D17">
        <v>45000</v>
      </c>
      <c r="E17">
        <v>0</v>
      </c>
      <c r="F17">
        <v>0</v>
      </c>
    </row>
    <row r="18" spans="1:6">
      <c r="A18" t="s">
        <v>245</v>
      </c>
      <c r="B18">
        <v>17500.000000000098</v>
      </c>
      <c r="C18">
        <v>22500</v>
      </c>
      <c r="D18">
        <v>22500</v>
      </c>
      <c r="E18">
        <v>0</v>
      </c>
      <c r="F18">
        <v>0</v>
      </c>
    </row>
    <row r="19" spans="1:6">
      <c r="A19" t="s">
        <v>131</v>
      </c>
      <c r="B19">
        <v>2250</v>
      </c>
      <c r="C19">
        <v>750</v>
      </c>
      <c r="D19">
        <v>0</v>
      </c>
      <c r="E19">
        <v>0</v>
      </c>
      <c r="F19">
        <v>0</v>
      </c>
    </row>
    <row r="20" spans="1:6">
      <c r="A20" t="s">
        <v>246</v>
      </c>
      <c r="B20">
        <v>2000</v>
      </c>
      <c r="C20">
        <v>2000</v>
      </c>
      <c r="D20">
        <v>2500</v>
      </c>
      <c r="E20">
        <v>0</v>
      </c>
      <c r="F20">
        <v>0</v>
      </c>
    </row>
    <row r="21" spans="1:6">
      <c r="A21" t="s">
        <v>247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>
      <c r="A22" t="s">
        <v>248</v>
      </c>
      <c r="B22">
        <v>84034.000000000204</v>
      </c>
      <c r="C22">
        <v>102690</v>
      </c>
      <c r="D22">
        <v>103948</v>
      </c>
      <c r="E22">
        <v>0</v>
      </c>
      <c r="F22">
        <v>0</v>
      </c>
    </row>
    <row r="23" spans="1:6">
      <c r="A23" t="s">
        <v>151</v>
      </c>
      <c r="B23">
        <v>-34.000000000203698</v>
      </c>
      <c r="C23">
        <v>35310</v>
      </c>
      <c r="D23">
        <v>46052.000000000102</v>
      </c>
      <c r="E23">
        <v>0</v>
      </c>
      <c r="F23">
        <v>0</v>
      </c>
    </row>
    <row r="24" spans="1:6">
      <c r="A24" t="s">
        <v>152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>
      <c r="A25" t="s">
        <v>153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>
      <c r="A26" t="s">
        <v>249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>
      <c r="A27" t="s">
        <v>154</v>
      </c>
      <c r="B27">
        <v>-34.000000000203698</v>
      </c>
      <c r="C27">
        <v>35310</v>
      </c>
      <c r="D27">
        <v>46052.000000000102</v>
      </c>
      <c r="E27">
        <v>0</v>
      </c>
      <c r="F27">
        <v>0</v>
      </c>
    </row>
    <row r="28" spans="1:6">
      <c r="A28" t="s">
        <v>155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>
      <c r="A29" t="s">
        <v>156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>
      <c r="A30" t="s">
        <v>250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>
      <c r="A31" t="s">
        <v>159</v>
      </c>
      <c r="B31">
        <v>0</v>
      </c>
      <c r="C31">
        <v>651.14999999997895</v>
      </c>
      <c r="D31">
        <v>5483.99999999997</v>
      </c>
      <c r="E31">
        <v>8335.5600000000704</v>
      </c>
      <c r="F31">
        <v>0</v>
      </c>
    </row>
    <row r="32" spans="1:6">
      <c r="A32" t="s">
        <v>13</v>
      </c>
      <c r="B32">
        <v>84000</v>
      </c>
      <c r="C32">
        <v>138000</v>
      </c>
      <c r="D32">
        <v>150000</v>
      </c>
      <c r="E32">
        <v>0</v>
      </c>
      <c r="F32">
        <v>0</v>
      </c>
    </row>
    <row r="33" spans="1:6">
      <c r="A33" t="s">
        <v>140</v>
      </c>
      <c r="B33">
        <v>84034.000000000204</v>
      </c>
      <c r="C33">
        <v>103341.15</v>
      </c>
      <c r="D33">
        <v>109432</v>
      </c>
      <c r="E33">
        <v>8335.5600000000704</v>
      </c>
      <c r="F33">
        <v>0</v>
      </c>
    </row>
    <row r="34" spans="1:6">
      <c r="A34" t="s">
        <v>251</v>
      </c>
      <c r="B34">
        <v>-34.000000000203698</v>
      </c>
      <c r="C34">
        <v>34658.85</v>
      </c>
      <c r="D34">
        <v>40568.000000000102</v>
      </c>
      <c r="E34">
        <v>-8335.5600000000704</v>
      </c>
      <c r="F34">
        <v>0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Revenus</vt:lpstr>
      <vt:lpstr>Investissements</vt:lpstr>
      <vt:lpstr>Salariés</vt:lpstr>
      <vt:lpstr>Charges</vt:lpstr>
      <vt:lpstr>SIG - Résultats intermédiaires </vt:lpstr>
      <vt:lpstr>BFR - Besoins en fonds de roule</vt:lpstr>
      <vt:lpstr>Financements</vt:lpstr>
      <vt:lpstr>Trésorerie</vt:lpstr>
      <vt:lpstr>Compte de résultat </vt:lpstr>
      <vt:lpstr>Charges!Zone_d_impression</vt:lpstr>
      <vt:lpstr>Revenus!Zone_d_impression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2014-05-27T18:29:48Z</cp:lastPrinted>
  <dcterms:created xsi:type="dcterms:W3CDTF">2014-05-25T14:20:30Z</dcterms:created>
  <dcterms:modified xsi:type="dcterms:W3CDTF">2014-05-30T01:25:15Z</dcterms:modified>
</cp:coreProperties>
</file>