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112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Sheet1!$A$1:$W$66</definedName>
  </definedNames>
  <calcPr calcId="125725" iterateCount="10000"/>
</workbook>
</file>

<file path=xl/calcChain.xml><?xml version="1.0" encoding="utf-8"?>
<calcChain xmlns="http://schemas.openxmlformats.org/spreadsheetml/2006/main">
  <c r="R61" i="1"/>
  <c r="R60"/>
  <c r="R59"/>
  <c r="R58"/>
  <c r="R57"/>
  <c r="R56"/>
  <c r="R55"/>
  <c r="R54"/>
  <c r="R53"/>
  <c r="R52"/>
  <c r="R51"/>
  <c r="R50"/>
  <c r="R48"/>
  <c r="P62"/>
  <c r="N62"/>
  <c r="R35"/>
  <c r="R34"/>
  <c r="R33"/>
  <c r="P36"/>
  <c r="N36"/>
  <c r="R27"/>
  <c r="R26"/>
  <c r="P28"/>
  <c r="N28"/>
  <c r="U18"/>
  <c r="S18"/>
  <c r="P18"/>
  <c r="N18"/>
  <c r="U12"/>
  <c r="V12"/>
  <c r="W11"/>
  <c r="R11"/>
  <c r="W10"/>
  <c r="R10"/>
  <c r="S12"/>
  <c r="T12"/>
  <c r="R9"/>
  <c r="W8"/>
  <c r="R8"/>
  <c r="W7"/>
  <c r="R7"/>
  <c r="P12"/>
  <c r="Q12"/>
  <c r="N12"/>
  <c r="O12"/>
  <c r="N3"/>
  <c r="F63"/>
  <c r="F62"/>
  <c r="F61"/>
  <c r="F60"/>
  <c r="F59"/>
  <c r="F58"/>
  <c r="F57"/>
  <c r="F56"/>
  <c r="F55"/>
  <c r="F54"/>
  <c r="F53"/>
  <c r="F52"/>
  <c r="F51"/>
  <c r="K50"/>
  <c r="F50"/>
  <c r="K49"/>
  <c r="F49"/>
  <c r="K48"/>
  <c r="F48"/>
  <c r="K47"/>
  <c r="F47"/>
  <c r="K46"/>
  <c r="F46"/>
  <c r="K45"/>
  <c r="F45"/>
  <c r="K44"/>
  <c r="F44"/>
  <c r="K43"/>
  <c r="F43"/>
  <c r="K42"/>
  <c r="F42"/>
  <c r="K41"/>
  <c r="F41"/>
  <c r="K40"/>
  <c r="F40"/>
  <c r="I64"/>
  <c r="G64"/>
  <c r="D64"/>
  <c r="B64"/>
  <c r="K35"/>
  <c r="F35"/>
  <c r="K34"/>
  <c r="F34"/>
  <c r="K33"/>
  <c r="F33"/>
  <c r="I36"/>
  <c r="G36"/>
  <c r="D36"/>
  <c r="B36"/>
  <c r="K27"/>
  <c r="F27"/>
  <c r="K26"/>
  <c r="F26"/>
  <c r="K25"/>
  <c r="F25"/>
  <c r="K24"/>
  <c r="F24"/>
  <c r="K23"/>
  <c r="F23"/>
  <c r="I28"/>
  <c r="G28"/>
  <c r="D28"/>
  <c r="B28"/>
  <c r="D18"/>
  <c r="K17"/>
  <c r="F17"/>
  <c r="K16"/>
  <c r="F16"/>
  <c r="I18"/>
  <c r="G18"/>
  <c r="B18"/>
  <c r="K11"/>
  <c r="F11"/>
  <c r="K10"/>
  <c r="F10"/>
  <c r="K9"/>
  <c r="F9"/>
  <c r="K8"/>
  <c r="F8"/>
  <c r="I12"/>
  <c r="G12"/>
  <c r="D12"/>
  <c r="B12"/>
  <c r="Q18"/>
  <c r="V18"/>
  <c r="Q28"/>
  <c r="V22"/>
  <c r="Q23"/>
  <c r="V23"/>
  <c r="Q24"/>
  <c r="V24"/>
  <c r="Q25"/>
  <c r="V25"/>
  <c r="Q26"/>
  <c r="V26"/>
  <c r="Q27"/>
  <c r="V27"/>
  <c r="Q36"/>
  <c r="V32"/>
  <c r="Q33"/>
  <c r="V33"/>
  <c r="Q34"/>
  <c r="V34"/>
  <c r="Q35"/>
  <c r="V35"/>
  <c r="Q62"/>
  <c r="V39"/>
  <c r="Q40"/>
  <c r="V40"/>
  <c r="Q41"/>
  <c r="V41"/>
  <c r="Q42"/>
  <c r="V42"/>
  <c r="Q43"/>
  <c r="V43"/>
  <c r="Q44"/>
  <c r="V44"/>
  <c r="Q45"/>
  <c r="V45"/>
  <c r="Q46"/>
  <c r="V46"/>
  <c r="Q47"/>
  <c r="V47"/>
  <c r="Q48"/>
  <c r="V48"/>
  <c r="Q49"/>
  <c r="V49"/>
  <c r="Q50"/>
  <c r="V50"/>
  <c r="Q51"/>
  <c r="V51"/>
  <c r="Q52"/>
  <c r="V52"/>
  <c r="Q53"/>
  <c r="V53"/>
  <c r="Q54"/>
  <c r="V54"/>
  <c r="Q55"/>
  <c r="V55"/>
  <c r="Q56"/>
  <c r="V56"/>
  <c r="Q57"/>
  <c r="V57"/>
  <c r="Q58"/>
  <c r="V58"/>
  <c r="Q59"/>
  <c r="V59"/>
  <c r="Q60"/>
  <c r="V60"/>
  <c r="Q61"/>
  <c r="V61"/>
  <c r="O18"/>
  <c r="T18"/>
  <c r="O28"/>
  <c r="R23"/>
  <c r="R24"/>
  <c r="R25"/>
  <c r="O36"/>
  <c r="O62"/>
  <c r="R40"/>
  <c r="R41"/>
  <c r="R42"/>
  <c r="R43"/>
  <c r="R44"/>
  <c r="R45"/>
  <c r="R46"/>
  <c r="R47"/>
  <c r="R49"/>
  <c r="Q32"/>
  <c r="Q39"/>
  <c r="Q22"/>
  <c r="R16"/>
  <c r="W16"/>
  <c r="R17"/>
  <c r="W17"/>
  <c r="R12"/>
  <c r="N19"/>
  <c r="O19"/>
  <c r="P19"/>
  <c r="Q19"/>
  <c r="S19"/>
  <c r="T19"/>
  <c r="W9"/>
  <c r="W12"/>
  <c r="W15"/>
  <c r="W18"/>
  <c r="U19"/>
  <c r="V19"/>
  <c r="W22"/>
  <c r="W23"/>
  <c r="W24"/>
  <c r="W25"/>
  <c r="W26"/>
  <c r="W27"/>
  <c r="S28"/>
  <c r="T28"/>
  <c r="U28"/>
  <c r="V28"/>
  <c r="W32"/>
  <c r="W33"/>
  <c r="W34"/>
  <c r="W35"/>
  <c r="S36"/>
  <c r="T36"/>
  <c r="U36"/>
  <c r="V36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S62"/>
  <c r="T62"/>
  <c r="U62"/>
  <c r="V62"/>
  <c r="R15"/>
  <c r="R18"/>
  <c r="R22"/>
  <c r="R28"/>
  <c r="R32"/>
  <c r="R36"/>
  <c r="R39"/>
  <c r="R62"/>
  <c r="H28"/>
  <c r="C28"/>
  <c r="B19"/>
  <c r="C12"/>
  <c r="H12"/>
  <c r="G19"/>
  <c r="C18"/>
  <c r="H18"/>
  <c r="E18"/>
  <c r="E28"/>
  <c r="J28"/>
  <c r="E23"/>
  <c r="E24"/>
  <c r="E25"/>
  <c r="E26"/>
  <c r="E27"/>
  <c r="E36"/>
  <c r="J36"/>
  <c r="E33"/>
  <c r="E34"/>
  <c r="E35"/>
  <c r="E64"/>
  <c r="J64"/>
  <c r="D19"/>
  <c r="E12"/>
  <c r="J35"/>
  <c r="J34"/>
  <c r="J33"/>
  <c r="J32"/>
  <c r="J27"/>
  <c r="J26"/>
  <c r="J25"/>
  <c r="J24"/>
  <c r="J23"/>
  <c r="J22"/>
  <c r="J12"/>
  <c r="I19"/>
  <c r="J18"/>
  <c r="C36"/>
  <c r="H36"/>
  <c r="C64"/>
  <c r="H64"/>
  <c r="K7"/>
  <c r="K12"/>
  <c r="K15"/>
  <c r="K18"/>
  <c r="E22"/>
  <c r="K22"/>
  <c r="K28"/>
  <c r="E32"/>
  <c r="K32"/>
  <c r="K36"/>
  <c r="K39"/>
  <c r="K51"/>
  <c r="K52"/>
  <c r="K53"/>
  <c r="K54"/>
  <c r="K55"/>
  <c r="K56"/>
  <c r="K57"/>
  <c r="K58"/>
  <c r="K59"/>
  <c r="K60"/>
  <c r="K61"/>
  <c r="K62"/>
  <c r="K63"/>
  <c r="F7"/>
  <c r="F12"/>
  <c r="F15"/>
  <c r="F18"/>
  <c r="F22"/>
  <c r="F28"/>
  <c r="F32"/>
  <c r="F36"/>
  <c r="F39"/>
  <c r="F64"/>
  <c r="W19"/>
  <c r="U29"/>
  <c r="V29"/>
  <c r="P29"/>
  <c r="Q29"/>
  <c r="N29"/>
  <c r="O29"/>
  <c r="R19"/>
  <c r="R29"/>
  <c r="R64"/>
  <c r="S29"/>
  <c r="T29"/>
  <c r="W62"/>
  <c r="W36"/>
  <c r="W28"/>
  <c r="W29"/>
  <c r="K64"/>
  <c r="J19"/>
  <c r="I29"/>
  <c r="D29"/>
  <c r="E19"/>
  <c r="H19"/>
  <c r="G29"/>
  <c r="B29"/>
  <c r="C19"/>
  <c r="F19"/>
  <c r="F29"/>
  <c r="F66"/>
  <c r="K19"/>
  <c r="K29"/>
  <c r="K66"/>
  <c r="W64"/>
  <c r="U64"/>
  <c r="V64"/>
  <c r="S64"/>
  <c r="T64"/>
  <c r="N64"/>
  <c r="O64"/>
  <c r="P64"/>
  <c r="Q64"/>
  <c r="B66"/>
  <c r="C29"/>
  <c r="D66"/>
  <c r="E66"/>
  <c r="E29"/>
  <c r="H29"/>
  <c r="G66"/>
  <c r="J29"/>
  <c r="I66"/>
  <c r="J66"/>
  <c r="C66"/>
  <c r="H66"/>
</calcChain>
</file>

<file path=xl/sharedStrings.xml><?xml version="1.0" encoding="utf-8"?>
<sst xmlns="http://schemas.openxmlformats.org/spreadsheetml/2006/main" count="146" uniqueCount="78">
  <si>
    <t>SANTE VERTE LTD</t>
  </si>
  <si>
    <t xml:space="preserve">COMPTE DE RESULTAT </t>
  </si>
  <si>
    <t>PAGE 1</t>
  </si>
  <si>
    <t>€ euros</t>
  </si>
  <si>
    <t>MAI 2010</t>
  </si>
  <si>
    <t>CUMULATIF</t>
  </si>
  <si>
    <t>Actuel</t>
  </si>
  <si>
    <t>Budget</t>
  </si>
  <si>
    <t>Variance</t>
  </si>
  <si>
    <t>€</t>
  </si>
  <si>
    <t>%</t>
  </si>
  <si>
    <t>Ventes aux magasins</t>
  </si>
  <si>
    <t>Export</t>
  </si>
  <si>
    <t>Revenu de distribution</t>
  </si>
  <si>
    <t>Remises</t>
  </si>
  <si>
    <t>Revenu d'agence</t>
  </si>
  <si>
    <t>CHIFFRE D'AFFAIRE</t>
  </si>
  <si>
    <t>COÛTS DE REVIENT</t>
  </si>
  <si>
    <t>Achats de produits</t>
  </si>
  <si>
    <t>Transport et douane</t>
  </si>
  <si>
    <t>Etiquettes et packaging</t>
  </si>
  <si>
    <t>MARGE BRUTE</t>
  </si>
  <si>
    <t>FRAIS DE VENTE ET DE DISTRIBUTION</t>
  </si>
  <si>
    <t>Transport distribution</t>
  </si>
  <si>
    <t>Emballage</t>
  </si>
  <si>
    <t>Force de vente (France)</t>
  </si>
  <si>
    <t>Force de vente (Export)</t>
  </si>
  <si>
    <t>Personnel entrepot</t>
  </si>
  <si>
    <t>Commissions sur ventes</t>
  </si>
  <si>
    <t>MARGE D'EXPLOITATION</t>
  </si>
  <si>
    <t xml:space="preserve">MARKETING  </t>
  </si>
  <si>
    <t>Salaires et charges sociales</t>
  </si>
  <si>
    <t>Leaflets and prospectus</t>
  </si>
  <si>
    <t>Formation et promotion</t>
  </si>
  <si>
    <t>Marketing et salons</t>
  </si>
  <si>
    <t>FRAIS DE GESTION</t>
  </si>
  <si>
    <t>Frais de gestion de La Holdings</t>
  </si>
  <si>
    <t>Recrutement et formation</t>
  </si>
  <si>
    <t>Frais de deplacement</t>
  </si>
  <si>
    <t>Frais de voiture</t>
  </si>
  <si>
    <t>Telephone</t>
  </si>
  <si>
    <t>Frais de representation et d'hote</t>
  </si>
  <si>
    <t>Imprimerie et papeterie</t>
  </si>
  <si>
    <t>La poste</t>
  </si>
  <si>
    <t>Abonnements</t>
  </si>
  <si>
    <t>Frais informatiques</t>
  </si>
  <si>
    <t>Frais generaux</t>
  </si>
  <si>
    <t>Reparations d'equipment</t>
  </si>
  <si>
    <t>Assurances</t>
  </si>
  <si>
    <t>Loyer et charges du batiment</t>
  </si>
  <si>
    <t>Electricite et gaz</t>
  </si>
  <si>
    <t>Maintenance du batiment</t>
  </si>
  <si>
    <t>Location d'equipment</t>
  </si>
  <si>
    <t>Interet bancaire</t>
  </si>
  <si>
    <t>Frais bancaires</t>
  </si>
  <si>
    <t>Frais professionels et honoraires</t>
  </si>
  <si>
    <t>Amortissement</t>
  </si>
  <si>
    <t>Differences monetaires</t>
  </si>
  <si>
    <t>FRAIS DE GESTION TOTAL</t>
  </si>
  <si>
    <t>Controle fiscale et comptabilité</t>
  </si>
  <si>
    <t>Impayés</t>
  </si>
  <si>
    <t>WISDOM OF NATURE LTD</t>
  </si>
  <si>
    <t>COMPTE DE RESULTAT</t>
  </si>
  <si>
    <t>PAGE 2</t>
  </si>
  <si>
    <t>CUMULATIF 2010</t>
  </si>
  <si>
    <t>Chiffre d'affaire - France</t>
  </si>
  <si>
    <t>Autres revenu</t>
  </si>
  <si>
    <t>COUTS DE REVIENT</t>
  </si>
  <si>
    <t>Etiquettes, boites/etuis</t>
  </si>
  <si>
    <t>Force de vente (Angleterre)</t>
  </si>
  <si>
    <t>Commissions sur ventes (France)</t>
  </si>
  <si>
    <t>MARKETING</t>
  </si>
  <si>
    <t>Computer Expenses</t>
  </si>
  <si>
    <t>Interet bancaires</t>
  </si>
  <si>
    <t>FRAIS DE GESTION GLOBAL</t>
  </si>
  <si>
    <t>Chiffre d'affaire - Angleterre/Irlande</t>
  </si>
  <si>
    <t>Transport</t>
  </si>
  <si>
    <t>BENEFICE/(PERTE) NET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</si>
</sst>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;\(#,##0\)"/>
    <numFmt numFmtId="166" formatCode="0000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i/>
      <sz val="14"/>
      <color indexed="12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3"/>
      <name val="Arial"/>
      <family val="2"/>
    </font>
    <font>
      <b/>
      <i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8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1"/>
      <color indexed="8"/>
      <name val="Arial"/>
      <family val="2"/>
    </font>
    <font>
      <i/>
      <sz val="8"/>
      <color indexed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4" fontId="3" fillId="0" borderId="0" xfId="0" applyNumberFormat="1" applyFont="1"/>
    <xf numFmtId="165" fontId="2" fillId="0" borderId="0" xfId="0" applyNumberFormat="1" applyFont="1"/>
    <xf numFmtId="165" fontId="4" fillId="0" borderId="0" xfId="0" applyNumberFormat="1" applyFont="1"/>
    <xf numFmtId="165" fontId="2" fillId="0" borderId="0" xfId="0" applyNumberFormat="1" applyFont="1" applyAlignment="1">
      <alignment horizontal="right"/>
    </xf>
    <xf numFmtId="0" fontId="5" fillId="0" borderId="0" xfId="0" quotePrefix="1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7" fillId="0" borderId="0" xfId="0" applyNumberFormat="1" applyFont="1"/>
    <xf numFmtId="0" fontId="1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65" fontId="12" fillId="2" borderId="2" xfId="0" applyNumberFormat="1" applyFont="1" applyFill="1" applyBorder="1" applyAlignment="1">
      <alignment horizontal="center" vertical="center"/>
    </xf>
    <xf numFmtId="165" fontId="17" fillId="2" borderId="0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Border="1" applyAlignment="1">
      <alignment horizontal="center" vertical="center"/>
    </xf>
    <xf numFmtId="165" fontId="17" fillId="3" borderId="0" xfId="0" applyNumberFormat="1" applyFont="1" applyFill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65" fontId="14" fillId="2" borderId="2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horizontal="center" vertical="center"/>
    </xf>
    <xf numFmtId="165" fontId="14" fillId="3" borderId="0" xfId="0" applyNumberFormat="1" applyFont="1" applyFill="1" applyBorder="1" applyAlignment="1">
      <alignment vertical="center"/>
    </xf>
    <xf numFmtId="165" fontId="14" fillId="0" borderId="3" xfId="0" applyNumberFormat="1" applyFont="1" applyBorder="1" applyAlignment="1">
      <alignment vertical="center"/>
    </xf>
    <xf numFmtId="0" fontId="14" fillId="0" borderId="0" xfId="0" applyFont="1" applyFill="1" applyAlignment="1">
      <alignment vertical="center"/>
    </xf>
    <xf numFmtId="165" fontId="14" fillId="3" borderId="0" xfId="0" applyNumberFormat="1" applyFont="1" applyFill="1" applyBorder="1" applyAlignment="1">
      <alignment horizontal="center" vertical="center"/>
    </xf>
    <xf numFmtId="9" fontId="12" fillId="3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vertical="center"/>
    </xf>
    <xf numFmtId="9" fontId="12" fillId="2" borderId="0" xfId="0" applyNumberFormat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vertical="center"/>
    </xf>
    <xf numFmtId="0" fontId="8" fillId="0" borderId="0" xfId="0" applyFont="1" applyFill="1" applyAlignment="1">
      <alignment vertical="center"/>
    </xf>
    <xf numFmtId="9" fontId="12" fillId="2" borderId="0" xfId="1" applyNumberFormat="1" applyFont="1" applyFill="1" applyBorder="1" applyAlignment="1">
      <alignment horizontal="center" vertical="center"/>
    </xf>
    <xf numFmtId="9" fontId="12" fillId="3" borderId="0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5" fontId="14" fillId="3" borderId="5" xfId="0" applyNumberFormat="1" applyFont="1" applyFill="1" applyBorder="1" applyAlignment="1">
      <alignment vertical="center"/>
    </xf>
    <xf numFmtId="165" fontId="14" fillId="0" borderId="6" xfId="0" applyNumberFormat="1" applyFont="1" applyFill="1" applyBorder="1" applyAlignment="1">
      <alignment vertical="center"/>
    </xf>
    <xf numFmtId="165" fontId="14" fillId="3" borderId="7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0" fontId="15" fillId="0" borderId="0" xfId="0" applyFont="1" applyFill="1" applyAlignment="1">
      <alignment vertical="center"/>
    </xf>
    <xf numFmtId="165" fontId="8" fillId="2" borderId="2" xfId="0" applyNumberFormat="1" applyFont="1" applyFill="1" applyBorder="1" applyAlignment="1">
      <alignment vertical="center"/>
    </xf>
    <xf numFmtId="165" fontId="16" fillId="3" borderId="0" xfId="0" applyNumberFormat="1" applyFont="1" applyFill="1" applyBorder="1" applyAlignment="1">
      <alignment vertical="center"/>
    </xf>
    <xf numFmtId="165" fontId="14" fillId="0" borderId="9" xfId="0" applyNumberFormat="1" applyFont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9" fontId="12" fillId="0" borderId="3" xfId="0" applyNumberFormat="1" applyFont="1" applyBorder="1" applyAlignment="1">
      <alignment vertical="center"/>
    </xf>
    <xf numFmtId="165" fontId="14" fillId="0" borderId="3" xfId="0" applyNumberFormat="1" applyFont="1" applyFill="1" applyBorder="1" applyAlignment="1">
      <alignment vertical="center"/>
    </xf>
    <xf numFmtId="9" fontId="12" fillId="2" borderId="10" xfId="1" applyNumberFormat="1" applyFont="1" applyFill="1" applyBorder="1" applyAlignment="1">
      <alignment horizontal="center" vertical="center"/>
    </xf>
    <xf numFmtId="165" fontId="14" fillId="3" borderId="11" xfId="0" applyNumberFormat="1" applyFont="1" applyFill="1" applyBorder="1" applyAlignment="1">
      <alignment vertical="center"/>
    </xf>
    <xf numFmtId="9" fontId="12" fillId="3" borderId="10" xfId="1" applyNumberFormat="1" applyFont="1" applyFill="1" applyBorder="1" applyAlignment="1">
      <alignment horizontal="center" vertical="center"/>
    </xf>
    <xf numFmtId="165" fontId="19" fillId="2" borderId="0" xfId="0" applyNumberFormat="1" applyFont="1" applyFill="1" applyBorder="1" applyAlignment="1">
      <alignment horizontal="center" vertical="center"/>
    </xf>
    <xf numFmtId="165" fontId="19" fillId="0" borderId="6" xfId="0" applyNumberFormat="1" applyFont="1" applyBorder="1" applyAlignment="1">
      <alignment vertical="center"/>
    </xf>
    <xf numFmtId="165" fontId="19" fillId="3" borderId="5" xfId="0" applyNumberFormat="1" applyFont="1" applyFill="1" applyBorder="1" applyAlignment="1">
      <alignment vertical="center"/>
    </xf>
    <xf numFmtId="165" fontId="19" fillId="3" borderId="0" xfId="0" applyNumberFormat="1" applyFont="1" applyFill="1" applyBorder="1" applyAlignment="1">
      <alignment vertical="center"/>
    </xf>
    <xf numFmtId="165" fontId="19" fillId="0" borderId="6" xfId="0" applyNumberFormat="1" applyFont="1" applyFill="1" applyBorder="1" applyAlignment="1">
      <alignment vertical="center"/>
    </xf>
    <xf numFmtId="165" fontId="19" fillId="0" borderId="3" xfId="0" applyNumberFormat="1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1" fontId="2" fillId="0" borderId="0" xfId="0" applyNumberFormat="1" applyFont="1"/>
    <xf numFmtId="1" fontId="4" fillId="0" borderId="0" xfId="0" applyNumberFormat="1" applyFont="1"/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65" fontId="5" fillId="0" borderId="0" xfId="0" quotePrefix="1" applyNumberFormat="1" applyFont="1"/>
    <xf numFmtId="1" fontId="0" fillId="0" borderId="0" xfId="0" applyNumberFormat="1" applyAlignment="1">
      <alignment vertical="center"/>
    </xf>
    <xf numFmtId="1" fontId="9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" fontId="12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vertical="center"/>
    </xf>
    <xf numFmtId="1" fontId="12" fillId="4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/>
    </xf>
    <xf numFmtId="165" fontId="12" fillId="4" borderId="3" xfId="0" applyNumberFormat="1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vertical="center"/>
    </xf>
    <xf numFmtId="1" fontId="14" fillId="0" borderId="0" xfId="0" applyNumberFormat="1" applyFont="1" applyAlignment="1">
      <alignment vertical="center"/>
    </xf>
    <xf numFmtId="165" fontId="12" fillId="4" borderId="6" xfId="0" applyNumberFormat="1" applyFont="1" applyFill="1" applyBorder="1" applyAlignment="1">
      <alignment vertical="center"/>
    </xf>
    <xf numFmtId="9" fontId="12" fillId="3" borderId="0" xfId="0" applyNumberFormat="1" applyFont="1" applyFill="1" applyBorder="1" applyAlignment="1">
      <alignment vertical="center"/>
    </xf>
    <xf numFmtId="9" fontId="12" fillId="4" borderId="3" xfId="0" applyNumberFormat="1" applyFont="1" applyFill="1" applyBorder="1" applyAlignment="1">
      <alignment vertical="center"/>
    </xf>
    <xf numFmtId="165" fontId="22" fillId="3" borderId="0" xfId="0" applyNumberFormat="1" applyFont="1" applyFill="1" applyBorder="1" applyAlignment="1">
      <alignment vertical="center"/>
    </xf>
    <xf numFmtId="165" fontId="14" fillId="4" borderId="6" xfId="0" applyNumberFormat="1" applyFont="1" applyFill="1" applyBorder="1" applyAlignment="1">
      <alignment vertical="center"/>
    </xf>
    <xf numFmtId="165" fontId="14" fillId="4" borderId="8" xfId="0" applyNumberFormat="1" applyFont="1" applyFill="1" applyBorder="1" applyAlignment="1">
      <alignment vertical="center"/>
    </xf>
    <xf numFmtId="165" fontId="14" fillId="4" borderId="3" xfId="0" applyNumberFormat="1" applyFont="1" applyFill="1" applyBorder="1" applyAlignment="1">
      <alignment vertical="center"/>
    </xf>
    <xf numFmtId="165" fontId="12" fillId="4" borderId="9" xfId="0" applyNumberFormat="1" applyFont="1" applyFill="1" applyBorder="1" applyAlignment="1">
      <alignment vertical="center"/>
    </xf>
    <xf numFmtId="165" fontId="14" fillId="0" borderId="5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horizontal="left" vertical="center"/>
    </xf>
    <xf numFmtId="165" fontId="10" fillId="4" borderId="3" xfId="0" applyNumberFormat="1" applyFont="1" applyFill="1" applyBorder="1" applyAlignment="1">
      <alignment vertical="center"/>
    </xf>
    <xf numFmtId="9" fontId="8" fillId="0" borderId="0" xfId="1" applyFont="1" applyBorder="1" applyAlignment="1">
      <alignment horizontal="center" vertical="center"/>
    </xf>
    <xf numFmtId="165" fontId="12" fillId="0" borderId="9" xfId="0" applyNumberFormat="1" applyFont="1" applyBorder="1" applyAlignment="1">
      <alignment vertical="center"/>
    </xf>
    <xf numFmtId="1" fontId="19" fillId="0" borderId="0" xfId="0" applyNumberFormat="1" applyFont="1" applyAlignment="1">
      <alignment vertical="center"/>
    </xf>
    <xf numFmtId="0" fontId="0" fillId="0" borderId="3" xfId="0" applyBorder="1"/>
    <xf numFmtId="165" fontId="14" fillId="2" borderId="12" xfId="0" applyNumberFormat="1" applyFont="1" applyFill="1" applyBorder="1" applyAlignment="1">
      <alignment vertical="center"/>
    </xf>
    <xf numFmtId="165" fontId="14" fillId="2" borderId="13" xfId="0" applyNumberFormat="1" applyFont="1" applyFill="1" applyBorder="1" applyAlignment="1">
      <alignment vertical="center"/>
    </xf>
    <xf numFmtId="165" fontId="14" fillId="2" borderId="14" xfId="0" applyNumberFormat="1" applyFont="1" applyFill="1" applyBorder="1" applyAlignment="1">
      <alignment vertical="center"/>
    </xf>
    <xf numFmtId="165" fontId="14" fillId="2" borderId="0" xfId="0" applyNumberFormat="1" applyFont="1" applyFill="1" applyBorder="1" applyAlignment="1">
      <alignment vertical="center"/>
    </xf>
    <xf numFmtId="1" fontId="9" fillId="0" borderId="17" xfId="0" quotePrefix="1" applyNumberFormat="1" applyFont="1" applyBorder="1" applyAlignment="1">
      <alignment horizontal="center" vertical="center"/>
    </xf>
    <xf numFmtId="1" fontId="20" fillId="0" borderId="18" xfId="0" applyNumberFormat="1" applyFont="1" applyBorder="1" applyAlignment="1">
      <alignment horizontal="center" vertical="center"/>
    </xf>
    <xf numFmtId="1" fontId="20" fillId="0" borderId="19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" fontId="21" fillId="2" borderId="15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 vertical="center"/>
    </xf>
    <xf numFmtId="1" fontId="21" fillId="3" borderId="16" xfId="0" applyNumberFormat="1" applyFont="1" applyFill="1" applyBorder="1" applyAlignment="1">
      <alignment horizontal="center" vertical="center"/>
    </xf>
    <xf numFmtId="1" fontId="14" fillId="3" borderId="16" xfId="0" applyNumberFormat="1" applyFont="1" applyFill="1" applyBorder="1" applyAlignment="1">
      <alignment horizontal="center" vertical="center"/>
    </xf>
    <xf numFmtId="17" fontId="9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" fontId="9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" fontId="10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7" fontId="10" fillId="3" borderId="16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7"/>
  <sheetViews>
    <sheetView tabSelected="1" topLeftCell="N50" workbookViewId="0">
      <selection activeCell="W66" sqref="A1:W66"/>
    </sheetView>
  </sheetViews>
  <sheetFormatPr baseColWidth="10" defaultColWidth="9.140625" defaultRowHeight="15"/>
  <cols>
    <col min="1" max="1" width="30" customWidth="1"/>
    <col min="2" max="2" width="10.42578125" customWidth="1"/>
    <col min="3" max="3" width="8.140625" customWidth="1"/>
    <col min="4" max="4" width="10" customWidth="1"/>
    <col min="5" max="5" width="8.140625" customWidth="1"/>
    <col min="6" max="6" width="10" customWidth="1"/>
    <col min="7" max="7" width="10.7109375" customWidth="1"/>
    <col min="8" max="8" width="6.7109375" customWidth="1"/>
    <col min="9" max="9" width="10.85546875" customWidth="1"/>
    <col min="10" max="10" width="7.42578125" customWidth="1"/>
    <col min="11" max="11" width="10.28515625" customWidth="1"/>
    <col min="12" max="12" width="1.7109375" customWidth="1"/>
    <col min="13" max="13" width="29" customWidth="1"/>
    <col min="14" max="20" width="9.28515625" bestFit="1" customWidth="1"/>
    <col min="21" max="21" width="9.85546875" bestFit="1" customWidth="1"/>
    <col min="22" max="22" width="9.28515625" bestFit="1" customWidth="1"/>
    <col min="23" max="23" width="10.140625" bestFit="1" customWidth="1"/>
  </cols>
  <sheetData>
    <row r="1" spans="1:24" ht="18.75">
      <c r="A1" s="1" t="s">
        <v>0</v>
      </c>
      <c r="B1" s="2"/>
      <c r="C1" s="1"/>
      <c r="D1" s="3"/>
      <c r="E1" s="4"/>
      <c r="F1" s="5" t="s">
        <v>1</v>
      </c>
      <c r="G1" s="6">
        <v>2010</v>
      </c>
      <c r="H1" s="15"/>
      <c r="I1" s="15"/>
      <c r="J1" s="15"/>
      <c r="K1" s="8" t="s">
        <v>2</v>
      </c>
      <c r="M1" s="69" t="s">
        <v>61</v>
      </c>
      <c r="N1" s="70"/>
      <c r="O1" s="71"/>
      <c r="P1" s="70"/>
      <c r="Q1" s="70"/>
      <c r="R1" s="72" t="s">
        <v>62</v>
      </c>
      <c r="S1" s="73" t="s">
        <v>4</v>
      </c>
      <c r="T1" s="4"/>
      <c r="U1" s="7"/>
      <c r="V1" s="7"/>
      <c r="W1" s="72" t="s">
        <v>63</v>
      </c>
    </row>
    <row r="2" spans="1:24" ht="12.95" customHeight="1">
      <c r="A2" s="9"/>
      <c r="B2" s="10"/>
      <c r="C2" s="11"/>
      <c r="D2" s="12"/>
      <c r="E2" s="12"/>
      <c r="F2" s="13"/>
      <c r="G2" s="12" t="s">
        <v>3</v>
      </c>
      <c r="H2" s="12"/>
      <c r="I2" s="12"/>
      <c r="J2" s="12"/>
      <c r="K2" s="14"/>
      <c r="M2" s="74"/>
      <c r="N2" s="74"/>
      <c r="O2" s="75"/>
      <c r="P2" s="74"/>
      <c r="Q2" s="74"/>
      <c r="R2" s="74"/>
      <c r="S2" s="76" t="s">
        <v>3</v>
      </c>
      <c r="T2" s="77"/>
      <c r="U2" s="77"/>
      <c r="V2" s="77"/>
      <c r="W2" s="78"/>
    </row>
    <row r="3" spans="1:24" ht="12.95" customHeight="1">
      <c r="A3" s="17"/>
      <c r="B3" s="113" t="s">
        <v>4</v>
      </c>
      <c r="C3" s="114"/>
      <c r="D3" s="114"/>
      <c r="E3" s="114"/>
      <c r="F3" s="115"/>
      <c r="G3" s="116" t="s">
        <v>5</v>
      </c>
      <c r="H3" s="117"/>
      <c r="I3" s="117"/>
      <c r="J3" s="117"/>
      <c r="K3" s="118"/>
      <c r="L3" s="18"/>
      <c r="M3" s="79"/>
      <c r="N3" s="104" t="str">
        <f>S1</f>
        <v>MAI 2010</v>
      </c>
      <c r="O3" s="105"/>
      <c r="P3" s="105"/>
      <c r="Q3" s="105"/>
      <c r="R3" s="106"/>
      <c r="S3" s="107" t="s">
        <v>64</v>
      </c>
      <c r="T3" s="108"/>
      <c r="U3" s="108"/>
      <c r="V3" s="105"/>
      <c r="W3" s="106"/>
    </row>
    <row r="4" spans="1:24" ht="12.95" customHeight="1">
      <c r="A4" s="17"/>
      <c r="B4" s="119" t="s">
        <v>6</v>
      </c>
      <c r="C4" s="120"/>
      <c r="D4" s="121" t="s">
        <v>7</v>
      </c>
      <c r="E4" s="122"/>
      <c r="F4" s="19" t="s">
        <v>8</v>
      </c>
      <c r="G4" s="119" t="s">
        <v>6</v>
      </c>
      <c r="H4" s="120"/>
      <c r="I4" s="121" t="s">
        <v>7</v>
      </c>
      <c r="J4" s="122"/>
      <c r="K4" s="19" t="s">
        <v>8</v>
      </c>
      <c r="L4" s="18"/>
      <c r="M4" s="79"/>
      <c r="N4" s="109" t="s">
        <v>6</v>
      </c>
      <c r="O4" s="110"/>
      <c r="P4" s="111" t="s">
        <v>7</v>
      </c>
      <c r="Q4" s="112"/>
      <c r="R4" s="80" t="s">
        <v>8</v>
      </c>
      <c r="S4" s="109" t="s">
        <v>6</v>
      </c>
      <c r="T4" s="110"/>
      <c r="U4" s="111" t="s">
        <v>7</v>
      </c>
      <c r="V4" s="112"/>
      <c r="W4" s="80" t="s">
        <v>8</v>
      </c>
      <c r="X4" s="16"/>
    </row>
    <row r="5" spans="1:24" ht="12.95" customHeight="1">
      <c r="A5" s="20"/>
      <c r="B5" s="21" t="s">
        <v>9</v>
      </c>
      <c r="C5" s="22" t="s">
        <v>10</v>
      </c>
      <c r="D5" s="23" t="s">
        <v>9</v>
      </c>
      <c r="E5" s="24" t="s">
        <v>10</v>
      </c>
      <c r="F5" s="25" t="s">
        <v>9</v>
      </c>
      <c r="G5" s="21" t="s">
        <v>9</v>
      </c>
      <c r="H5" s="22" t="s">
        <v>10</v>
      </c>
      <c r="I5" s="23" t="s">
        <v>9</v>
      </c>
      <c r="J5" s="24" t="s">
        <v>10</v>
      </c>
      <c r="K5" s="25" t="s">
        <v>9</v>
      </c>
      <c r="L5" s="18"/>
      <c r="M5" s="81"/>
      <c r="N5" s="21" t="s">
        <v>9</v>
      </c>
      <c r="O5" s="33" t="s">
        <v>10</v>
      </c>
      <c r="P5" s="23" t="s">
        <v>9</v>
      </c>
      <c r="Q5" s="28" t="s">
        <v>10</v>
      </c>
      <c r="R5" s="82" t="s">
        <v>9</v>
      </c>
      <c r="S5" s="21" t="s">
        <v>9</v>
      </c>
      <c r="T5" s="33" t="s">
        <v>10</v>
      </c>
      <c r="U5" s="23" t="s">
        <v>9</v>
      </c>
      <c r="V5" s="28" t="s">
        <v>10</v>
      </c>
      <c r="W5" s="82" t="s">
        <v>9</v>
      </c>
      <c r="X5" s="16"/>
    </row>
    <row r="6" spans="1:24" ht="12.95" customHeight="1">
      <c r="A6" s="20"/>
      <c r="B6" s="26">
        <v>1.1499999999999999</v>
      </c>
      <c r="C6" s="22"/>
      <c r="D6" s="27">
        <v>1.1000000000000001</v>
      </c>
      <c r="E6" s="28"/>
      <c r="F6" s="29"/>
      <c r="G6" s="30">
        <v>1.1365000000000001</v>
      </c>
      <c r="H6" s="22"/>
      <c r="I6" s="27">
        <v>1.1000000000000001</v>
      </c>
      <c r="J6" s="24"/>
      <c r="K6" s="25"/>
      <c r="L6" s="18"/>
      <c r="N6" s="53"/>
      <c r="O6" s="40"/>
      <c r="P6" s="34"/>
      <c r="Q6" s="44"/>
      <c r="S6" s="53"/>
      <c r="T6" s="40"/>
      <c r="U6" s="34"/>
      <c r="V6" s="44"/>
      <c r="W6" s="99"/>
    </row>
    <row r="7" spans="1:24" ht="12.95" customHeight="1">
      <c r="A7" s="31" t="s">
        <v>11</v>
      </c>
      <c r="B7" s="32">
        <v>1181840.4131648547</v>
      </c>
      <c r="C7" s="33"/>
      <c r="D7" s="34">
        <v>1336000.0000000002</v>
      </c>
      <c r="E7" s="23"/>
      <c r="F7" s="35">
        <f>+B7-D7</f>
        <v>-154159.58683514548</v>
      </c>
      <c r="G7" s="32">
        <v>6391167.5026648548</v>
      </c>
      <c r="H7" s="33"/>
      <c r="I7" s="34">
        <v>6612000.0000000019</v>
      </c>
      <c r="J7" s="23"/>
      <c r="K7" s="35">
        <f>+G7-I7</f>
        <v>-220832.49733514711</v>
      </c>
      <c r="L7" s="18"/>
      <c r="M7" s="98" t="s">
        <v>75</v>
      </c>
      <c r="N7" s="32">
        <v>86777.85</v>
      </c>
      <c r="O7" s="43">
        <v>0.70108983471304731</v>
      </c>
      <c r="P7" s="34">
        <v>75000</v>
      </c>
      <c r="Q7" s="37"/>
      <c r="R7" s="83">
        <f>+N7-P7</f>
        <v>11777.850000000006</v>
      </c>
      <c r="S7" s="32">
        <v>363504.79009999998</v>
      </c>
      <c r="T7" s="43">
        <v>0.57637620645608523</v>
      </c>
      <c r="U7" s="34">
        <v>414038.96180810942</v>
      </c>
      <c r="V7" s="37"/>
      <c r="W7" s="83">
        <f>+S7-U7</f>
        <v>-50534.171708109439</v>
      </c>
      <c r="X7" s="16"/>
    </row>
    <row r="8" spans="1:24" ht="12.95" customHeight="1">
      <c r="A8" s="36" t="s">
        <v>12</v>
      </c>
      <c r="B8" s="32">
        <v>40798.186835145534</v>
      </c>
      <c r="C8" s="22"/>
      <c r="D8" s="34">
        <v>100000.00000000001</v>
      </c>
      <c r="E8" s="37"/>
      <c r="F8" s="35">
        <f>+B8-D8</f>
        <v>-59201.81316485448</v>
      </c>
      <c r="G8" s="32">
        <v>274048.00743514556</v>
      </c>
      <c r="H8" s="62"/>
      <c r="I8" s="34">
        <v>400000.00000000006</v>
      </c>
      <c r="J8" s="38"/>
      <c r="K8" s="35">
        <f>+G8-I8</f>
        <v>-125951.9925648545</v>
      </c>
      <c r="L8" s="18"/>
      <c r="M8" s="98" t="s">
        <v>65</v>
      </c>
      <c r="N8" s="32">
        <v>37001.25</v>
      </c>
      <c r="O8" s="43">
        <v>0.29893803829751653</v>
      </c>
      <c r="P8" s="34">
        <v>120000</v>
      </c>
      <c r="Q8" s="37"/>
      <c r="R8" s="83">
        <f>+N8-P8</f>
        <v>-82998.75</v>
      </c>
      <c r="S8" s="32">
        <v>267186.43279999995</v>
      </c>
      <c r="T8" s="43">
        <v>0.42365302121997461</v>
      </c>
      <c r="U8" s="34">
        <v>643521.47970478376</v>
      </c>
      <c r="V8" s="37"/>
      <c r="W8" s="83">
        <f>+S8-U8</f>
        <v>-376335.04690478381</v>
      </c>
      <c r="X8" s="16"/>
    </row>
    <row r="9" spans="1:24" ht="12.95" customHeight="1">
      <c r="A9" s="31" t="s">
        <v>13</v>
      </c>
      <c r="B9" s="32">
        <v>0</v>
      </c>
      <c r="C9" s="33"/>
      <c r="D9" s="34">
        <v>0</v>
      </c>
      <c r="E9" s="23"/>
      <c r="F9" s="35">
        <f>+B9-D9</f>
        <v>0</v>
      </c>
      <c r="G9" s="32">
        <v>0</v>
      </c>
      <c r="H9" s="33"/>
      <c r="I9" s="34">
        <v>0</v>
      </c>
      <c r="J9" s="23"/>
      <c r="K9" s="35">
        <f>+G9-I9</f>
        <v>0</v>
      </c>
      <c r="L9" s="18"/>
      <c r="M9" s="98" t="s">
        <v>13</v>
      </c>
      <c r="N9" s="32">
        <v>0</v>
      </c>
      <c r="O9" s="43"/>
      <c r="P9" s="34">
        <v>0</v>
      </c>
      <c r="Q9" s="37"/>
      <c r="R9" s="83">
        <f>+N9-P9</f>
        <v>0</v>
      </c>
      <c r="S9" s="32">
        <v>0</v>
      </c>
      <c r="T9" s="43"/>
      <c r="U9" s="34">
        <v>0</v>
      </c>
      <c r="V9" s="37"/>
      <c r="W9" s="83">
        <f>+S9-U9</f>
        <v>0</v>
      </c>
      <c r="X9" s="16"/>
    </row>
    <row r="10" spans="1:24" ht="12.95" customHeight="1">
      <c r="A10" s="31" t="s">
        <v>14</v>
      </c>
      <c r="B10" s="32">
        <v>-3183.2</v>
      </c>
      <c r="C10" s="33"/>
      <c r="D10" s="34">
        <v>-3488.4818855323147</v>
      </c>
      <c r="E10" s="23"/>
      <c r="F10" s="35">
        <f>+B10-D10</f>
        <v>305.28188553231485</v>
      </c>
      <c r="G10" s="32">
        <v>-13696.912199999999</v>
      </c>
      <c r="H10" s="33"/>
      <c r="I10" s="34">
        <v>-17264.851966421906</v>
      </c>
      <c r="J10" s="23"/>
      <c r="K10" s="35">
        <f>+G10-I10</f>
        <v>3567.9397664219068</v>
      </c>
      <c r="L10" s="18"/>
      <c r="M10" s="84" t="s">
        <v>66</v>
      </c>
      <c r="N10" s="32">
        <v>0</v>
      </c>
      <c r="O10" s="43"/>
      <c r="P10" s="34">
        <v>0</v>
      </c>
      <c r="Q10" s="37"/>
      <c r="R10" s="83">
        <f>+N10-P10</f>
        <v>0</v>
      </c>
      <c r="S10" s="32">
        <v>0</v>
      </c>
      <c r="T10" s="43"/>
      <c r="U10" s="34">
        <v>0</v>
      </c>
      <c r="V10" s="37"/>
      <c r="W10" s="83">
        <f>+S10-U10</f>
        <v>0</v>
      </c>
      <c r="X10" s="16"/>
    </row>
    <row r="11" spans="1:24" ht="12.95" customHeight="1">
      <c r="A11" s="39" t="s">
        <v>15</v>
      </c>
      <c r="B11" s="32">
        <v>0</v>
      </c>
      <c r="C11" s="40"/>
      <c r="D11" s="34">
        <v>0</v>
      </c>
      <c r="E11" s="38"/>
      <c r="F11" s="41">
        <f>+B11-D11</f>
        <v>0</v>
      </c>
      <c r="G11" s="32">
        <v>0</v>
      </c>
      <c r="H11" s="40"/>
      <c r="I11" s="34">
        <v>0</v>
      </c>
      <c r="J11" s="38"/>
      <c r="K11" s="41">
        <f>+G11-I11</f>
        <v>0</v>
      </c>
      <c r="L11" s="18"/>
      <c r="M11" s="98" t="s">
        <v>14</v>
      </c>
      <c r="N11" s="32">
        <v>-3.4499999999999997</v>
      </c>
      <c r="O11" s="43"/>
      <c r="P11" s="34">
        <v>0</v>
      </c>
      <c r="Q11" s="37"/>
      <c r="R11" s="83">
        <f>+N11-P11</f>
        <v>-3.4499999999999997</v>
      </c>
      <c r="S11" s="32">
        <v>-18.4331</v>
      </c>
      <c r="T11" s="43"/>
      <c r="U11" s="34">
        <v>0</v>
      </c>
      <c r="V11" s="37"/>
      <c r="W11" s="83">
        <f>+S11-U11</f>
        <v>-18.4331</v>
      </c>
      <c r="X11" s="16"/>
    </row>
    <row r="12" spans="1:24" ht="12.95" customHeight="1" thickBot="1">
      <c r="A12" s="42" t="s">
        <v>16</v>
      </c>
      <c r="B12" s="100">
        <f>SUM(B7:B11)</f>
        <v>1219455.4000000004</v>
      </c>
      <c r="C12" s="43">
        <f>B12/B$12</f>
        <v>1</v>
      </c>
      <c r="D12" s="64">
        <f>SUM(D7:D11)</f>
        <v>1432511.5181144678</v>
      </c>
      <c r="E12" s="44">
        <f>D12/D$12</f>
        <v>1</v>
      </c>
      <c r="F12" s="63">
        <f>SUM(F7:F11)</f>
        <v>-213056.11811446765</v>
      </c>
      <c r="G12" s="100">
        <f>SUM(G7:G11)</f>
        <v>6651518.5979000004</v>
      </c>
      <c r="H12" s="43">
        <f>G12/G$12</f>
        <v>1</v>
      </c>
      <c r="I12" s="64">
        <f>SUM(I7:I11)</f>
        <v>6994735.1480335798</v>
      </c>
      <c r="J12" s="44">
        <f>I12/I$12</f>
        <v>1</v>
      </c>
      <c r="K12" s="63">
        <f>SUM(K7:K11)</f>
        <v>-343216.5501335797</v>
      </c>
      <c r="L12" s="18"/>
      <c r="M12" s="79" t="s">
        <v>16</v>
      </c>
      <c r="N12" s="100">
        <f>SUM(N7:N11)</f>
        <v>123775.65000000001</v>
      </c>
      <c r="O12" s="43">
        <f>N12/N$12</f>
        <v>1</v>
      </c>
      <c r="P12" s="48">
        <f>SUM(P7:P11)</f>
        <v>195000</v>
      </c>
      <c r="Q12" s="44">
        <f>P12/P$12</f>
        <v>1</v>
      </c>
      <c r="R12" s="85">
        <f>SUM(R7:R11)</f>
        <v>-71224.349999999991</v>
      </c>
      <c r="S12" s="100">
        <f>SUM(S7:S11)</f>
        <v>630672.78979999991</v>
      </c>
      <c r="T12" s="43">
        <f>S12/S$12</f>
        <v>1</v>
      </c>
      <c r="U12" s="48">
        <f>SUM(U7:U11)</f>
        <v>1057560.4415128932</v>
      </c>
      <c r="V12" s="44">
        <f>U12/U$12</f>
        <v>1</v>
      </c>
      <c r="W12" s="85">
        <f>SUM(W7:W11)</f>
        <v>-426887.65171289328</v>
      </c>
      <c r="X12" s="16"/>
    </row>
    <row r="13" spans="1:24" ht="12.95" customHeight="1" thickTop="1">
      <c r="A13" s="45"/>
      <c r="B13" s="46"/>
      <c r="C13" s="33"/>
      <c r="D13" s="65"/>
      <c r="E13" s="23"/>
      <c r="F13" s="47"/>
      <c r="G13" s="32"/>
      <c r="H13" s="33"/>
      <c r="I13" s="65"/>
      <c r="J13" s="23"/>
      <c r="K13" s="47"/>
      <c r="L13" s="18"/>
      <c r="M13" s="98"/>
      <c r="N13" s="32"/>
      <c r="O13" s="40"/>
      <c r="P13" s="86"/>
      <c r="Q13" s="38"/>
      <c r="R13" s="87"/>
      <c r="S13" s="32"/>
      <c r="T13" s="40"/>
      <c r="U13" s="88"/>
      <c r="V13" s="38"/>
      <c r="W13" s="87"/>
      <c r="X13" s="16"/>
    </row>
    <row r="14" spans="1:24" ht="12.95" customHeight="1">
      <c r="A14" s="42" t="s">
        <v>17</v>
      </c>
      <c r="B14" s="46"/>
      <c r="C14" s="33"/>
      <c r="D14" s="65"/>
      <c r="E14" s="23"/>
      <c r="F14" s="47"/>
      <c r="G14" s="32"/>
      <c r="H14" s="33"/>
      <c r="I14" s="65"/>
      <c r="J14" s="23"/>
      <c r="K14" s="47"/>
      <c r="L14" s="18"/>
      <c r="M14" s="79" t="s">
        <v>67</v>
      </c>
      <c r="N14" s="32"/>
      <c r="O14" s="40"/>
      <c r="P14" s="86"/>
      <c r="Q14" s="38"/>
      <c r="R14" s="87"/>
      <c r="S14" s="32"/>
      <c r="T14" s="40"/>
      <c r="U14" s="88"/>
      <c r="V14" s="38"/>
      <c r="W14" s="87"/>
      <c r="X14" s="16"/>
    </row>
    <row r="15" spans="1:24" ht="12.95" customHeight="1">
      <c r="A15" s="31" t="s">
        <v>18</v>
      </c>
      <c r="B15" s="32">
        <v>489563.07319828507</v>
      </c>
      <c r="C15" s="33"/>
      <c r="D15" s="34">
        <v>554181.99289197905</v>
      </c>
      <c r="E15" s="23"/>
      <c r="F15" s="35">
        <f>+B15-D15</f>
        <v>-64618.919693693984</v>
      </c>
      <c r="G15" s="32">
        <v>2552055.5910982853</v>
      </c>
      <c r="H15" s="33"/>
      <c r="I15" s="34">
        <v>2696396.1849055095</v>
      </c>
      <c r="J15" s="23"/>
      <c r="K15" s="35">
        <f>+G15-I15</f>
        <v>-144340.59380722418</v>
      </c>
      <c r="L15" s="18"/>
      <c r="M15" s="98" t="s">
        <v>18</v>
      </c>
      <c r="N15" s="32">
        <v>61838.813660563581</v>
      </c>
      <c r="O15" s="43"/>
      <c r="P15" s="34">
        <v>80518.572429167602</v>
      </c>
      <c r="Q15" s="44"/>
      <c r="R15" s="83">
        <f>+N15-P15</f>
        <v>-18679.758768604021</v>
      </c>
      <c r="S15" s="32">
        <v>271435.06996056356</v>
      </c>
      <c r="T15" s="43"/>
      <c r="U15" s="34">
        <v>437363.93666166696</v>
      </c>
      <c r="V15" s="44"/>
      <c r="W15" s="83">
        <f>+S15-U15</f>
        <v>-165928.8667011034</v>
      </c>
      <c r="X15" s="16"/>
    </row>
    <row r="16" spans="1:24" ht="12.95" customHeight="1">
      <c r="A16" s="31" t="s">
        <v>19</v>
      </c>
      <c r="B16" s="32">
        <v>34973.799999999996</v>
      </c>
      <c r="C16" s="33"/>
      <c r="D16" s="34">
        <v>38679.943433537956</v>
      </c>
      <c r="E16" s="23"/>
      <c r="F16" s="35">
        <f>+B16-D16</f>
        <v>-3706.1434335379599</v>
      </c>
      <c r="G16" s="32">
        <v>221515.88789999997</v>
      </c>
      <c r="H16" s="33"/>
      <c r="I16" s="34">
        <v>193079.55047791582</v>
      </c>
      <c r="J16" s="23"/>
      <c r="K16" s="35">
        <f>+G16-I16</f>
        <v>28436.337422084151</v>
      </c>
      <c r="L16" s="18"/>
      <c r="M16" s="84" t="s">
        <v>19</v>
      </c>
      <c r="N16" s="32">
        <v>9122.9499999999989</v>
      </c>
      <c r="O16" s="43"/>
      <c r="P16" s="34">
        <v>20865</v>
      </c>
      <c r="Q16" s="44"/>
      <c r="R16" s="83">
        <f>+N16-P16</f>
        <v>-11742.050000000001</v>
      </c>
      <c r="S16" s="32">
        <v>60013.045099999996</v>
      </c>
      <c r="T16" s="43"/>
      <c r="U16" s="34">
        <v>113158.96724187957</v>
      </c>
      <c r="V16" s="44"/>
      <c r="W16" s="83">
        <f>+S16-U16</f>
        <v>-53145.922141879571</v>
      </c>
      <c r="X16" s="16"/>
    </row>
    <row r="17" spans="1:24" ht="12.95" customHeight="1">
      <c r="A17" s="31" t="s">
        <v>20</v>
      </c>
      <c r="B17" s="32">
        <v>25631.452999999998</v>
      </c>
      <c r="C17" s="33"/>
      <c r="D17" s="34">
        <v>37287.063352229925</v>
      </c>
      <c r="E17" s="23"/>
      <c r="F17" s="35">
        <f>+B17-D17</f>
        <v>-11655.610352229927</v>
      </c>
      <c r="G17" s="32">
        <v>137232.20550000001</v>
      </c>
      <c r="H17" s="33"/>
      <c r="I17" s="34">
        <v>176636.38078508995</v>
      </c>
      <c r="J17" s="23"/>
      <c r="K17" s="35">
        <f>+G17-I17</f>
        <v>-39404.175285089936</v>
      </c>
      <c r="L17" s="18"/>
      <c r="M17" s="84" t="s">
        <v>68</v>
      </c>
      <c r="N17" s="32">
        <v>0</v>
      </c>
      <c r="O17" s="43"/>
      <c r="P17" s="34">
        <v>4069.8759897370082</v>
      </c>
      <c r="Q17" s="44"/>
      <c r="R17" s="83">
        <f>+N17-P17</f>
        <v>-4069.8759897370082</v>
      </c>
      <c r="S17" s="32">
        <v>16847.797500000001</v>
      </c>
      <c r="T17" s="43"/>
      <c r="U17" s="34">
        <v>22087.690548383918</v>
      </c>
      <c r="V17" s="44"/>
      <c r="W17" s="83">
        <f>+S17-U17</f>
        <v>-5239.8930483839176</v>
      </c>
      <c r="X17" s="16"/>
    </row>
    <row r="18" spans="1:24" ht="12.95" customHeight="1" thickBot="1">
      <c r="A18" s="39"/>
      <c r="B18" s="100">
        <f>SUM(B15:B17)</f>
        <v>550168.3261982851</v>
      </c>
      <c r="C18" s="43">
        <f>B18/B$12</f>
        <v>0.4511590388613515</v>
      </c>
      <c r="D18" s="48">
        <f>SUM(D15:D17)</f>
        <v>630148.99967774691</v>
      </c>
      <c r="E18" s="44">
        <f t="shared" ref="E18:E29" si="0">D18/D$12</f>
        <v>0.43989105267870771</v>
      </c>
      <c r="F18" s="49">
        <f>SUM(F15:F17)</f>
        <v>-79980.673479461868</v>
      </c>
      <c r="G18" s="100">
        <f>SUM(G15:G17)</f>
        <v>2910803.6844982854</v>
      </c>
      <c r="H18" s="43">
        <f>G18/G$12</f>
        <v>0.4376149057776485</v>
      </c>
      <c r="I18" s="48">
        <f>SUM(I15:I17)</f>
        <v>3066112.1161685153</v>
      </c>
      <c r="J18" s="44">
        <f t="shared" ref="J18:J29" si="1">I18/I$12</f>
        <v>0.43834570591718358</v>
      </c>
      <c r="K18" s="49">
        <f>SUM(K15:K17)</f>
        <v>-155308.43167022997</v>
      </c>
      <c r="L18" s="18"/>
      <c r="M18" s="98"/>
      <c r="N18" s="100">
        <f>SUM(N15:N17)</f>
        <v>70961.763660563578</v>
      </c>
      <c r="O18" s="43">
        <f>N18/N$12</f>
        <v>0.57330956178023362</v>
      </c>
      <c r="P18" s="48">
        <f>SUM(P15:P17)</f>
        <v>105453.44841890461</v>
      </c>
      <c r="Q18" s="44">
        <f>P18/P$12</f>
        <v>0.54078691496874154</v>
      </c>
      <c r="R18" s="89">
        <f>SUM(R15:R17)</f>
        <v>-34491.684758341034</v>
      </c>
      <c r="S18" s="100">
        <f>SUM(S15:S17)</f>
        <v>348295.91256056353</v>
      </c>
      <c r="T18" s="43">
        <f>S18/S$12</f>
        <v>0.55226088423921982</v>
      </c>
      <c r="U18" s="48">
        <f>SUM(U15:U17)</f>
        <v>572610.59445193037</v>
      </c>
      <c r="V18" s="44">
        <f>U18/U$12</f>
        <v>0.54144479310589777</v>
      </c>
      <c r="W18" s="89">
        <f>SUM(W15:W17)</f>
        <v>-224314.68189136687</v>
      </c>
      <c r="X18" s="16"/>
    </row>
    <row r="19" spans="1:24" ht="12.95" customHeight="1" thickTop="1" thickBot="1">
      <c r="A19" s="42" t="s">
        <v>21</v>
      </c>
      <c r="B19" s="101">
        <f>+B12-B18</f>
        <v>669287.07380171528</v>
      </c>
      <c r="C19" s="43">
        <f>B19/B$12</f>
        <v>0.54884096113864855</v>
      </c>
      <c r="D19" s="50">
        <f>+D12-D18</f>
        <v>802362.51843672094</v>
      </c>
      <c r="E19" s="44">
        <f t="shared" si="0"/>
        <v>0.56010894732129235</v>
      </c>
      <c r="F19" s="51">
        <f>+F12-F18</f>
        <v>-133075.44463500578</v>
      </c>
      <c r="G19" s="101">
        <f>+G12-G18</f>
        <v>3740714.913401715</v>
      </c>
      <c r="H19" s="43">
        <f>G19/G$12</f>
        <v>0.5623850942223515</v>
      </c>
      <c r="I19" s="50">
        <f>+I12-I18</f>
        <v>3928623.0318650645</v>
      </c>
      <c r="J19" s="44">
        <f t="shared" si="1"/>
        <v>0.56165429408281642</v>
      </c>
      <c r="K19" s="51">
        <f>+K12-K18</f>
        <v>-187908.11846334973</v>
      </c>
      <c r="L19" s="18"/>
      <c r="M19" s="79" t="s">
        <v>21</v>
      </c>
      <c r="N19" s="101">
        <f>+N12-N18</f>
        <v>52813.886339436431</v>
      </c>
      <c r="O19" s="43">
        <f>N19/N$12</f>
        <v>0.42669043821976638</v>
      </c>
      <c r="P19" s="50">
        <f>+P12-P18</f>
        <v>89546.551581095395</v>
      </c>
      <c r="Q19" s="44">
        <f>P19/P$12</f>
        <v>0.45921308503125846</v>
      </c>
      <c r="R19" s="90">
        <f>+R12-R18</f>
        <v>-36732.665241658957</v>
      </c>
      <c r="S19" s="101">
        <f>+S12-S18</f>
        <v>282376.87723943638</v>
      </c>
      <c r="T19" s="43">
        <f>S19/S$12</f>
        <v>0.44773911576078024</v>
      </c>
      <c r="U19" s="50">
        <f>+U12-U18</f>
        <v>484949.84706096281</v>
      </c>
      <c r="V19" s="44">
        <f>U19/U$12</f>
        <v>0.45855520689410223</v>
      </c>
      <c r="W19" s="90">
        <f>+W12-W18</f>
        <v>-202572.96982152641</v>
      </c>
      <c r="X19" s="16"/>
    </row>
    <row r="20" spans="1:24" ht="12.95" customHeight="1" thickTop="1">
      <c r="A20" s="52"/>
      <c r="B20" s="32"/>
      <c r="C20" s="43"/>
      <c r="D20" s="34"/>
      <c r="E20" s="44"/>
      <c r="F20" s="35"/>
      <c r="G20" s="32"/>
      <c r="H20" s="43"/>
      <c r="I20" s="34"/>
      <c r="J20" s="44"/>
      <c r="K20" s="35"/>
      <c r="L20" s="18"/>
      <c r="N20" s="32"/>
      <c r="O20" s="43"/>
      <c r="P20" s="34"/>
      <c r="Q20" s="44"/>
      <c r="R20" s="91"/>
      <c r="S20" s="32"/>
      <c r="T20" s="43"/>
      <c r="U20" s="34"/>
      <c r="V20" s="44"/>
      <c r="W20" s="91"/>
    </row>
    <row r="21" spans="1:24" ht="12.95" customHeight="1">
      <c r="A21" s="42" t="s">
        <v>22</v>
      </c>
      <c r="B21" s="32"/>
      <c r="C21" s="43"/>
      <c r="D21" s="54"/>
      <c r="E21" s="44"/>
      <c r="F21" s="35"/>
      <c r="G21" s="32"/>
      <c r="H21" s="43"/>
      <c r="I21" s="54"/>
      <c r="J21" s="44"/>
      <c r="K21" s="35"/>
      <c r="L21" s="18"/>
      <c r="M21" s="79" t="s">
        <v>22</v>
      </c>
      <c r="N21" s="32"/>
      <c r="O21" s="43"/>
      <c r="P21" s="34"/>
      <c r="Q21" s="44"/>
      <c r="R21" s="91"/>
      <c r="S21" s="32"/>
      <c r="T21" s="43"/>
      <c r="U21" s="34"/>
      <c r="V21" s="44"/>
      <c r="W21" s="91"/>
      <c r="X21" s="16"/>
    </row>
    <row r="22" spans="1:24" ht="12.95" customHeight="1">
      <c r="A22" s="31" t="s">
        <v>23</v>
      </c>
      <c r="B22" s="32">
        <v>43075.181999999986</v>
      </c>
      <c r="C22" s="43">
        <v>3.5323294316462882E-2</v>
      </c>
      <c r="D22" s="34">
        <v>44271.825691556907</v>
      </c>
      <c r="E22" s="44">
        <f>D22/D$12</f>
        <v>3.0905039946784757E-2</v>
      </c>
      <c r="F22" s="35">
        <f t="shared" ref="F22:F27" si="2">+B22-D22</f>
        <v>-1196.6436915569211</v>
      </c>
      <c r="G22" s="32">
        <v>194685.33189999999</v>
      </c>
      <c r="H22" s="43">
        <v>2.9269305803559735E-2</v>
      </c>
      <c r="I22" s="34">
        <v>216181.68105548059</v>
      </c>
      <c r="J22" s="44">
        <f>I22/I$12</f>
        <v>3.0906342624889154E-2</v>
      </c>
      <c r="K22" s="35">
        <f t="shared" ref="K22:K27" si="3">+G22-I22</f>
        <v>-21496.349155480595</v>
      </c>
      <c r="L22" s="18"/>
      <c r="M22" s="98" t="s">
        <v>76</v>
      </c>
      <c r="N22" s="32">
        <v>4221.6499999999996</v>
      </c>
      <c r="O22" s="43">
        <v>3.4107273926656814E-2</v>
      </c>
      <c r="P22" s="34">
        <v>5068.0580867293502</v>
      </c>
      <c r="Q22" s="44">
        <f t="shared" ref="Q22:Q29" si="4">P22/P$12</f>
        <v>2.5990041470406924E-2</v>
      </c>
      <c r="R22" s="83">
        <f t="shared" ref="R22:R27" si="5">+N22-P22</f>
        <v>-846.40808672935054</v>
      </c>
      <c r="S22" s="32">
        <v>18575.046900000001</v>
      </c>
      <c r="T22" s="43">
        <v>2.9452748240320552E-2</v>
      </c>
      <c r="U22" s="34">
        <v>27687.655379779953</v>
      </c>
      <c r="V22" s="44">
        <f t="shared" ref="V22:V29" si="6">U22/U$12</f>
        <v>2.6180683668700178E-2</v>
      </c>
      <c r="W22" s="83">
        <f t="shared" ref="W22:W27" si="7">+S22-U22</f>
        <v>-9112.6084797799522</v>
      </c>
      <c r="X22" s="16"/>
    </row>
    <row r="23" spans="1:24" ht="12.95" customHeight="1">
      <c r="A23" s="31" t="s">
        <v>24</v>
      </c>
      <c r="B23" s="32">
        <v>7244.9999999999991</v>
      </c>
      <c r="C23" s="43">
        <v>5.9411766924809192E-3</v>
      </c>
      <c r="D23" s="34">
        <v>4287.4293547821526</v>
      </c>
      <c r="E23" s="44">
        <f t="shared" si="0"/>
        <v>2.9929458161882345E-3</v>
      </c>
      <c r="F23" s="35">
        <f t="shared" si="2"/>
        <v>2957.5706452178465</v>
      </c>
      <c r="G23" s="32">
        <v>30521.020400000001</v>
      </c>
      <c r="H23" s="43">
        <v>4.5885792771647692E-3</v>
      </c>
      <c r="I23" s="34">
        <v>20935.74572191593</v>
      </c>
      <c r="J23" s="44">
        <f t="shared" si="1"/>
        <v>2.9930719718246324E-3</v>
      </c>
      <c r="K23" s="35">
        <f t="shared" si="3"/>
        <v>9585.2746780840716</v>
      </c>
      <c r="L23" s="18"/>
      <c r="M23" s="98" t="s">
        <v>24</v>
      </c>
      <c r="N23" s="32">
        <v>0</v>
      </c>
      <c r="O23" s="43">
        <v>0</v>
      </c>
      <c r="P23" s="34">
        <v>0</v>
      </c>
      <c r="Q23" s="44">
        <f t="shared" si="4"/>
        <v>0</v>
      </c>
      <c r="R23" s="83">
        <f t="shared" si="5"/>
        <v>0</v>
      </c>
      <c r="S23" s="32">
        <v>0</v>
      </c>
      <c r="T23" s="43">
        <v>0</v>
      </c>
      <c r="U23" s="34">
        <v>0</v>
      </c>
      <c r="V23" s="44">
        <f t="shared" si="6"/>
        <v>0</v>
      </c>
      <c r="W23" s="83">
        <f t="shared" si="7"/>
        <v>0</v>
      </c>
      <c r="X23" s="16"/>
    </row>
    <row r="24" spans="1:24" ht="12.95" customHeight="1">
      <c r="A24" s="31" t="s">
        <v>25</v>
      </c>
      <c r="B24" s="32">
        <v>206380.11666666655</v>
      </c>
      <c r="C24" s="43">
        <v>0.16923957749226948</v>
      </c>
      <c r="D24" s="34">
        <v>265984.50916532526</v>
      </c>
      <c r="E24" s="44">
        <f>D24/D$12</f>
        <v>0.18567704748051542</v>
      </c>
      <c r="F24" s="35">
        <f t="shared" si="2"/>
        <v>-59604.392498658708</v>
      </c>
      <c r="G24" s="32">
        <v>1181548.7665666665</v>
      </c>
      <c r="H24" s="43">
        <v>0.17763594120291598</v>
      </c>
      <c r="I24" s="34">
        <v>1269318.9499551097</v>
      </c>
      <c r="J24" s="44">
        <f>I24/I$12</f>
        <v>0.18146776441020096</v>
      </c>
      <c r="K24" s="35">
        <f t="shared" si="3"/>
        <v>-87770.183388443198</v>
      </c>
      <c r="L24" s="18"/>
      <c r="M24" s="98" t="s">
        <v>25</v>
      </c>
      <c r="N24" s="32">
        <v>11641.525</v>
      </c>
      <c r="O24" s="43">
        <v>9.4053434581034323E-2</v>
      </c>
      <c r="P24" s="34">
        <v>8275.3000000000011</v>
      </c>
      <c r="Q24" s="44">
        <f t="shared" si="4"/>
        <v>4.2437435897435906E-2</v>
      </c>
      <c r="R24" s="83">
        <f t="shared" si="5"/>
        <v>3366.2249999999985</v>
      </c>
      <c r="S24" s="32">
        <v>50586.059600000001</v>
      </c>
      <c r="T24" s="43">
        <v>8.020967515665603E-2</v>
      </c>
      <c r="U24" s="34">
        <v>49651.80000000001</v>
      </c>
      <c r="V24" s="44">
        <f t="shared" si="6"/>
        <v>4.6949373341698207E-2</v>
      </c>
      <c r="W24" s="83">
        <f t="shared" si="7"/>
        <v>934.25959999999031</v>
      </c>
      <c r="X24" s="16"/>
    </row>
    <row r="25" spans="1:24" ht="12.95" customHeight="1">
      <c r="A25" s="31" t="s">
        <v>26</v>
      </c>
      <c r="B25" s="32">
        <v>10788.299499999996</v>
      </c>
      <c r="C25" s="43">
        <v>8.8468176039894469E-3</v>
      </c>
      <c r="D25" s="34">
        <v>11486.21793939394</v>
      </c>
      <c r="E25" s="44">
        <f>D25/D$12</f>
        <v>8.0182377552625791E-3</v>
      </c>
      <c r="F25" s="35">
        <f t="shared" si="2"/>
        <v>-697.91843939394494</v>
      </c>
      <c r="G25" s="32">
        <v>54585.867599999998</v>
      </c>
      <c r="H25" s="43">
        <v>8.2065270955167594E-3</v>
      </c>
      <c r="I25" s="34">
        <v>52902.362424242434</v>
      </c>
      <c r="J25" s="44">
        <f>I25/I$12</f>
        <v>7.5631687697445991E-3</v>
      </c>
      <c r="K25" s="35">
        <f t="shared" si="3"/>
        <v>1683.5051757575638</v>
      </c>
      <c r="L25" s="18"/>
      <c r="M25" s="98" t="s">
        <v>69</v>
      </c>
      <c r="N25" s="32">
        <v>15592.849999999999</v>
      </c>
      <c r="O25" s="43">
        <v>0.12597671674517563</v>
      </c>
      <c r="P25" s="34">
        <v>14146.060000000001</v>
      </c>
      <c r="Q25" s="44">
        <f t="shared" si="4"/>
        <v>7.2543897435897439E-2</v>
      </c>
      <c r="R25" s="83">
        <f t="shared" si="5"/>
        <v>1446.7899999999972</v>
      </c>
      <c r="S25" s="32">
        <v>69955.096699999995</v>
      </c>
      <c r="T25" s="43">
        <v>0.11092138083551105</v>
      </c>
      <c r="U25" s="34">
        <v>82848.157445977369</v>
      </c>
      <c r="V25" s="44">
        <f t="shared" si="6"/>
        <v>7.8338933827232546E-2</v>
      </c>
      <c r="W25" s="83">
        <f t="shared" si="7"/>
        <v>-12893.060745977375</v>
      </c>
      <c r="X25" s="16"/>
    </row>
    <row r="26" spans="1:24" ht="12.95" customHeight="1">
      <c r="A26" s="31" t="s">
        <v>27</v>
      </c>
      <c r="B26" s="32">
        <v>26721.399999999998</v>
      </c>
      <c r="C26" s="43">
        <v>2.191256851214074E-2</v>
      </c>
      <c r="D26" s="34">
        <v>25975.645476000009</v>
      </c>
      <c r="E26" s="44">
        <f>D26/D$12</f>
        <v>1.8132940047972702E-2</v>
      </c>
      <c r="F26" s="35">
        <f t="shared" si="2"/>
        <v>745.75452399998903</v>
      </c>
      <c r="G26" s="32">
        <v>122884.16</v>
      </c>
      <c r="H26" s="43">
        <v>1.8474602181642649E-2</v>
      </c>
      <c r="I26" s="34">
        <v>129878.22738000004</v>
      </c>
      <c r="J26" s="44">
        <f>I26/I$12</f>
        <v>1.85679978771623E-2</v>
      </c>
      <c r="K26" s="35">
        <f t="shared" si="3"/>
        <v>-6994.0673800000368</v>
      </c>
      <c r="L26" s="18"/>
      <c r="M26" s="98" t="s">
        <v>27</v>
      </c>
      <c r="N26" s="32">
        <v>0</v>
      </c>
      <c r="O26" s="43">
        <v>0</v>
      </c>
      <c r="P26" s="34">
        <v>0</v>
      </c>
      <c r="Q26" s="44">
        <f t="shared" si="4"/>
        <v>0</v>
      </c>
      <c r="R26" s="83">
        <f t="shared" si="5"/>
        <v>0</v>
      </c>
      <c r="S26" s="32">
        <v>0</v>
      </c>
      <c r="T26" s="43">
        <v>0</v>
      </c>
      <c r="U26" s="34">
        <v>0</v>
      </c>
      <c r="V26" s="44">
        <f t="shared" si="6"/>
        <v>0</v>
      </c>
      <c r="W26" s="83">
        <f t="shared" si="7"/>
        <v>0</v>
      </c>
      <c r="X26" s="16"/>
    </row>
    <row r="27" spans="1:24" ht="12.95" customHeight="1">
      <c r="A27" s="31" t="s">
        <v>28</v>
      </c>
      <c r="B27" s="32">
        <v>10486.100000000002</v>
      </c>
      <c r="C27" s="43">
        <v>8.5990024727431603E-3</v>
      </c>
      <c r="D27" s="34">
        <v>12523.489612383853</v>
      </c>
      <c r="E27" s="44">
        <f t="shared" si="0"/>
        <v>8.7423308322629057E-3</v>
      </c>
      <c r="F27" s="35">
        <f t="shared" si="2"/>
        <v>-2037.3896123838513</v>
      </c>
      <c r="G27" s="32">
        <v>65736.3514</v>
      </c>
      <c r="H27" s="43">
        <v>9.8829087572203586E-3</v>
      </c>
      <c r="I27" s="34">
        <v>64948.948787629037</v>
      </c>
      <c r="J27" s="44">
        <f t="shared" si="1"/>
        <v>9.2854050100650409E-3</v>
      </c>
      <c r="K27" s="35">
        <f t="shared" si="3"/>
        <v>787.40261237096274</v>
      </c>
      <c r="L27" s="18"/>
      <c r="M27" s="98" t="s">
        <v>70</v>
      </c>
      <c r="N27" s="32">
        <v>5549.9</v>
      </c>
      <c r="O27" s="43">
        <v>4.4838382993747157E-2</v>
      </c>
      <c r="P27" s="34">
        <v>18000</v>
      </c>
      <c r="Q27" s="44">
        <f t="shared" si="4"/>
        <v>9.2307692307692313E-2</v>
      </c>
      <c r="R27" s="83">
        <f t="shared" si="5"/>
        <v>-12450.1</v>
      </c>
      <c r="S27" s="32">
        <v>40197.846899999997</v>
      </c>
      <c r="T27" s="43">
        <v>6.3738039043586464E-2</v>
      </c>
      <c r="U27" s="34">
        <v>96528.221955717556</v>
      </c>
      <c r="V27" s="44">
        <f t="shared" si="6"/>
        <v>9.1274425712850132E-2</v>
      </c>
      <c r="W27" s="83">
        <f t="shared" si="7"/>
        <v>-56330.375055717559</v>
      </c>
      <c r="X27" s="16"/>
    </row>
    <row r="28" spans="1:24" ht="12.95" customHeight="1" thickBot="1">
      <c r="A28" s="36"/>
      <c r="B28" s="100">
        <f>SUM(B22:B27)</f>
        <v>304696.09816666658</v>
      </c>
      <c r="C28" s="43">
        <f>B28/B$12</f>
        <v>0.24986243709008668</v>
      </c>
      <c r="D28" s="64">
        <f>SUM(D22:D27)</f>
        <v>364529.11723944213</v>
      </c>
      <c r="E28" s="44">
        <f t="shared" si="0"/>
        <v>0.2544685418789866</v>
      </c>
      <c r="F28" s="63">
        <f>SUM(F22:F27)</f>
        <v>-59833.019072775583</v>
      </c>
      <c r="G28" s="100">
        <f>SUM(G22:G27)</f>
        <v>1649961.4978666664</v>
      </c>
      <c r="H28" s="43">
        <f>G28/G$12</f>
        <v>0.24805786431802021</v>
      </c>
      <c r="I28" s="64">
        <f>SUM(I22:I27)</f>
        <v>1754165.9153243781</v>
      </c>
      <c r="J28" s="44">
        <f t="shared" si="1"/>
        <v>0.2507837506638867</v>
      </c>
      <c r="K28" s="63">
        <f>SUM(K22:K27)</f>
        <v>-104204.41745771123</v>
      </c>
      <c r="L28" s="18"/>
      <c r="M28" s="98"/>
      <c r="N28" s="100">
        <f>SUM(N22:N27)</f>
        <v>37005.924999999996</v>
      </c>
      <c r="O28" s="43">
        <f>N28/N$12</f>
        <v>0.29897580824661391</v>
      </c>
      <c r="P28" s="48">
        <f>SUM(P22:P27)</f>
        <v>45489.418086729354</v>
      </c>
      <c r="Q28" s="44">
        <f t="shared" si="4"/>
        <v>0.23327906711143259</v>
      </c>
      <c r="R28" s="85">
        <f>SUM(R22:R27)</f>
        <v>-8483.4930867293551</v>
      </c>
      <c r="S28" s="100">
        <f>SUM(S22:S27)</f>
        <v>179314.05009999999</v>
      </c>
      <c r="T28" s="43">
        <f>S28/S$12</f>
        <v>0.28432184327607407</v>
      </c>
      <c r="U28" s="48">
        <f>SUM(U22:U27)</f>
        <v>256715.8347814749</v>
      </c>
      <c r="V28" s="44">
        <f t="shared" si="6"/>
        <v>0.24274341655048107</v>
      </c>
      <c r="W28" s="85">
        <f>SUM(W22:W27)</f>
        <v>-77401.784681474892</v>
      </c>
      <c r="X28" s="16"/>
    </row>
    <row r="29" spans="1:24" ht="12.95" customHeight="1" thickTop="1" thickBot="1">
      <c r="A29" s="42" t="s">
        <v>29</v>
      </c>
      <c r="B29" s="101">
        <f>+B19-B28</f>
        <v>364590.9756350487</v>
      </c>
      <c r="C29" s="43">
        <f>B29/B$12</f>
        <v>0.29897852404856184</v>
      </c>
      <c r="D29" s="50">
        <f>+D19-D28</f>
        <v>437833.40119727881</v>
      </c>
      <c r="E29" s="44">
        <f t="shared" si="0"/>
        <v>0.3056404054423057</v>
      </c>
      <c r="F29" s="55">
        <f>+F19-F28</f>
        <v>-73242.425562230201</v>
      </c>
      <c r="G29" s="101">
        <f>+G19-G28</f>
        <v>2090753.4155350486</v>
      </c>
      <c r="H29" s="43">
        <f>G29/G$12</f>
        <v>0.31432722990433126</v>
      </c>
      <c r="I29" s="50">
        <f>+I19-I28</f>
        <v>2174457.1165406862</v>
      </c>
      <c r="J29" s="44">
        <f t="shared" si="1"/>
        <v>0.31087054341892967</v>
      </c>
      <c r="K29" s="55">
        <f>+K19-K28</f>
        <v>-83703.701005638504</v>
      </c>
      <c r="L29" s="18"/>
      <c r="M29" s="79" t="s">
        <v>29</v>
      </c>
      <c r="N29" s="101">
        <f>+N19-N28</f>
        <v>15807.961339436435</v>
      </c>
      <c r="O29" s="43">
        <f>N29/N$12</f>
        <v>0.1277146299731525</v>
      </c>
      <c r="P29" s="60">
        <f>+P19-P28</f>
        <v>44057.13349436604</v>
      </c>
      <c r="Q29" s="44">
        <f t="shared" si="4"/>
        <v>0.22593401791982584</v>
      </c>
      <c r="R29" s="92">
        <f>+R19-R28</f>
        <v>-28249.172154929602</v>
      </c>
      <c r="S29" s="101">
        <f>+S19-S28</f>
        <v>103062.82713943638</v>
      </c>
      <c r="T29" s="43">
        <f>S29/S$12</f>
        <v>0.16341727248470614</v>
      </c>
      <c r="U29" s="60">
        <f>U19-U28</f>
        <v>228234.01227948791</v>
      </c>
      <c r="V29" s="44">
        <f t="shared" si="6"/>
        <v>0.21581179034362113</v>
      </c>
      <c r="W29" s="92">
        <f>+W19-W28</f>
        <v>-125171.18514005152</v>
      </c>
      <c r="X29" s="16"/>
    </row>
    <row r="30" spans="1:24" ht="12.95" customHeight="1" thickTop="1">
      <c r="A30" s="42"/>
      <c r="B30" s="32"/>
      <c r="C30" s="43"/>
      <c r="D30" s="34"/>
      <c r="E30" s="44"/>
      <c r="F30" s="35"/>
      <c r="G30" s="32"/>
      <c r="H30" s="43"/>
      <c r="I30" s="34"/>
      <c r="J30" s="44"/>
      <c r="K30" s="35"/>
      <c r="L30" s="18"/>
      <c r="N30" s="32"/>
      <c r="O30" s="43"/>
      <c r="P30" s="34"/>
      <c r="Q30" s="44"/>
      <c r="R30" s="83"/>
      <c r="S30" s="32"/>
      <c r="T30" s="43"/>
      <c r="U30" s="34"/>
      <c r="V30" s="44"/>
      <c r="W30" s="83"/>
    </row>
    <row r="31" spans="1:24" ht="12.95" customHeight="1">
      <c r="A31" s="42" t="s">
        <v>30</v>
      </c>
      <c r="B31" s="32"/>
      <c r="C31" s="43"/>
      <c r="D31" s="34"/>
      <c r="E31" s="44"/>
      <c r="F31" s="35"/>
      <c r="G31" s="32"/>
      <c r="H31" s="43"/>
      <c r="I31" s="34"/>
      <c r="J31" s="44"/>
      <c r="K31" s="35"/>
      <c r="L31" s="18"/>
      <c r="M31" s="79" t="s">
        <v>71</v>
      </c>
      <c r="N31" s="32"/>
      <c r="O31" s="43"/>
      <c r="P31" s="34"/>
      <c r="Q31" s="44"/>
      <c r="R31" s="83"/>
      <c r="S31" s="32"/>
      <c r="T31" s="43"/>
      <c r="U31" s="34"/>
      <c r="V31" s="44"/>
      <c r="W31" s="83"/>
      <c r="X31" s="16"/>
    </row>
    <row r="32" spans="1:24" ht="12.95" customHeight="1">
      <c r="A32" s="36" t="s">
        <v>31</v>
      </c>
      <c r="B32" s="32">
        <v>33658.751999999979</v>
      </c>
      <c r="C32" s="43">
        <v>2.7601462095292677E-2</v>
      </c>
      <c r="D32" s="34">
        <v>31175.100000000002</v>
      </c>
      <c r="E32" s="44">
        <f>D32/D$12</f>
        <v>2.1762547529833465E-2</v>
      </c>
      <c r="F32" s="35">
        <f>+B32-D32</f>
        <v>2483.6519999999764</v>
      </c>
      <c r="G32" s="32">
        <v>166381.92089999997</v>
      </c>
      <c r="H32" s="43">
        <v>2.5014125488956707E-2</v>
      </c>
      <c r="I32" s="34">
        <v>155668.70000000001</v>
      </c>
      <c r="J32" s="44">
        <f>I32/I$12</f>
        <v>2.2255124276401365E-2</v>
      </c>
      <c r="K32" s="35">
        <f>+G32-I32</f>
        <v>10713.220899999957</v>
      </c>
      <c r="L32" s="18"/>
      <c r="M32" s="98" t="s">
        <v>31</v>
      </c>
      <c r="N32" s="32">
        <v>0</v>
      </c>
      <c r="O32" s="43">
        <v>0</v>
      </c>
      <c r="P32" s="34">
        <v>0</v>
      </c>
      <c r="Q32" s="44">
        <f>P32/P$12</f>
        <v>0</v>
      </c>
      <c r="R32" s="83">
        <f>+N32-P32</f>
        <v>0</v>
      </c>
      <c r="S32" s="32">
        <v>0</v>
      </c>
      <c r="T32" s="43">
        <v>0</v>
      </c>
      <c r="U32" s="34">
        <v>0</v>
      </c>
      <c r="V32" s="44">
        <f>U32/U$12</f>
        <v>0</v>
      </c>
      <c r="W32" s="83">
        <f>+S32-U32</f>
        <v>0</v>
      </c>
      <c r="X32" s="16"/>
    </row>
    <row r="33" spans="1:24" ht="12.95" customHeight="1">
      <c r="A33" s="31" t="s">
        <v>32</v>
      </c>
      <c r="B33" s="32">
        <v>8364.4064062499983</v>
      </c>
      <c r="C33" s="43">
        <v>6.859132696652945E-3</v>
      </c>
      <c r="D33" s="34">
        <v>11451.504731441759</v>
      </c>
      <c r="E33" s="44">
        <f>D33/D$12</f>
        <v>7.9940053442046407E-3</v>
      </c>
      <c r="F33" s="35">
        <f>+B33-D33</f>
        <v>-3087.0983251917605</v>
      </c>
      <c r="G33" s="32">
        <v>49678.097806249993</v>
      </c>
      <c r="H33" s="43">
        <v>7.4686850942481354E-3</v>
      </c>
      <c r="I33" s="34">
        <v>55092.409249952041</v>
      </c>
      <c r="J33" s="44">
        <f>I33/I$12</f>
        <v>7.8762680907854092E-3</v>
      </c>
      <c r="K33" s="35">
        <f>+G33-I33</f>
        <v>-5414.3114437020486</v>
      </c>
      <c r="L33" s="18"/>
      <c r="M33" s="98" t="s">
        <v>32</v>
      </c>
      <c r="N33" s="32">
        <v>0</v>
      </c>
      <c r="O33" s="43">
        <v>0</v>
      </c>
      <c r="P33" s="34">
        <v>833.51871419832059</v>
      </c>
      <c r="Q33" s="44">
        <f>P33/P$12</f>
        <v>4.2744549446067726E-3</v>
      </c>
      <c r="R33" s="83">
        <f>+N33-P33</f>
        <v>-833.51871419832059</v>
      </c>
      <c r="S33" s="32">
        <v>1497.3013000000001</v>
      </c>
      <c r="T33" s="43">
        <v>2.3741333449233269E-3</v>
      </c>
      <c r="U33" s="34">
        <v>4469.8933026877667</v>
      </c>
      <c r="V33" s="44">
        <f>U33/U$12</f>
        <v>4.2266078866313875E-3</v>
      </c>
      <c r="W33" s="83">
        <f>+S33-U33</f>
        <v>-2972.5920026877666</v>
      </c>
      <c r="X33" s="16"/>
    </row>
    <row r="34" spans="1:24" ht="12.95" customHeight="1">
      <c r="A34" s="31" t="s">
        <v>33</v>
      </c>
      <c r="B34" s="32">
        <v>36046.816666666666</v>
      </c>
      <c r="C34" s="43">
        <v>2.9559766324103905E-2</v>
      </c>
      <c r="D34" s="34">
        <v>67984</v>
      </c>
      <c r="E34" s="44">
        <f>D34/D$12</f>
        <v>4.7457908114751785E-2</v>
      </c>
      <c r="F34" s="35">
        <f>+B34-D34</f>
        <v>-31937.183333333334</v>
      </c>
      <c r="G34" s="32">
        <v>277093.76076666667</v>
      </c>
      <c r="H34" s="43">
        <v>4.1658721491683114E-2</v>
      </c>
      <c r="I34" s="34">
        <v>324924</v>
      </c>
      <c r="J34" s="44">
        <f>I34/I$12</f>
        <v>4.6452652333998014E-2</v>
      </c>
      <c r="K34" s="35">
        <f>+G34-I34</f>
        <v>-47830.239233333326</v>
      </c>
      <c r="L34" s="18"/>
      <c r="M34" s="98" t="s">
        <v>33</v>
      </c>
      <c r="N34" s="32">
        <v>-1265</v>
      </c>
      <c r="O34" s="43">
        <v>-1.0220103873419369E-2</v>
      </c>
      <c r="P34" s="34">
        <v>964.048309444658</v>
      </c>
      <c r="Q34" s="44">
        <f>P34/P$12</f>
        <v>4.9438374843315796E-3</v>
      </c>
      <c r="R34" s="83">
        <f>+N34-P34</f>
        <v>-2229.0483094446581</v>
      </c>
      <c r="S34" s="32">
        <v>-1802.5981999999999</v>
      </c>
      <c r="T34" s="43">
        <v>-2.8582146386427155E-3</v>
      </c>
      <c r="U34" s="34">
        <v>5214.456938779299</v>
      </c>
      <c r="V34" s="44">
        <f>U34/U$12</f>
        <v>4.9306467357267611E-3</v>
      </c>
      <c r="W34" s="83">
        <f>+S34-U34</f>
        <v>-7017.0551387792984</v>
      </c>
      <c r="X34" s="16"/>
    </row>
    <row r="35" spans="1:24" ht="12.95" customHeight="1">
      <c r="A35" s="31" t="s">
        <v>34</v>
      </c>
      <c r="B35" s="32">
        <v>25161.541333333309</v>
      </c>
      <c r="C35" s="43">
        <v>2.0633424833194639E-2</v>
      </c>
      <c r="D35" s="34">
        <v>17600</v>
      </c>
      <c r="E35" s="44">
        <f>D35/D$12</f>
        <v>1.2286114127142141E-2</v>
      </c>
      <c r="F35" s="35">
        <f>+B35-D35</f>
        <v>7561.541333333309</v>
      </c>
      <c r="G35" s="32">
        <v>142839.17603333329</v>
      </c>
      <c r="H35" s="43">
        <v>2.147467137480907E-2</v>
      </c>
      <c r="I35" s="34">
        <v>128500.00000000001</v>
      </c>
      <c r="J35" s="44">
        <f>I35/I$12</f>
        <v>1.837096005502439E-2</v>
      </c>
      <c r="K35" s="35">
        <f>+G35-I35</f>
        <v>14339.176033333279</v>
      </c>
      <c r="L35" s="18"/>
      <c r="M35" s="98" t="s">
        <v>34</v>
      </c>
      <c r="N35" s="32">
        <v>-0.45999999999958158</v>
      </c>
      <c r="O35" s="43">
        <v>-3.7164014085127536E-6</v>
      </c>
      <c r="P35" s="34">
        <v>5300</v>
      </c>
      <c r="Q35" s="44">
        <f>P35/P$12</f>
        <v>2.7179487179487181E-2</v>
      </c>
      <c r="R35" s="83">
        <f>+N35-P35</f>
        <v>-5300.4599999999991</v>
      </c>
      <c r="S35" s="32">
        <v>15667.959200000001</v>
      </c>
      <c r="T35" s="43">
        <v>2.4843245900887292E-2</v>
      </c>
      <c r="U35" s="34">
        <v>68080</v>
      </c>
      <c r="V35" s="44">
        <f>U35/U$12</f>
        <v>6.4374571256285026E-2</v>
      </c>
      <c r="W35" s="83">
        <f>+S35-U35</f>
        <v>-52412.040800000002</v>
      </c>
      <c r="X35" s="16"/>
    </row>
    <row r="36" spans="1:24" ht="12.95" customHeight="1" thickBot="1">
      <c r="A36" s="31"/>
      <c r="B36" s="100">
        <f>SUM(B31:B35)</f>
        <v>103231.51640624995</v>
      </c>
      <c r="C36" s="43">
        <f>B36/B$12</f>
        <v>8.4653785949244165E-2</v>
      </c>
      <c r="D36" s="64">
        <f>SUM(D31:D35)</f>
        <v>128210.60473144177</v>
      </c>
      <c r="E36" s="44">
        <f>D36/D$12</f>
        <v>8.9500575115932041E-2</v>
      </c>
      <c r="F36" s="66">
        <f>SUM(F31:F35)</f>
        <v>-24979.088325191809</v>
      </c>
      <c r="G36" s="100">
        <f>SUM(G31:G35)</f>
        <v>635992.95550624991</v>
      </c>
      <c r="H36" s="43">
        <f>G36/G$12</f>
        <v>9.5616203449697026E-2</v>
      </c>
      <c r="I36" s="64">
        <f>SUM(I31:I35)</f>
        <v>664185.10924995202</v>
      </c>
      <c r="J36" s="44">
        <f>I36/I$12</f>
        <v>9.4955004756209174E-2</v>
      </c>
      <c r="K36" s="66">
        <f>SUM(K31:K35)</f>
        <v>-28192.15374370214</v>
      </c>
      <c r="L36" s="18"/>
      <c r="M36" s="79"/>
      <c r="N36" s="100">
        <f>SUM(N32:N35)</f>
        <v>-1265.4599999999996</v>
      </c>
      <c r="O36" s="43">
        <f>N36/N$12</f>
        <v>-1.0223820274827881E-2</v>
      </c>
      <c r="P36" s="48">
        <f>SUM(P32:P35)</f>
        <v>7097.5670236429787</v>
      </c>
      <c r="Q36" s="44">
        <f>P36/P$12</f>
        <v>3.639777960842553E-2</v>
      </c>
      <c r="R36" s="93">
        <f>SUM(R32:R35)</f>
        <v>-8363.0270236429787</v>
      </c>
      <c r="S36" s="100">
        <f>SUM(S32:S35)</f>
        <v>15362.662300000002</v>
      </c>
      <c r="T36" s="43">
        <f>S36/S$12</f>
        <v>2.4359164607167905E-2</v>
      </c>
      <c r="U36" s="48">
        <f>SUM(U32:U35)</f>
        <v>77764.350241467066</v>
      </c>
      <c r="V36" s="44">
        <f>U36/U$12</f>
        <v>7.3531825878643181E-2</v>
      </c>
      <c r="W36" s="93">
        <f>SUM(W32:W35)</f>
        <v>-62401.687941467069</v>
      </c>
      <c r="X36" s="16"/>
    </row>
    <row r="37" spans="1:24" ht="12.95" customHeight="1" thickTop="1">
      <c r="A37" s="42"/>
      <c r="B37" s="32"/>
      <c r="C37" s="43"/>
      <c r="D37" s="34"/>
      <c r="E37" s="44"/>
      <c r="F37" s="35"/>
      <c r="G37" s="32"/>
      <c r="H37" s="43"/>
      <c r="I37" s="34"/>
      <c r="J37" s="44"/>
      <c r="K37" s="35"/>
      <c r="L37" s="18"/>
      <c r="N37" s="32"/>
      <c r="O37" s="43"/>
      <c r="P37" s="34"/>
      <c r="Q37" s="44"/>
      <c r="R37" s="83"/>
      <c r="S37" s="32"/>
      <c r="T37" s="43"/>
      <c r="U37" s="34"/>
      <c r="V37" s="44"/>
      <c r="W37" s="95"/>
    </row>
    <row r="38" spans="1:24" ht="12.95" customHeight="1">
      <c r="A38" s="56" t="s">
        <v>35</v>
      </c>
      <c r="B38" s="46"/>
      <c r="C38" s="40"/>
      <c r="D38" s="65"/>
      <c r="E38" s="38"/>
      <c r="F38" s="57"/>
      <c r="G38" s="32"/>
      <c r="H38" s="40"/>
      <c r="I38" s="65"/>
      <c r="J38" s="38"/>
      <c r="K38" s="57"/>
      <c r="L38" s="18"/>
      <c r="M38" s="94" t="s">
        <v>35</v>
      </c>
      <c r="N38" s="32"/>
      <c r="O38" s="43"/>
      <c r="P38" s="34"/>
      <c r="Q38" s="44"/>
      <c r="R38" s="83"/>
      <c r="S38" s="32"/>
      <c r="T38" s="43"/>
      <c r="U38" s="34"/>
      <c r="V38" s="44"/>
      <c r="W38" s="95"/>
      <c r="X38" s="16"/>
    </row>
    <row r="39" spans="1:24" ht="12.95" customHeight="1">
      <c r="A39" s="36" t="s">
        <v>31</v>
      </c>
      <c r="B39" s="32">
        <v>39298.399999999994</v>
      </c>
      <c r="C39" s="43">
        <v>3.222618883806655E-2</v>
      </c>
      <c r="D39" s="34">
        <v>39983.746000000006</v>
      </c>
      <c r="E39" s="44">
        <v>2.7911640146969501E-2</v>
      </c>
      <c r="F39" s="58">
        <f t="shared" ref="F39:F63" si="8">+B39-D39</f>
        <v>-685.34600000001228</v>
      </c>
      <c r="G39" s="32">
        <v>190543.49050000001</v>
      </c>
      <c r="H39" s="43">
        <v>2.8646614708430326E-2</v>
      </c>
      <c r="I39" s="34">
        <v>190302.21979999999</v>
      </c>
      <c r="J39" s="44">
        <v>2.7206493994772537E-2</v>
      </c>
      <c r="K39" s="58">
        <f t="shared" ref="K39:K63" si="9">+G39-I39</f>
        <v>241.27070000002277</v>
      </c>
      <c r="L39" s="18"/>
      <c r="M39" s="98" t="s">
        <v>31</v>
      </c>
      <c r="N39" s="32">
        <v>0</v>
      </c>
      <c r="O39" s="43">
        <v>0</v>
      </c>
      <c r="P39" s="34">
        <v>0</v>
      </c>
      <c r="Q39" s="44">
        <f t="shared" ref="Q39:Q62" si="10">P39/P$12</f>
        <v>0</v>
      </c>
      <c r="R39" s="83">
        <f t="shared" ref="R39:R54" si="11">+N39-P39</f>
        <v>0</v>
      </c>
      <c r="S39" s="32">
        <v>0</v>
      </c>
      <c r="T39" s="43">
        <v>0</v>
      </c>
      <c r="U39" s="34">
        <v>0</v>
      </c>
      <c r="V39" s="44">
        <f t="shared" ref="V39:V62" si="12">U39/U$12</f>
        <v>0</v>
      </c>
      <c r="W39" s="83">
        <f t="shared" ref="W39:W54" si="13">+S39-U39</f>
        <v>0</v>
      </c>
      <c r="X39" s="16"/>
    </row>
    <row r="40" spans="1:24" ht="12.95" customHeight="1">
      <c r="A40" s="31" t="s">
        <v>36</v>
      </c>
      <c r="B40" s="32">
        <v>11500</v>
      </c>
      <c r="C40" s="43">
        <v>9.4304391944141589E-3</v>
      </c>
      <c r="D40" s="34">
        <v>13021.396666666666</v>
      </c>
      <c r="E40" s="44">
        <v>9.089907133037211E-3</v>
      </c>
      <c r="F40" s="35">
        <f t="shared" si="8"/>
        <v>-1521.3966666666656</v>
      </c>
      <c r="G40" s="32">
        <v>99238.2</v>
      </c>
      <c r="H40" s="43">
        <v>1.4919630538405353E-2</v>
      </c>
      <c r="I40" s="34">
        <v>91506.983333333337</v>
      </c>
      <c r="J40" s="44">
        <v>1.3082265646478203E-2</v>
      </c>
      <c r="K40" s="35">
        <f t="shared" si="9"/>
        <v>7731.2166666666599</v>
      </c>
      <c r="L40" s="18"/>
      <c r="M40" s="98" t="s">
        <v>36</v>
      </c>
      <c r="N40" s="32">
        <v>0</v>
      </c>
      <c r="O40" s="43">
        <v>0</v>
      </c>
      <c r="P40" s="34">
        <v>0</v>
      </c>
      <c r="Q40" s="44">
        <f t="shared" si="10"/>
        <v>0</v>
      </c>
      <c r="R40" s="83">
        <f t="shared" si="11"/>
        <v>0</v>
      </c>
      <c r="S40" s="32">
        <v>0</v>
      </c>
      <c r="T40" s="43">
        <v>0</v>
      </c>
      <c r="U40" s="34">
        <v>0</v>
      </c>
      <c r="V40" s="44">
        <f t="shared" si="12"/>
        <v>0</v>
      </c>
      <c r="W40" s="83">
        <f t="shared" si="13"/>
        <v>0</v>
      </c>
      <c r="X40" s="16"/>
    </row>
    <row r="41" spans="1:24" ht="12.95" customHeight="1">
      <c r="A41" s="31" t="s">
        <v>37</v>
      </c>
      <c r="B41" s="32">
        <v>1540.5199999999988</v>
      </c>
      <c r="C41" s="43">
        <v>1.2632852337199035E-3</v>
      </c>
      <c r="D41" s="34">
        <v>3511.2733333333335</v>
      </c>
      <c r="E41" s="44">
        <v>2.4511309605070538E-3</v>
      </c>
      <c r="F41" s="35">
        <f t="shared" si="8"/>
        <v>-1970.7533333333347</v>
      </c>
      <c r="G41" s="32">
        <v>17130.581300000002</v>
      </c>
      <c r="H41" s="43">
        <v>2.5754391343667631E-3</v>
      </c>
      <c r="I41" s="34">
        <v>21956.366666666669</v>
      </c>
      <c r="J41" s="44">
        <v>3.138984708068501E-3</v>
      </c>
      <c r="K41" s="35">
        <f t="shared" si="9"/>
        <v>-4825.785366666667</v>
      </c>
      <c r="L41" s="18"/>
      <c r="M41" s="98" t="s">
        <v>37</v>
      </c>
      <c r="N41" s="32">
        <v>0</v>
      </c>
      <c r="O41" s="43">
        <v>0</v>
      </c>
      <c r="P41" s="34">
        <v>440.00000000000006</v>
      </c>
      <c r="Q41" s="44">
        <f t="shared" si="10"/>
        <v>2.2564102564102567E-3</v>
      </c>
      <c r="R41" s="83">
        <f t="shared" si="11"/>
        <v>-440.00000000000006</v>
      </c>
      <c r="S41" s="32">
        <v>0</v>
      </c>
      <c r="T41" s="43">
        <v>0</v>
      </c>
      <c r="U41" s="34">
        <v>2640.0000000000005</v>
      </c>
      <c r="V41" s="44">
        <f t="shared" si="12"/>
        <v>2.4963112238042379E-3</v>
      </c>
      <c r="W41" s="83">
        <f t="shared" si="13"/>
        <v>-2640.0000000000005</v>
      </c>
      <c r="X41" s="16"/>
    </row>
    <row r="42" spans="1:24" ht="12.95" customHeight="1">
      <c r="A42" s="31" t="s">
        <v>38</v>
      </c>
      <c r="B42" s="32">
        <v>9553.6624999999949</v>
      </c>
      <c r="C42" s="43">
        <v>7.8343681121917138E-3</v>
      </c>
      <c r="D42" s="34">
        <v>10264.196250000003</v>
      </c>
      <c r="E42" s="44">
        <v>7.1651753722093425E-3</v>
      </c>
      <c r="F42" s="35">
        <f t="shared" si="8"/>
        <v>-710.53375000000779</v>
      </c>
      <c r="G42" s="32">
        <v>47909.1204</v>
      </c>
      <c r="H42" s="43">
        <v>7.2027341869157126E-3</v>
      </c>
      <c r="I42" s="34">
        <v>51320.981250000012</v>
      </c>
      <c r="J42" s="44">
        <v>7.337087132516777E-3</v>
      </c>
      <c r="K42" s="35">
        <f t="shared" si="9"/>
        <v>-3411.8608500000119</v>
      </c>
      <c r="L42" s="18"/>
      <c r="M42" s="98" t="s">
        <v>38</v>
      </c>
      <c r="N42" s="32">
        <v>2257.4499999999998</v>
      </c>
      <c r="O42" s="43">
        <v>1.8238239912292925E-2</v>
      </c>
      <c r="P42" s="34">
        <v>2175.25</v>
      </c>
      <c r="Q42" s="44">
        <f t="shared" si="10"/>
        <v>1.1155128205128205E-2</v>
      </c>
      <c r="R42" s="83">
        <f t="shared" si="11"/>
        <v>82.199999999999818</v>
      </c>
      <c r="S42" s="32">
        <v>7579.4583999999995</v>
      </c>
      <c r="T42" s="43">
        <v>1.2018052027270134E-2</v>
      </c>
      <c r="U42" s="34">
        <v>13051.5</v>
      </c>
      <c r="V42" s="44">
        <f t="shared" si="12"/>
        <v>1.2341138612682198E-2</v>
      </c>
      <c r="W42" s="83">
        <f t="shared" si="13"/>
        <v>-5472.0416000000005</v>
      </c>
      <c r="X42" s="16"/>
    </row>
    <row r="43" spans="1:24" ht="12.95" customHeight="1">
      <c r="A43" s="31" t="s">
        <v>39</v>
      </c>
      <c r="B43" s="32">
        <v>1581.6410000000001</v>
      </c>
      <c r="C43" s="43">
        <v>1.2970060241645571E-3</v>
      </c>
      <c r="D43" s="34">
        <v>388.53833333333336</v>
      </c>
      <c r="E43" s="44">
        <v>2.7122876739221188E-4</v>
      </c>
      <c r="F43" s="35">
        <f t="shared" si="8"/>
        <v>1193.1026666666667</v>
      </c>
      <c r="G43" s="32">
        <v>3271.9363000000003</v>
      </c>
      <c r="H43" s="43">
        <v>4.9190816380382781E-4</v>
      </c>
      <c r="I43" s="34">
        <v>1942.6916666666668</v>
      </c>
      <c r="J43" s="44">
        <v>2.777362724323898E-4</v>
      </c>
      <c r="K43" s="35">
        <f t="shared" si="9"/>
        <v>1329.2446333333335</v>
      </c>
      <c r="L43" s="18"/>
      <c r="M43" s="98" t="s">
        <v>39</v>
      </c>
      <c r="N43" s="32">
        <v>1297.1999999999998</v>
      </c>
      <c r="O43" s="43">
        <v>1.0480251972015497E-2</v>
      </c>
      <c r="P43" s="34">
        <v>973.50000000000011</v>
      </c>
      <c r="Q43" s="44">
        <f t="shared" si="10"/>
        <v>4.9923076923076926E-3</v>
      </c>
      <c r="R43" s="83">
        <f t="shared" si="11"/>
        <v>323.6999999999997</v>
      </c>
      <c r="S43" s="32">
        <v>3968.2026999999998</v>
      </c>
      <c r="T43" s="43">
        <v>6.2920150737094645E-3</v>
      </c>
      <c r="U43" s="34">
        <v>5841.0000000000009</v>
      </c>
      <c r="V43" s="44">
        <f t="shared" si="12"/>
        <v>5.5230885826668763E-3</v>
      </c>
      <c r="W43" s="83">
        <f t="shared" si="13"/>
        <v>-1872.7973000000011</v>
      </c>
      <c r="X43" s="16"/>
    </row>
    <row r="44" spans="1:24" ht="12.95" customHeight="1">
      <c r="A44" s="31" t="s">
        <v>40</v>
      </c>
      <c r="B44" s="32">
        <v>1270.4855000000005</v>
      </c>
      <c r="C44" s="43">
        <v>1.0418466308812935E-3</v>
      </c>
      <c r="D44" s="34">
        <v>3717.6562500000009</v>
      </c>
      <c r="E44" s="44">
        <v>2.5952016461922322E-3</v>
      </c>
      <c r="F44" s="35">
        <f t="shared" si="8"/>
        <v>-2447.1707500000002</v>
      </c>
      <c r="G44" s="32">
        <v>15253.937599999999</v>
      </c>
      <c r="H44" s="43">
        <v>2.293301503331274E-3</v>
      </c>
      <c r="I44" s="34">
        <v>18588.281250000007</v>
      </c>
      <c r="J44" s="44">
        <v>2.6574674889907313E-3</v>
      </c>
      <c r="K44" s="35">
        <f t="shared" si="9"/>
        <v>-3334.343650000008</v>
      </c>
      <c r="L44" s="18"/>
      <c r="M44" s="98" t="s">
        <v>40</v>
      </c>
      <c r="N44" s="32">
        <v>79.349999999999994</v>
      </c>
      <c r="O44" s="43">
        <v>6.4107924296903304E-4</v>
      </c>
      <c r="P44" s="34">
        <v>136.19375000000002</v>
      </c>
      <c r="Q44" s="44">
        <f t="shared" si="10"/>
        <v>6.9842948717948727E-4</v>
      </c>
      <c r="R44" s="83">
        <f t="shared" si="11"/>
        <v>-56.843750000000028</v>
      </c>
      <c r="S44" s="32">
        <v>197.81270000000001</v>
      </c>
      <c r="T44" s="43">
        <v>3.1365345580032197E-4</v>
      </c>
      <c r="U44" s="34">
        <v>817.16250000000014</v>
      </c>
      <c r="V44" s="44">
        <f t="shared" si="12"/>
        <v>7.7268633349315548E-4</v>
      </c>
      <c r="W44" s="83">
        <f t="shared" si="13"/>
        <v>-619.34980000000019</v>
      </c>
      <c r="X44" s="16"/>
    </row>
    <row r="45" spans="1:24" ht="12.95" customHeight="1">
      <c r="A45" s="31" t="s">
        <v>41</v>
      </c>
      <c r="B45" s="32">
        <v>1151.8169999999998</v>
      </c>
      <c r="C45" s="43">
        <v>9.445339288341332E-4</v>
      </c>
      <c r="D45" s="34">
        <v>2370.9262500000004</v>
      </c>
      <c r="E45" s="44">
        <v>1.6550835508259744E-3</v>
      </c>
      <c r="F45" s="58">
        <f t="shared" si="8"/>
        <v>-1219.1092500000007</v>
      </c>
      <c r="G45" s="32">
        <v>14201.1142</v>
      </c>
      <c r="H45" s="43">
        <v>2.1350183406964444E-3</v>
      </c>
      <c r="I45" s="34">
        <v>11854.631250000002</v>
      </c>
      <c r="J45" s="44">
        <v>1.6947934409400301E-3</v>
      </c>
      <c r="K45" s="58">
        <f t="shared" si="9"/>
        <v>2346.4829499999978</v>
      </c>
      <c r="L45" s="18"/>
      <c r="M45" s="98" t="s">
        <v>41</v>
      </c>
      <c r="N45" s="32">
        <v>28.749999999999996</v>
      </c>
      <c r="O45" s="43">
        <v>2.3227508803225834E-4</v>
      </c>
      <c r="P45" s="34">
        <v>77</v>
      </c>
      <c r="Q45" s="44">
        <f t="shared" si="10"/>
        <v>3.9487179487179488E-4</v>
      </c>
      <c r="R45" s="83">
        <f t="shared" si="11"/>
        <v>-48.25</v>
      </c>
      <c r="S45" s="32">
        <v>359.47479999999996</v>
      </c>
      <c r="T45" s="43">
        <v>5.6998622076908896E-4</v>
      </c>
      <c r="U45" s="34">
        <v>462</v>
      </c>
      <c r="V45" s="44">
        <f t="shared" si="12"/>
        <v>4.3685446416574152E-4</v>
      </c>
      <c r="W45" s="83">
        <f t="shared" si="13"/>
        <v>-102.52520000000004</v>
      </c>
      <c r="X45" s="16"/>
    </row>
    <row r="46" spans="1:24" ht="12.95" customHeight="1">
      <c r="A46" s="31" t="s">
        <v>42</v>
      </c>
      <c r="B46" s="32">
        <v>3356.2762777777793</v>
      </c>
      <c r="C46" s="43">
        <v>2.752274726716351E-3</v>
      </c>
      <c r="D46" s="34">
        <v>4228.3450000000003</v>
      </c>
      <c r="E46" s="44">
        <v>2.9517005249392525E-3</v>
      </c>
      <c r="F46" s="35">
        <f t="shared" si="8"/>
        <v>-872.06872222222091</v>
      </c>
      <c r="G46" s="32">
        <v>18131.77767777778</v>
      </c>
      <c r="H46" s="43">
        <v>2.7259606074772603E-3</v>
      </c>
      <c r="I46" s="34">
        <v>21141.725000000002</v>
      </c>
      <c r="J46" s="44">
        <v>3.0225197312786813E-3</v>
      </c>
      <c r="K46" s="35">
        <f t="shared" si="9"/>
        <v>-3009.9473222222223</v>
      </c>
      <c r="L46" s="18"/>
      <c r="M46" s="98" t="s">
        <v>42</v>
      </c>
      <c r="N46" s="32">
        <v>67.849999999999994</v>
      </c>
      <c r="O46" s="43">
        <v>5.4816920775612973E-4</v>
      </c>
      <c r="P46" s="34">
        <v>245.43750000000003</v>
      </c>
      <c r="Q46" s="44">
        <f t="shared" si="10"/>
        <v>1.2586538461538462E-3</v>
      </c>
      <c r="R46" s="83">
        <f t="shared" si="11"/>
        <v>-177.58750000000003</v>
      </c>
      <c r="S46" s="32">
        <v>271.75580000000002</v>
      </c>
      <c r="T46" s="43">
        <v>4.3089824770493066E-4</v>
      </c>
      <c r="U46" s="34">
        <v>1472.6250000000002</v>
      </c>
      <c r="V46" s="44">
        <f t="shared" si="12"/>
        <v>1.3924736045283013E-3</v>
      </c>
      <c r="W46" s="83">
        <f t="shared" si="13"/>
        <v>-1200.8692000000001</v>
      </c>
      <c r="X46" s="16"/>
    </row>
    <row r="47" spans="1:24" ht="12.95" customHeight="1">
      <c r="A47" s="31" t="s">
        <v>43</v>
      </c>
      <c r="B47" s="32">
        <v>5349.9144285714283</v>
      </c>
      <c r="C47" s="43">
        <v>4.3871341490401587E-3</v>
      </c>
      <c r="D47" s="34">
        <v>3586.2658333333338</v>
      </c>
      <c r="E47" s="44">
        <v>2.5034813249206738E-3</v>
      </c>
      <c r="F47" s="35">
        <f t="shared" si="8"/>
        <v>1763.6485952380945</v>
      </c>
      <c r="G47" s="32">
        <v>16182.963528571428</v>
      </c>
      <c r="H47" s="43">
        <v>2.4329727550759118E-3</v>
      </c>
      <c r="I47" s="34">
        <v>15621.329166666668</v>
      </c>
      <c r="J47" s="44">
        <v>2.2332981644141697E-3</v>
      </c>
      <c r="K47" s="35">
        <f t="shared" si="9"/>
        <v>561.63436190476023</v>
      </c>
      <c r="L47" s="18"/>
      <c r="M47" s="98" t="s">
        <v>43</v>
      </c>
      <c r="N47" s="32">
        <v>3.4499999999999997</v>
      </c>
      <c r="O47" s="43">
        <v>2.7873010563871002E-5</v>
      </c>
      <c r="P47" s="34">
        <v>104.04625000000001</v>
      </c>
      <c r="Q47" s="44">
        <f t="shared" si="10"/>
        <v>5.3357051282051286E-4</v>
      </c>
      <c r="R47" s="83">
        <f t="shared" si="11"/>
        <v>-100.59625000000001</v>
      </c>
      <c r="S47" s="32">
        <v>8.0559999999999992</v>
      </c>
      <c r="T47" s="43">
        <v>1.2773660335900543E-5</v>
      </c>
      <c r="U47" s="34">
        <v>624.27750000000003</v>
      </c>
      <c r="V47" s="44">
        <f t="shared" si="12"/>
        <v>5.9029959470395825E-4</v>
      </c>
      <c r="W47" s="83">
        <f t="shared" si="13"/>
        <v>-616.22149999999999</v>
      </c>
      <c r="X47" s="16"/>
    </row>
    <row r="48" spans="1:24" ht="12.95" customHeight="1">
      <c r="A48" s="31" t="s">
        <v>44</v>
      </c>
      <c r="B48" s="32">
        <v>332.10833333333358</v>
      </c>
      <c r="C48" s="43">
        <v>2.723415168224549E-4</v>
      </c>
      <c r="D48" s="34">
        <v>569.53875000000005</v>
      </c>
      <c r="E48" s="44">
        <v>3.975805728596521E-4</v>
      </c>
      <c r="F48" s="35">
        <f t="shared" si="8"/>
        <v>-237.43041666666647</v>
      </c>
      <c r="G48" s="32">
        <v>3893.8363333333336</v>
      </c>
      <c r="H48" s="43">
        <v>5.8540561467612597E-4</v>
      </c>
      <c r="I48" s="34">
        <v>4651.80375</v>
      </c>
      <c r="J48" s="44">
        <v>6.6504358657636315E-4</v>
      </c>
      <c r="K48" s="35">
        <f t="shared" si="9"/>
        <v>-757.9674166666664</v>
      </c>
      <c r="L48" s="18"/>
      <c r="M48" s="98" t="s">
        <v>44</v>
      </c>
      <c r="N48" s="32">
        <v>0</v>
      </c>
      <c r="O48" s="43">
        <v>0</v>
      </c>
      <c r="P48" s="34">
        <v>45.833333333333336</v>
      </c>
      <c r="Q48" s="44">
        <f t="shared" si="10"/>
        <v>2.3504273504273504E-4</v>
      </c>
      <c r="R48" s="83">
        <f t="shared" si="11"/>
        <v>-45.833333333333336</v>
      </c>
      <c r="S48" s="32">
        <v>-2.8999999999999915E-2</v>
      </c>
      <c r="T48" s="43">
        <v>-4.5982640235987422E-8</v>
      </c>
      <c r="U48" s="34">
        <v>275</v>
      </c>
      <c r="V48" s="44">
        <f t="shared" si="12"/>
        <v>2.600324191462747E-4</v>
      </c>
      <c r="W48" s="83">
        <f t="shared" si="13"/>
        <v>-275.029</v>
      </c>
      <c r="X48" s="16"/>
    </row>
    <row r="49" spans="1:24" ht="12.95" customHeight="1">
      <c r="A49" s="31" t="s">
        <v>45</v>
      </c>
      <c r="B49" s="32">
        <v>1796.4486111111103</v>
      </c>
      <c r="C49" s="43">
        <v>1.4731564689541821E-3</v>
      </c>
      <c r="D49" s="34">
        <v>2337.5</v>
      </c>
      <c r="E49" s="44">
        <v>1.6317495325110657E-3</v>
      </c>
      <c r="F49" s="35">
        <f t="shared" si="8"/>
        <v>-541.05138888888973</v>
      </c>
      <c r="G49" s="32">
        <v>11871.920811111111</v>
      </c>
      <c r="H49" s="43">
        <v>1.7848436618457749E-3</v>
      </c>
      <c r="I49" s="34">
        <v>11687.500000000002</v>
      </c>
      <c r="J49" s="44">
        <v>1.6708995769890863E-3</v>
      </c>
      <c r="K49" s="35">
        <f t="shared" si="9"/>
        <v>184.42081111110929</v>
      </c>
      <c r="L49" s="18"/>
      <c r="M49" s="98" t="s">
        <v>72</v>
      </c>
      <c r="N49" s="32">
        <v>0</v>
      </c>
      <c r="O49" s="43">
        <v>0</v>
      </c>
      <c r="P49" s="34">
        <v>0</v>
      </c>
      <c r="Q49" s="44">
        <f t="shared" si="10"/>
        <v>0</v>
      </c>
      <c r="R49" s="83">
        <f t="shared" si="11"/>
        <v>0</v>
      </c>
      <c r="S49" s="32">
        <v>0</v>
      </c>
      <c r="T49" s="43">
        <v>0</v>
      </c>
      <c r="U49" s="34">
        <v>0</v>
      </c>
      <c r="V49" s="44">
        <f t="shared" si="12"/>
        <v>0</v>
      </c>
      <c r="W49" s="83">
        <f t="shared" si="13"/>
        <v>0</v>
      </c>
      <c r="X49" s="16"/>
    </row>
    <row r="50" spans="1:24" ht="12.95" customHeight="1">
      <c r="A50" s="31" t="s">
        <v>46</v>
      </c>
      <c r="B50" s="32">
        <v>5112.5894999999991</v>
      </c>
      <c r="C50" s="43">
        <v>4.1925186439782857E-3</v>
      </c>
      <c r="D50" s="34">
        <v>644.37083333333351</v>
      </c>
      <c r="E50" s="44">
        <v>4.4981895446221726E-4</v>
      </c>
      <c r="F50" s="35">
        <f t="shared" si="8"/>
        <v>4468.2186666666657</v>
      </c>
      <c r="G50" s="32">
        <v>11272.240299999998</v>
      </c>
      <c r="H50" s="43">
        <v>1.6946867296678445E-3</v>
      </c>
      <c r="I50" s="34">
        <v>3221.8541666666674</v>
      </c>
      <c r="J50" s="44">
        <v>4.606113167233248E-4</v>
      </c>
      <c r="K50" s="35">
        <f t="shared" si="9"/>
        <v>8050.3861333333298</v>
      </c>
      <c r="L50" s="18"/>
      <c r="M50" s="98" t="s">
        <v>46</v>
      </c>
      <c r="N50" s="32">
        <v>304.75</v>
      </c>
      <c r="O50" s="43">
        <v>2.4621159331419387E-3</v>
      </c>
      <c r="P50" s="34">
        <v>22</v>
      </c>
      <c r="Q50" s="44">
        <f t="shared" si="10"/>
        <v>1.1282051282051281E-4</v>
      </c>
      <c r="R50" s="83">
        <f t="shared" si="11"/>
        <v>282.75</v>
      </c>
      <c r="S50" s="32">
        <v>332.40300000000002</v>
      </c>
      <c r="T50" s="43">
        <v>5.2706095042630947E-4</v>
      </c>
      <c r="U50" s="34">
        <v>132</v>
      </c>
      <c r="V50" s="44">
        <f t="shared" si="12"/>
        <v>1.2481556119021186E-4</v>
      </c>
      <c r="W50" s="83">
        <f t="shared" si="13"/>
        <v>200.40300000000002</v>
      </c>
      <c r="X50" s="16"/>
    </row>
    <row r="51" spans="1:24" ht="12.95" customHeight="1">
      <c r="A51" s="31" t="s">
        <v>47</v>
      </c>
      <c r="B51" s="32">
        <v>1369.4583333333339</v>
      </c>
      <c r="C51" s="43">
        <v>1.1230081340681533E-3</v>
      </c>
      <c r="D51" s="34">
        <v>1577.2350000000001</v>
      </c>
      <c r="E51" s="44">
        <v>1.1010277963251726E-3</v>
      </c>
      <c r="F51" s="35">
        <f t="shared" si="8"/>
        <v>-207.77666666666619</v>
      </c>
      <c r="G51" s="32">
        <v>10572.807633333334</v>
      </c>
      <c r="H51" s="43">
        <v>1.5895328980469741E-3</v>
      </c>
      <c r="I51" s="34">
        <v>7886.1750000000011</v>
      </c>
      <c r="J51" s="44">
        <v>1.1274444039839065E-3</v>
      </c>
      <c r="K51" s="35">
        <f t="shared" si="9"/>
        <v>2686.6326333333327</v>
      </c>
      <c r="L51" s="18"/>
      <c r="M51" s="98" t="s">
        <v>47</v>
      </c>
      <c r="N51" s="32">
        <v>0</v>
      </c>
      <c r="O51" s="43">
        <v>0</v>
      </c>
      <c r="P51" s="34">
        <v>22</v>
      </c>
      <c r="Q51" s="44">
        <f t="shared" si="10"/>
        <v>1.1282051282051281E-4</v>
      </c>
      <c r="R51" s="83">
        <f t="shared" si="11"/>
        <v>-22</v>
      </c>
      <c r="S51" s="32">
        <v>0</v>
      </c>
      <c r="T51" s="43">
        <v>0</v>
      </c>
      <c r="U51" s="34">
        <v>132</v>
      </c>
      <c r="V51" s="44">
        <f t="shared" si="12"/>
        <v>1.2481556119021186E-4</v>
      </c>
      <c r="W51" s="83">
        <f t="shared" si="13"/>
        <v>-132</v>
      </c>
      <c r="X51" s="16"/>
    </row>
    <row r="52" spans="1:24" ht="12.95" customHeight="1">
      <c r="A52" s="36" t="s">
        <v>48</v>
      </c>
      <c r="B52" s="32">
        <v>3390.8795454545461</v>
      </c>
      <c r="C52" s="43">
        <v>2.7806507277384194E-3</v>
      </c>
      <c r="D52" s="34">
        <v>2697.8224666666674</v>
      </c>
      <c r="E52" s="44">
        <v>1.8832815181951592E-3</v>
      </c>
      <c r="F52" s="35">
        <f t="shared" si="8"/>
        <v>693.05707878787871</v>
      </c>
      <c r="G52" s="32">
        <v>12801.375045454548</v>
      </c>
      <c r="H52" s="43">
        <v>1.9245793057687856E-3</v>
      </c>
      <c r="I52" s="34">
        <v>13384.112333333338</v>
      </c>
      <c r="J52" s="44">
        <v>1.9134551988142102E-3</v>
      </c>
      <c r="K52" s="35">
        <f t="shared" si="9"/>
        <v>-582.73728787879008</v>
      </c>
      <c r="L52" s="18"/>
      <c r="M52" s="84" t="s">
        <v>48</v>
      </c>
      <c r="N52" s="32">
        <v>0</v>
      </c>
      <c r="O52" s="43">
        <v>0</v>
      </c>
      <c r="P52" s="34">
        <v>22</v>
      </c>
      <c r="Q52" s="44">
        <f t="shared" si="10"/>
        <v>1.1282051282051281E-4</v>
      </c>
      <c r="R52" s="83">
        <f t="shared" si="11"/>
        <v>-22</v>
      </c>
      <c r="S52" s="32">
        <v>0</v>
      </c>
      <c r="T52" s="43">
        <v>0</v>
      </c>
      <c r="U52" s="34">
        <v>132</v>
      </c>
      <c r="V52" s="44">
        <f t="shared" si="12"/>
        <v>1.2481556119021186E-4</v>
      </c>
      <c r="W52" s="83">
        <f t="shared" si="13"/>
        <v>-132</v>
      </c>
      <c r="X52" s="16"/>
    </row>
    <row r="53" spans="1:24" ht="12.95" customHeight="1">
      <c r="A53" s="31" t="s">
        <v>49</v>
      </c>
      <c r="B53" s="32">
        <v>24115.96322954823</v>
      </c>
      <c r="C53" s="43">
        <v>1.9776010856607157E-2</v>
      </c>
      <c r="D53" s="34">
        <v>24791.103333333336</v>
      </c>
      <c r="E53" s="44">
        <v>1.7306041186994737E-2</v>
      </c>
      <c r="F53" s="35">
        <f t="shared" si="8"/>
        <v>-675.14010378510648</v>
      </c>
      <c r="G53" s="32">
        <v>114225.55702954823</v>
      </c>
      <c r="H53" s="43">
        <v>1.7172853890179487E-2</v>
      </c>
      <c r="I53" s="34">
        <v>123955.51666666669</v>
      </c>
      <c r="J53" s="44">
        <v>1.7721259496367655E-2</v>
      </c>
      <c r="K53" s="35">
        <f t="shared" si="9"/>
        <v>-9729.9596371184598</v>
      </c>
      <c r="L53" s="18"/>
      <c r="M53" s="98" t="s">
        <v>49</v>
      </c>
      <c r="N53" s="32">
        <v>0</v>
      </c>
      <c r="O53" s="43">
        <v>0</v>
      </c>
      <c r="P53" s="34">
        <v>0</v>
      </c>
      <c r="Q53" s="44">
        <f t="shared" si="10"/>
        <v>0</v>
      </c>
      <c r="R53" s="83">
        <f t="shared" si="11"/>
        <v>0</v>
      </c>
      <c r="S53" s="32">
        <v>0</v>
      </c>
      <c r="T53" s="43">
        <v>0</v>
      </c>
      <c r="U53" s="34">
        <v>0</v>
      </c>
      <c r="V53" s="44">
        <f t="shared" si="12"/>
        <v>0</v>
      </c>
      <c r="W53" s="83">
        <f t="shared" si="13"/>
        <v>0</v>
      </c>
      <c r="X53" s="16"/>
    </row>
    <row r="54" spans="1:24" ht="12.95" customHeight="1">
      <c r="A54" s="31" t="s">
        <v>50</v>
      </c>
      <c r="B54" s="32">
        <v>-131.1</v>
      </c>
      <c r="C54" s="43">
        <v>-1.0750700681632142E-4</v>
      </c>
      <c r="D54" s="34">
        <v>2035.0000000000002</v>
      </c>
      <c r="E54" s="44">
        <v>1.4205819459508103E-3</v>
      </c>
      <c r="F54" s="35">
        <f t="shared" si="8"/>
        <v>-2166.1000000000004</v>
      </c>
      <c r="G54" s="32">
        <v>8881.2914000000001</v>
      </c>
      <c r="H54" s="43">
        <v>1.33522762798919E-3</v>
      </c>
      <c r="I54" s="34">
        <v>10175</v>
      </c>
      <c r="J54" s="44">
        <v>1.454665514084616E-3</v>
      </c>
      <c r="K54" s="35">
        <f t="shared" si="9"/>
        <v>-1293.7085999999999</v>
      </c>
      <c r="L54" s="18"/>
      <c r="M54" s="98" t="s">
        <v>50</v>
      </c>
      <c r="N54" s="32">
        <v>0</v>
      </c>
      <c r="O54" s="43">
        <v>0</v>
      </c>
      <c r="P54" s="34">
        <v>0</v>
      </c>
      <c r="Q54" s="44">
        <f t="shared" si="10"/>
        <v>0</v>
      </c>
      <c r="R54" s="83">
        <f t="shared" si="11"/>
        <v>0</v>
      </c>
      <c r="S54" s="32">
        <v>0</v>
      </c>
      <c r="T54" s="43">
        <v>0</v>
      </c>
      <c r="U54" s="34">
        <v>0</v>
      </c>
      <c r="V54" s="44">
        <f t="shared" si="12"/>
        <v>0</v>
      </c>
      <c r="W54" s="83">
        <f t="shared" si="13"/>
        <v>0</v>
      </c>
      <c r="X54" s="16"/>
    </row>
    <row r="55" spans="1:24" ht="12.95" customHeight="1">
      <c r="A55" s="31" t="s">
        <v>51</v>
      </c>
      <c r="B55" s="32">
        <v>3348.1789999999987</v>
      </c>
      <c r="C55" s="43">
        <v>2.7456346496969038E-3</v>
      </c>
      <c r="D55" s="34">
        <v>1381.4459999999999</v>
      </c>
      <c r="E55" s="44">
        <v>9.6435245548204555E-4</v>
      </c>
      <c r="F55" s="35">
        <f t="shared" si="8"/>
        <v>1966.7329999999988</v>
      </c>
      <c r="G55" s="32">
        <v>9389.869999999999</v>
      </c>
      <c r="H55" s="43">
        <v>1.4116881523814041E-3</v>
      </c>
      <c r="I55" s="34">
        <v>7494.7949999999992</v>
      </c>
      <c r="J55" s="44">
        <v>1.0714908915610622E-3</v>
      </c>
      <c r="K55" s="35">
        <f t="shared" si="9"/>
        <v>1895.0749999999998</v>
      </c>
      <c r="L55" s="18"/>
      <c r="M55" s="98" t="s">
        <v>73</v>
      </c>
      <c r="N55" s="32">
        <v>1017.1859758472924</v>
      </c>
      <c r="O55" s="43">
        <v>8.2179812899168172E-3</v>
      </c>
      <c r="P55" s="34">
        <v>582.66262500000005</v>
      </c>
      <c r="Q55" s="44">
        <f t="shared" si="10"/>
        <v>2.9880134615384618E-3</v>
      </c>
      <c r="R55" s="83">
        <f>+N55-P55</f>
        <v>434.52335084729236</v>
      </c>
      <c r="S55" s="32">
        <v>1078.8994758472925</v>
      </c>
      <c r="T55" s="43">
        <v>1.710711946506262E-3</v>
      </c>
      <c r="U55" s="34">
        <v>2662.4195926351572</v>
      </c>
      <c r="V55" s="44">
        <f t="shared" si="12"/>
        <v>2.5175105725649427E-3</v>
      </c>
      <c r="W55" s="83">
        <f>+S55-U55</f>
        <v>-1583.5201167878647</v>
      </c>
      <c r="X55" s="16"/>
    </row>
    <row r="56" spans="1:24" ht="12.95" customHeight="1">
      <c r="A56" s="31" t="s">
        <v>52</v>
      </c>
      <c r="B56" s="32">
        <v>4411.5437499999998</v>
      </c>
      <c r="C56" s="43">
        <v>3.6176343554672015E-3</v>
      </c>
      <c r="D56" s="34">
        <v>4456.7816666666668</v>
      </c>
      <c r="E56" s="44">
        <v>3.1111663747966723E-3</v>
      </c>
      <c r="F56" s="35">
        <f t="shared" si="8"/>
        <v>-45.237916666666933</v>
      </c>
      <c r="G56" s="32">
        <v>23389.498750000002</v>
      </c>
      <c r="H56" s="43">
        <v>3.5164148465862324E-3</v>
      </c>
      <c r="I56" s="34">
        <v>22283.908333333333</v>
      </c>
      <c r="J56" s="44">
        <v>3.1858115942528542E-3</v>
      </c>
      <c r="K56" s="35">
        <f t="shared" si="9"/>
        <v>1105.5904166666696</v>
      </c>
      <c r="L56" s="18"/>
      <c r="M56" s="98" t="s">
        <v>54</v>
      </c>
      <c r="N56" s="32">
        <v>944.31666666666672</v>
      </c>
      <c r="O56" s="43">
        <v>7.6292604132288276E-3</v>
      </c>
      <c r="P56" s="34">
        <v>572</v>
      </c>
      <c r="Q56" s="44">
        <f t="shared" si="10"/>
        <v>2.9333333333333334E-3</v>
      </c>
      <c r="R56" s="83">
        <f t="shared" ref="R56:R61" si="14">+N56-P56</f>
        <v>372.31666666666672</v>
      </c>
      <c r="S56" s="32">
        <v>6369.3452666666662</v>
      </c>
      <c r="T56" s="43">
        <v>1.0099286618480122E-2</v>
      </c>
      <c r="U56" s="34">
        <v>3432</v>
      </c>
      <c r="V56" s="44">
        <f t="shared" si="12"/>
        <v>3.2452045909455085E-3</v>
      </c>
      <c r="W56" s="83">
        <f t="shared" ref="W56:W61" si="15">+S56-U56</f>
        <v>2937.3452666666662</v>
      </c>
      <c r="X56" s="16"/>
    </row>
    <row r="57" spans="1:24" ht="12.95" customHeight="1">
      <c r="A57" s="31" t="s">
        <v>53</v>
      </c>
      <c r="B57" s="32">
        <v>7240.2255746006986</v>
      </c>
      <c r="C57" s="43">
        <v>5.9372614813142785E-3</v>
      </c>
      <c r="D57" s="34">
        <v>6402.8296922067348</v>
      </c>
      <c r="E57" s="44">
        <v>4.4696532008583149E-3</v>
      </c>
      <c r="F57" s="35">
        <f t="shared" si="8"/>
        <v>837.3958823939638</v>
      </c>
      <c r="G57" s="32">
        <v>32809.364974600692</v>
      </c>
      <c r="H57" s="43">
        <v>4.9326126796005914E-3</v>
      </c>
      <c r="I57" s="34">
        <v>29979.591381503062</v>
      </c>
      <c r="J57" s="44">
        <v>4.2860223792649506E-3</v>
      </c>
      <c r="K57" s="35">
        <f t="shared" si="9"/>
        <v>2829.7735930976305</v>
      </c>
      <c r="L57" s="18"/>
      <c r="M57" s="98" t="s">
        <v>55</v>
      </c>
      <c r="N57" s="32">
        <v>2803.1999999999994</v>
      </c>
      <c r="O57" s="43">
        <v>2.2647427018157446E-2</v>
      </c>
      <c r="P57" s="34">
        <v>1139.3188224637684</v>
      </c>
      <c r="Q57" s="44">
        <f t="shared" si="10"/>
        <v>5.8426606280193253E-3</v>
      </c>
      <c r="R57" s="83">
        <f t="shared" si="14"/>
        <v>1663.881177536231</v>
      </c>
      <c r="S57" s="32">
        <v>11928.555299999998</v>
      </c>
      <c r="T57" s="43">
        <v>1.8914016099826986E-2</v>
      </c>
      <c r="U57" s="34">
        <v>6835.912934782611</v>
      </c>
      <c r="V57" s="44">
        <f t="shared" si="12"/>
        <v>6.4638508272903015E-3</v>
      </c>
      <c r="W57" s="83">
        <f t="shared" si="15"/>
        <v>5092.6423652173871</v>
      </c>
      <c r="X57" s="16"/>
    </row>
    <row r="58" spans="1:24" ht="12.95" customHeight="1">
      <c r="A58" s="31" t="s">
        <v>54</v>
      </c>
      <c r="B58" s="32">
        <v>3173.4634999999998</v>
      </c>
      <c r="C58" s="43">
        <v>2.6023612671689338E-3</v>
      </c>
      <c r="D58" s="34">
        <v>3471.4844999999996</v>
      </c>
      <c r="E58" s="44">
        <v>2.4233553839548279E-3</v>
      </c>
      <c r="F58" s="35">
        <f t="shared" si="8"/>
        <v>-298.02099999999973</v>
      </c>
      <c r="G58" s="32">
        <v>19838.295099999996</v>
      </c>
      <c r="H58" s="43">
        <v>2.9825211803907892E-3</v>
      </c>
      <c r="I58" s="34">
        <v>17478.422500000004</v>
      </c>
      <c r="J58" s="44">
        <v>2.4987968993956389E-3</v>
      </c>
      <c r="K58" s="35">
        <f t="shared" si="9"/>
        <v>2359.8725999999915</v>
      </c>
      <c r="L58" s="18"/>
      <c r="M58" s="98" t="s">
        <v>59</v>
      </c>
      <c r="N58" s="32">
        <v>1104</v>
      </c>
      <c r="O58" s="43">
        <v>8.9193633804387218E-3</v>
      </c>
      <c r="P58" s="34">
        <v>656.61749999999995</v>
      </c>
      <c r="Q58" s="44">
        <f t="shared" si="10"/>
        <v>3.3672692307692305E-3</v>
      </c>
      <c r="R58" s="83">
        <f t="shared" si="14"/>
        <v>447.38250000000005</v>
      </c>
      <c r="S58" s="32">
        <v>1996.5025000000001</v>
      </c>
      <c r="T58" s="43">
        <v>3.1656709030258535E-3</v>
      </c>
      <c r="U58" s="34">
        <v>3939.7049999999995</v>
      </c>
      <c r="V58" s="44">
        <f t="shared" si="12"/>
        <v>3.7252764431733604E-3</v>
      </c>
      <c r="W58" s="83">
        <f t="shared" si="15"/>
        <v>-1943.2024999999994</v>
      </c>
      <c r="X58" s="16"/>
    </row>
    <row r="59" spans="1:24" ht="12.95" customHeight="1">
      <c r="A59" s="31" t="s">
        <v>55</v>
      </c>
      <c r="B59" s="32">
        <v>11910.999999999996</v>
      </c>
      <c r="C59" s="43">
        <v>9.7674748908406096E-3</v>
      </c>
      <c r="D59" s="34">
        <v>12565.994666666667</v>
      </c>
      <c r="E59" s="44">
        <v>8.7720025338480778E-3</v>
      </c>
      <c r="F59" s="35">
        <f t="shared" si="8"/>
        <v>-654.99466666667104</v>
      </c>
      <c r="G59" s="32">
        <v>62594.512099999993</v>
      </c>
      <c r="H59" s="43">
        <v>9.4105595855602311E-3</v>
      </c>
      <c r="I59" s="34">
        <v>65524.973333333342</v>
      </c>
      <c r="J59" s="44">
        <v>9.3677561689743585E-3</v>
      </c>
      <c r="K59" s="35">
        <f t="shared" si="9"/>
        <v>-2930.4612333333498</v>
      </c>
      <c r="L59" s="18"/>
      <c r="M59" s="84" t="s">
        <v>56</v>
      </c>
      <c r="N59" s="32">
        <v>0</v>
      </c>
      <c r="O59" s="43">
        <v>0</v>
      </c>
      <c r="P59" s="34">
        <v>0</v>
      </c>
      <c r="Q59" s="44">
        <f t="shared" si="10"/>
        <v>0</v>
      </c>
      <c r="R59" s="83">
        <f t="shared" si="14"/>
        <v>0</v>
      </c>
      <c r="S59" s="32">
        <v>0</v>
      </c>
      <c r="T59" s="43">
        <v>0</v>
      </c>
      <c r="U59" s="34">
        <v>0</v>
      </c>
      <c r="V59" s="44">
        <f t="shared" si="12"/>
        <v>0</v>
      </c>
      <c r="W59" s="83">
        <f t="shared" si="15"/>
        <v>0</v>
      </c>
      <c r="X59" s="16"/>
    </row>
    <row r="60" spans="1:24" ht="12.95" customHeight="1">
      <c r="A60" s="31" t="s">
        <v>59</v>
      </c>
      <c r="B60" s="32">
        <v>1752.6</v>
      </c>
      <c r="C60" s="43">
        <v>1.4371989332287178E-3</v>
      </c>
      <c r="D60" s="34">
        <v>1729.7500000000002</v>
      </c>
      <c r="E60" s="44">
        <v>1.2074946540581888E-3</v>
      </c>
      <c r="F60" s="35">
        <f t="shared" si="8"/>
        <v>22.849999999999682</v>
      </c>
      <c r="G60" s="32">
        <v>2777.2822000000001</v>
      </c>
      <c r="H60" s="43">
        <v>4.1754107112875491E-4</v>
      </c>
      <c r="I60" s="34">
        <v>8648.75</v>
      </c>
      <c r="J60" s="44">
        <v>1.2364656869719235E-3</v>
      </c>
      <c r="K60" s="35">
        <f t="shared" si="9"/>
        <v>-5871.4678000000004</v>
      </c>
      <c r="L60" s="18"/>
      <c r="M60" s="98" t="s">
        <v>60</v>
      </c>
      <c r="N60" s="32">
        <v>459.99999999999994</v>
      </c>
      <c r="O60" s="43">
        <v>3.7164014085161335E-3</v>
      </c>
      <c r="P60" s="34">
        <v>390.00000000000006</v>
      </c>
      <c r="Q60" s="44">
        <f t="shared" si="10"/>
        <v>2.0000000000000005E-3</v>
      </c>
      <c r="R60" s="83">
        <f t="shared" si="14"/>
        <v>69.999999999999886</v>
      </c>
      <c r="S60" s="32">
        <v>2290.08</v>
      </c>
      <c r="T60" s="43">
        <v>3.6311698190217372E-3</v>
      </c>
      <c r="U60" s="34">
        <v>2115.1208830257865</v>
      </c>
      <c r="V60" s="44">
        <f t="shared" si="12"/>
        <v>2E-3</v>
      </c>
      <c r="W60" s="83">
        <f t="shared" si="15"/>
        <v>174.95911697421343</v>
      </c>
      <c r="X60" s="16"/>
    </row>
    <row r="61" spans="1:24" ht="12.95" customHeight="1">
      <c r="A61" s="36" t="s">
        <v>56</v>
      </c>
      <c r="B61" s="32">
        <v>5626.95</v>
      </c>
      <c r="C61" s="43">
        <v>4.6143138978268477E-3</v>
      </c>
      <c r="D61" s="34">
        <v>6533.7479166666672</v>
      </c>
      <c r="E61" s="44">
        <v>4.5610438967127204E-3</v>
      </c>
      <c r="F61" s="35">
        <f t="shared" si="8"/>
        <v>-906.79791666666733</v>
      </c>
      <c r="G61" s="32">
        <v>25587.982100000001</v>
      </c>
      <c r="H61" s="43">
        <v>3.8469383680410319E-3</v>
      </c>
      <c r="I61" s="34">
        <v>29208.322916666668</v>
      </c>
      <c r="J61" s="44">
        <v>4.1757582379481463E-3</v>
      </c>
      <c r="K61" s="35">
        <f t="shared" si="9"/>
        <v>-3620.3408166666668</v>
      </c>
      <c r="L61" s="18"/>
      <c r="M61" s="98" t="s">
        <v>57</v>
      </c>
      <c r="N61" s="32">
        <v>7494.5499999999993</v>
      </c>
      <c r="O61" s="43">
        <v>6.0549469948249106E-2</v>
      </c>
      <c r="P61" s="34">
        <v>487.50000000000006</v>
      </c>
      <c r="Q61" s="44">
        <f t="shared" si="10"/>
        <v>2.5000000000000005E-3</v>
      </c>
      <c r="R61" s="83">
        <f t="shared" si="14"/>
        <v>7007.0499999999993</v>
      </c>
      <c r="S61" s="32">
        <v>15358.7693</v>
      </c>
      <c r="T61" s="43">
        <v>2.4352991834118293E-2</v>
      </c>
      <c r="U61" s="34">
        <v>2643.9011037822329</v>
      </c>
      <c r="V61" s="44">
        <f t="shared" si="12"/>
        <v>2.5000000000000001E-3</v>
      </c>
      <c r="W61" s="83">
        <f t="shared" si="15"/>
        <v>12714.868196217767</v>
      </c>
      <c r="X61" s="16"/>
    </row>
    <row r="62" spans="1:24" ht="12.95" customHeight="1" thickBot="1">
      <c r="A62" s="31" t="s">
        <v>60</v>
      </c>
      <c r="B62" s="32">
        <v>2049.2999999999997</v>
      </c>
      <c r="C62" s="43">
        <v>1.6805042644446029E-3</v>
      </c>
      <c r="D62" s="34">
        <v>2672</v>
      </c>
      <c r="E62" s="44">
        <v>1.865255508393398E-3</v>
      </c>
      <c r="F62" s="35">
        <f t="shared" si="8"/>
        <v>-622.70000000000027</v>
      </c>
      <c r="G62" s="32">
        <v>10875.6024</v>
      </c>
      <c r="H62" s="43">
        <v>1.6350555500865044E-3</v>
      </c>
      <c r="I62" s="34">
        <v>13224</v>
      </c>
      <c r="J62" s="44">
        <v>1.8905647919660897E-3</v>
      </c>
      <c r="K62" s="35">
        <f t="shared" si="9"/>
        <v>-2348.3976000000002</v>
      </c>
      <c r="L62" s="18"/>
      <c r="M62" s="79" t="s">
        <v>74</v>
      </c>
      <c r="N62" s="100">
        <f>SUM(N39:N61)</f>
        <v>17862.052642513958</v>
      </c>
      <c r="O62" s="43">
        <f>N62/N$12</f>
        <v>0.14430990782527869</v>
      </c>
      <c r="P62" s="48">
        <f>SUM(P39:P61)</f>
        <v>8091.3597807971018</v>
      </c>
      <c r="Q62" s="44">
        <f t="shared" si="10"/>
        <v>4.1494152722036423E-2</v>
      </c>
      <c r="R62" s="85">
        <f>SUM(R39:R61)</f>
        <v>9770.692861716856</v>
      </c>
      <c r="S62" s="100">
        <f>SUM(S39:S61)</f>
        <v>51739.286242513961</v>
      </c>
      <c r="T62" s="43">
        <f>S62/S$12</f>
        <v>8.203824087435517E-2</v>
      </c>
      <c r="U62" s="48">
        <f>SUM(U39:U61)</f>
        <v>47208.62451422579</v>
      </c>
      <c r="V62" s="44">
        <f t="shared" si="12"/>
        <v>4.4639173952735492E-2</v>
      </c>
      <c r="W62" s="85">
        <f>SUM(W39:W61)</f>
        <v>4530.6617282881662</v>
      </c>
      <c r="X62" s="16"/>
    </row>
    <row r="63" spans="1:24" ht="12.95" customHeight="1" thickTop="1">
      <c r="A63" s="31" t="s">
        <v>57</v>
      </c>
      <c r="B63" s="32">
        <v>-2548.3999999999996</v>
      </c>
      <c r="C63" s="43">
        <v>-2.0897853254821775E-3</v>
      </c>
      <c r="D63" s="34">
        <v>3340.0000000000005</v>
      </c>
      <c r="E63" s="44">
        <v>2.3315693854917478E-3</v>
      </c>
      <c r="F63" s="35">
        <f t="shared" si="8"/>
        <v>-5888.4</v>
      </c>
      <c r="G63" s="32">
        <v>15585.442300000001</v>
      </c>
      <c r="H63" s="43">
        <v>2.3431404529065882E-3</v>
      </c>
      <c r="I63" s="34">
        <v>16530</v>
      </c>
      <c r="J63" s="44">
        <v>2.3632059899576121E-3</v>
      </c>
      <c r="K63" s="35">
        <f t="shared" si="9"/>
        <v>-944.55769999999939</v>
      </c>
      <c r="L63" s="18"/>
      <c r="M63" s="96"/>
      <c r="N63" s="32"/>
      <c r="O63" s="43"/>
      <c r="P63" s="34"/>
      <c r="Q63" s="44"/>
      <c r="R63" s="83"/>
      <c r="S63" s="32"/>
      <c r="T63" s="43"/>
      <c r="U63" s="34"/>
      <c r="V63" s="44"/>
      <c r="W63" s="83"/>
      <c r="X63" s="16"/>
    </row>
    <row r="64" spans="1:24" ht="12.95" customHeight="1" thickBot="1">
      <c r="A64" s="42" t="s">
        <v>58</v>
      </c>
      <c r="B64" s="100">
        <f>SUM(B39:B63)</f>
        <v>147553.92608373045</v>
      </c>
      <c r="C64" s="43">
        <f>B64/B$12</f>
        <v>0.12099985459388708</v>
      </c>
      <c r="D64" s="64">
        <f>SUM(D39:D63)</f>
        <v>158278.94874220676</v>
      </c>
      <c r="E64" s="44">
        <f>D64/D$12</f>
        <v>0.11049052432788826</v>
      </c>
      <c r="F64" s="63">
        <f>SUM(F39:F63)</f>
        <v>-10725.022658476308</v>
      </c>
      <c r="G64" s="100">
        <f>SUM(G39:G63)</f>
        <v>798229.99998373061</v>
      </c>
      <c r="H64" s="43">
        <f>G64/G$12</f>
        <v>0.12000718155335921</v>
      </c>
      <c r="I64" s="64">
        <f>SUM(I39:I63)</f>
        <v>809569.93476483645</v>
      </c>
      <c r="J64" s="44">
        <f>I64/I$12</f>
        <v>0.11573989831372382</v>
      </c>
      <c r="K64" s="63">
        <f>SUM(K39:K63)</f>
        <v>-11339.934781106005</v>
      </c>
      <c r="L64" s="18"/>
      <c r="M64" s="42" t="s">
        <v>77</v>
      </c>
      <c r="N64" s="102">
        <f>+N29-N36-N62</f>
        <v>-788.63130307752363</v>
      </c>
      <c r="O64" s="59">
        <f>N64/N$12</f>
        <v>-6.3714575772983104E-3</v>
      </c>
      <c r="P64" s="60">
        <f>+P29-P36-P62</f>
        <v>28868.206689925959</v>
      </c>
      <c r="Q64" s="61">
        <f>P64/P$12</f>
        <v>0.14804208558936388</v>
      </c>
      <c r="R64" s="97">
        <f>+R29-R36-R62</f>
        <v>-29656.837993003479</v>
      </c>
      <c r="S64" s="102">
        <f>+S29-S36-S62</f>
        <v>35960.878596922426</v>
      </c>
      <c r="T64" s="59">
        <f>S64/S$12</f>
        <v>5.7019867003183067E-2</v>
      </c>
      <c r="U64" s="60">
        <f>+U29-U36-U62</f>
        <v>103261.03752379506</v>
      </c>
      <c r="V64" s="61">
        <f>U64/U$12</f>
        <v>9.7640790512242476E-2</v>
      </c>
      <c r="W64" s="97">
        <f>+W29-W36-W62</f>
        <v>-67300.158926872609</v>
      </c>
      <c r="X64" s="16"/>
    </row>
    <row r="65" spans="1:12" ht="12.95" customHeight="1" thickTop="1">
      <c r="A65" s="42"/>
      <c r="B65" s="32"/>
      <c r="C65" s="43"/>
      <c r="D65" s="65"/>
      <c r="E65" s="44"/>
      <c r="F65" s="67"/>
      <c r="G65" s="103"/>
      <c r="H65" s="43"/>
      <c r="I65" s="65"/>
      <c r="J65" s="44"/>
      <c r="K65" s="68"/>
      <c r="L65" s="18"/>
    </row>
    <row r="66" spans="1:12" ht="12.95" customHeight="1" thickBot="1">
      <c r="A66" s="42" t="s">
        <v>77</v>
      </c>
      <c r="B66" s="102">
        <f>+B29-B36-B64</f>
        <v>113805.5331450683</v>
      </c>
      <c r="C66" s="59">
        <f>B66/B$12</f>
        <v>9.3324883505430598E-2</v>
      </c>
      <c r="D66" s="60">
        <f>+D29-D36-D64</f>
        <v>151343.84772363029</v>
      </c>
      <c r="E66" s="61">
        <f>D66/D$12</f>
        <v>0.1056493059984854</v>
      </c>
      <c r="F66" s="55">
        <f>+F29-F36-F64</f>
        <v>-37538.31457856208</v>
      </c>
      <c r="G66" s="102">
        <f>+G29-G36-G64</f>
        <v>656530.46004506818</v>
      </c>
      <c r="H66" s="59">
        <f>G66/G$12</f>
        <v>9.8703844901275054E-2</v>
      </c>
      <c r="I66" s="60">
        <f>+I29-I36-I64</f>
        <v>700702.07252589776</v>
      </c>
      <c r="J66" s="61">
        <f>I66/I$12</f>
        <v>0.10017564034899665</v>
      </c>
      <c r="K66" s="55">
        <f>+K29-K36-K64</f>
        <v>-44171.612480830358</v>
      </c>
      <c r="L66" s="18"/>
    </row>
    <row r="67" spans="1:12" ht="15.75" thickTop="1"/>
  </sheetData>
  <mergeCells count="12">
    <mergeCell ref="B3:F3"/>
    <mergeCell ref="G3:K3"/>
    <mergeCell ref="B4:C4"/>
    <mergeCell ref="D4:E4"/>
    <mergeCell ref="G4:H4"/>
    <mergeCell ref="I4:J4"/>
    <mergeCell ref="N3:R3"/>
    <mergeCell ref="S3:W3"/>
    <mergeCell ref="N4:O4"/>
    <mergeCell ref="P4:Q4"/>
    <mergeCell ref="S4:T4"/>
    <mergeCell ref="U4:V4"/>
  </mergeCells>
  <phoneticPr fontId="23" type="noConversion"/>
  <pageMargins left="0.39370078740157483" right="0" top="0.59055118110236227" bottom="0.19685039370078741" header="0.31496062992125984" footer="0.31496062992125984"/>
  <pageSetup paperSize="9" scale="79" fitToWidth="2" orientation="portrait" r:id="rId1"/>
  <colBreaks count="1" manualBreakCount="1">
    <brk id="12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Sheet1!Zone_d_impression</vt:lpstr>
    </vt:vector>
  </TitlesOfParts>
  <Company>Sante Verte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2010-07-11T15:54:18Z</cp:lastPrinted>
  <dcterms:created xsi:type="dcterms:W3CDTF">2010-07-05T10:28:11Z</dcterms:created>
  <dcterms:modified xsi:type="dcterms:W3CDTF">2010-07-11T15:58:37Z</dcterms:modified>
</cp:coreProperties>
</file>