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8960" windowHeight="69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B34" i="1"/>
  <c r="B37" i="1"/>
  <c r="B45" i="1" s="1"/>
  <c r="D52" i="1"/>
  <c r="E52" i="1"/>
  <c r="F52" i="1"/>
  <c r="G52" i="1"/>
  <c r="H52" i="1"/>
  <c r="I52" i="1"/>
  <c r="C52" i="1"/>
  <c r="D51" i="1"/>
  <c r="E51" i="1"/>
  <c r="F51" i="1"/>
  <c r="G51" i="1"/>
  <c r="H51" i="1"/>
  <c r="I51" i="1"/>
  <c r="C51" i="1"/>
  <c r="A58" i="1"/>
  <c r="D42" i="1" l="1"/>
  <c r="E42" i="1" s="1"/>
  <c r="D43" i="1"/>
  <c r="E43" i="1"/>
  <c r="F43" i="1"/>
  <c r="G43" i="1"/>
  <c r="H43" i="1"/>
  <c r="I43" i="1"/>
  <c r="D44" i="1"/>
  <c r="E44" i="1"/>
  <c r="F44" i="1"/>
  <c r="G44" i="1"/>
  <c r="H44" i="1"/>
  <c r="I44" i="1"/>
  <c r="D38" i="1"/>
  <c r="E38" i="1"/>
  <c r="F38" i="1" s="1"/>
  <c r="G38" i="1" s="1"/>
  <c r="H38" i="1" s="1"/>
  <c r="I38" i="1" s="1"/>
  <c r="D39" i="1"/>
  <c r="E39" i="1"/>
  <c r="F39" i="1"/>
  <c r="G39" i="1"/>
  <c r="H39" i="1"/>
  <c r="I39" i="1"/>
  <c r="D40" i="1"/>
  <c r="E40" i="1"/>
  <c r="F40" i="1"/>
  <c r="G40" i="1"/>
  <c r="H40" i="1"/>
  <c r="I40" i="1"/>
  <c r="C37" i="1"/>
  <c r="D37" i="1" s="1"/>
  <c r="E37" i="1" s="1"/>
  <c r="F37" i="1" s="1"/>
  <c r="G37" i="1" s="1"/>
  <c r="H37" i="1" s="1"/>
  <c r="I37" i="1" s="1"/>
  <c r="C32" i="1"/>
  <c r="C44" i="1"/>
  <c r="C43" i="1"/>
  <c r="C42" i="1"/>
  <c r="C40" i="1"/>
  <c r="C39" i="1"/>
  <c r="C38" i="1"/>
  <c r="B46" i="1"/>
  <c r="B33" i="1"/>
  <c r="D54" i="1"/>
  <c r="E54" i="1"/>
  <c r="F54" i="1"/>
  <c r="G54" i="1"/>
  <c r="H54" i="1"/>
  <c r="I54" i="1"/>
  <c r="C54" i="1"/>
  <c r="D56" i="1" s="1"/>
  <c r="D31" i="1" s="1"/>
  <c r="I56" i="1" l="1"/>
  <c r="I31" i="1" s="1"/>
  <c r="G56" i="1"/>
  <c r="G31" i="1" s="1"/>
  <c r="E56" i="1"/>
  <c r="E31" i="1" s="1"/>
  <c r="H56" i="1"/>
  <c r="H31" i="1" s="1"/>
  <c r="F56" i="1"/>
  <c r="F31" i="1" s="1"/>
  <c r="C56" i="1"/>
  <c r="C31" i="1" s="1"/>
  <c r="C33" i="1" s="1"/>
  <c r="C45" i="1" s="1"/>
  <c r="C46" i="1" s="1"/>
  <c r="C47" i="1" s="1"/>
  <c r="F42" i="1"/>
  <c r="B47" i="1"/>
  <c r="C26" i="1"/>
  <c r="C36" i="1" s="1"/>
  <c r="C49" i="1" s="1"/>
  <c r="C8" i="1"/>
  <c r="D8" i="1" s="1"/>
  <c r="E8" i="1" s="1"/>
  <c r="F8" i="1" s="1"/>
  <c r="G8" i="1" s="1"/>
  <c r="H8" i="1" s="1"/>
  <c r="I8" i="1" s="1"/>
  <c r="D32" i="1" l="1"/>
  <c r="D33" i="1" s="1"/>
  <c r="E32" i="1" s="1"/>
  <c r="E33" i="1" s="1"/>
  <c r="G42" i="1"/>
  <c r="C15" i="1"/>
  <c r="D15" i="1" s="1"/>
  <c r="E15" i="1" s="1"/>
  <c r="F15" i="1" s="1"/>
  <c r="G15" i="1" s="1"/>
  <c r="H15" i="1" s="1"/>
  <c r="I15" i="1" s="1"/>
  <c r="C14" i="1"/>
  <c r="D14" i="1" s="1"/>
  <c r="E14" i="1" s="1"/>
  <c r="F14" i="1" s="1"/>
  <c r="G14" i="1" s="1"/>
  <c r="H14" i="1" s="1"/>
  <c r="I14" i="1" s="1"/>
  <c r="C13" i="1"/>
  <c r="D13" i="1" s="1"/>
  <c r="E13" i="1" s="1"/>
  <c r="F13" i="1" s="1"/>
  <c r="G13" i="1" s="1"/>
  <c r="H13" i="1" s="1"/>
  <c r="I13" i="1" s="1"/>
  <c r="C16" i="1"/>
  <c r="C19" i="1"/>
  <c r="D19" i="1" s="1"/>
  <c r="E19" i="1" s="1"/>
  <c r="F19" i="1" s="1"/>
  <c r="G19" i="1" s="1"/>
  <c r="H19" i="1" s="1"/>
  <c r="I19" i="1" s="1"/>
  <c r="D12" i="1"/>
  <c r="E12" i="1"/>
  <c r="F12" i="1"/>
  <c r="G12" i="1"/>
  <c r="H12" i="1"/>
  <c r="I12" i="1"/>
  <c r="C12" i="1"/>
  <c r="D7" i="1"/>
  <c r="D11" i="1" s="1"/>
  <c r="E7" i="1"/>
  <c r="E11" i="1" s="1"/>
  <c r="F7" i="1"/>
  <c r="F11" i="1" s="1"/>
  <c r="G7" i="1"/>
  <c r="G11" i="1" s="1"/>
  <c r="H7" i="1"/>
  <c r="H11" i="1" s="1"/>
  <c r="I7" i="1"/>
  <c r="I11" i="1" s="1"/>
  <c r="C11" i="1"/>
  <c r="C7" i="1"/>
  <c r="D4" i="1"/>
  <c r="D26" i="1" s="1"/>
  <c r="D36" i="1" s="1"/>
  <c r="D49" i="1" s="1"/>
  <c r="A1" i="1"/>
  <c r="D45" i="1" l="1"/>
  <c r="D46" i="1" s="1"/>
  <c r="D47" i="1" s="1"/>
  <c r="F32" i="1"/>
  <c r="F33" i="1" s="1"/>
  <c r="E45" i="1"/>
  <c r="E46" i="1" s="1"/>
  <c r="E47" i="1" s="1"/>
  <c r="H42" i="1"/>
  <c r="A48" i="1"/>
  <c r="A35" i="1"/>
  <c r="E4" i="1"/>
  <c r="C17" i="1"/>
  <c r="C21" i="1" s="1"/>
  <c r="C24" i="1" s="1"/>
  <c r="C27" i="1" s="1"/>
  <c r="C55" i="1"/>
  <c r="H17" i="1"/>
  <c r="H55" i="1"/>
  <c r="F17" i="1"/>
  <c r="F55" i="1"/>
  <c r="D17" i="1"/>
  <c r="D55" i="1"/>
  <c r="A25" i="1"/>
  <c r="A3" i="1"/>
  <c r="I17" i="1"/>
  <c r="I55" i="1"/>
  <c r="G17" i="1"/>
  <c r="G55" i="1"/>
  <c r="E17" i="1"/>
  <c r="E55" i="1"/>
  <c r="D16" i="1"/>
  <c r="D21" i="1" s="1"/>
  <c r="D24" i="1" s="1"/>
  <c r="D27" i="1" s="1"/>
  <c r="G32" i="1" l="1"/>
  <c r="G33" i="1" s="1"/>
  <c r="F45" i="1"/>
  <c r="F46" i="1" s="1"/>
  <c r="F47" i="1" s="1"/>
  <c r="I42" i="1"/>
  <c r="E26" i="1"/>
  <c r="E36" i="1" s="1"/>
  <c r="E49" i="1" s="1"/>
  <c r="F4" i="1"/>
  <c r="E16" i="1"/>
  <c r="E21" i="1" s="1"/>
  <c r="E24" i="1" s="1"/>
  <c r="E27" i="1" s="1"/>
  <c r="H32" i="1" l="1"/>
  <c r="H33" i="1" s="1"/>
  <c r="G45" i="1"/>
  <c r="G46" i="1" s="1"/>
  <c r="G47" i="1" s="1"/>
  <c r="G4" i="1"/>
  <c r="F26" i="1"/>
  <c r="F36" i="1" s="1"/>
  <c r="F49" i="1" s="1"/>
  <c r="F16" i="1"/>
  <c r="F21" i="1" s="1"/>
  <c r="F24" i="1" s="1"/>
  <c r="F27" i="1" s="1"/>
  <c r="I32" i="1" l="1"/>
  <c r="I33" i="1" s="1"/>
  <c r="I45" i="1" s="1"/>
  <c r="I46" i="1" s="1"/>
  <c r="I47" i="1" s="1"/>
  <c r="H45" i="1"/>
  <c r="H46" i="1" s="1"/>
  <c r="H47" i="1" s="1"/>
  <c r="H4" i="1"/>
  <c r="G26" i="1"/>
  <c r="G36" i="1" s="1"/>
  <c r="G49" i="1" s="1"/>
  <c r="G16" i="1"/>
  <c r="G21" i="1" s="1"/>
  <c r="G24" i="1" s="1"/>
  <c r="G27" i="1" s="1"/>
  <c r="I4" i="1" l="1"/>
  <c r="I26" i="1" s="1"/>
  <c r="I36" i="1" s="1"/>
  <c r="I49" i="1" s="1"/>
  <c r="H26" i="1"/>
  <c r="H36" i="1" s="1"/>
  <c r="H49" i="1" s="1"/>
  <c r="H16" i="1"/>
  <c r="H21" i="1" s="1"/>
  <c r="H24" i="1" s="1"/>
  <c r="H27" i="1" s="1"/>
  <c r="I16" i="1" l="1"/>
  <c r="I21" i="1" s="1"/>
  <c r="I24" i="1" s="1"/>
  <c r="I27" i="1" s="1"/>
</calcChain>
</file>

<file path=xl/sharedStrings.xml><?xml version="1.0" encoding="utf-8"?>
<sst xmlns="http://schemas.openxmlformats.org/spreadsheetml/2006/main" count="51" uniqueCount="46">
  <si>
    <t>Fnct moyen par dossier</t>
  </si>
  <si>
    <t>Hono/dossier</t>
  </si>
  <si>
    <t>Comm courtage/dossier</t>
  </si>
  <si>
    <t>Revenus</t>
  </si>
  <si>
    <t>Rémunération</t>
  </si>
  <si>
    <t>Coût apport affaires</t>
  </si>
  <si>
    <t>Nbre dossiers directs</t>
  </si>
  <si>
    <t>Nbre dossiers apportés</t>
  </si>
  <si>
    <t>Total dossiers</t>
  </si>
  <si>
    <t>Coût prospection directe</t>
  </si>
  <si>
    <t>Local</t>
  </si>
  <si>
    <t>Frais généraux divers</t>
  </si>
  <si>
    <t>Divers</t>
  </si>
  <si>
    <t>EBIT</t>
  </si>
  <si>
    <t>PharmaFinances</t>
  </si>
  <si>
    <t>BUSINESS PLAN DE PHARMAFINANCES - Un projet JSC Consultants - Avirl 2012</t>
  </si>
  <si>
    <t>Publicité Moniteur</t>
  </si>
  <si>
    <t>Site Web</t>
  </si>
  <si>
    <t>Financement</t>
  </si>
  <si>
    <t>MBA</t>
  </si>
  <si>
    <t>Delta dette</t>
  </si>
  <si>
    <t>Delta capitaux propres</t>
  </si>
  <si>
    <t>Delta immobilisations</t>
  </si>
  <si>
    <t>Delta BFR</t>
  </si>
  <si>
    <t>Res.Fi</t>
  </si>
  <si>
    <t>IS</t>
  </si>
  <si>
    <t>RN</t>
  </si>
  <si>
    <t>Bilans</t>
  </si>
  <si>
    <t>Capitaux propres</t>
  </si>
  <si>
    <t>Dette Fi</t>
  </si>
  <si>
    <t>Fournisseurs</t>
  </si>
  <si>
    <t>Socfisc</t>
  </si>
  <si>
    <t>Immobilisations</t>
  </si>
  <si>
    <t>Stocks</t>
  </si>
  <si>
    <t>Clients</t>
  </si>
  <si>
    <t>Disponibilités</t>
  </si>
  <si>
    <t>Total</t>
  </si>
  <si>
    <t>check</t>
  </si>
  <si>
    <t>Check</t>
  </si>
  <si>
    <t>amortissements</t>
  </si>
  <si>
    <t>BFR</t>
  </si>
  <si>
    <t>BFR%CA</t>
  </si>
  <si>
    <t>Delat BFR</t>
  </si>
  <si>
    <t>Dispo DP</t>
  </si>
  <si>
    <t>Dispo FP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</si>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</sst>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9" fontId="0" fillId="2" borderId="1" xfId="0" applyNumberFormat="1" applyFill="1" applyBorder="1"/>
    <xf numFmtId="0" fontId="0" fillId="2" borderId="1" xfId="0" applyFill="1" applyBorder="1"/>
    <xf numFmtId="10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0" fontId="0" fillId="0" borderId="1" xfId="0" applyFont="1" applyBorder="1"/>
    <xf numFmtId="164" fontId="1" fillId="0" borderId="1" xfId="0" applyNumberFormat="1" applyFont="1" applyBorder="1"/>
    <xf numFmtId="0" fontId="0" fillId="3" borderId="1" xfId="0" applyFill="1" applyBorder="1"/>
    <xf numFmtId="1" fontId="0" fillId="0" borderId="0" xfId="0" applyNumberFormat="1"/>
    <xf numFmtId="9" fontId="0" fillId="0" borderId="1" xfId="1" applyFont="1" applyBorder="1"/>
    <xf numFmtId="0" fontId="0" fillId="0" borderId="1" xfId="0" applyFill="1" applyBorder="1"/>
    <xf numFmtId="1" fontId="0" fillId="2" borderId="1" xfId="0" applyNumberFormat="1" applyFill="1" applyBorder="1"/>
    <xf numFmtId="1" fontId="0" fillId="0" borderId="1" xfId="0" applyNumberForma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26" zoomScale="93" zoomScaleNormal="93" workbookViewId="0">
      <selection activeCell="B35" sqref="B35"/>
    </sheetView>
  </sheetViews>
  <sheetFormatPr baseColWidth="10" defaultColWidth="7.5703125" defaultRowHeight="15" x14ac:dyDescent="0.25"/>
  <cols>
    <col min="1" max="1" width="24.7109375" customWidth="1"/>
    <col min="2" max="2" width="7.5703125" customWidth="1"/>
  </cols>
  <sheetData>
    <row r="1" spans="1:9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9" x14ac:dyDescent="0.25">
      <c r="A2" s="1" t="s">
        <v>15</v>
      </c>
    </row>
    <row r="3" spans="1: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 x14ac:dyDescent="0.25">
      <c r="A4" s="2" t="s">
        <v>14</v>
      </c>
      <c r="B4" s="2"/>
      <c r="C4" s="2">
        <v>2012</v>
      </c>
      <c r="D4" s="2">
        <f>C4+1</f>
        <v>2013</v>
      </c>
      <c r="E4" s="2">
        <f t="shared" ref="E4:I4" si="0">D4+1</f>
        <v>2014</v>
      </c>
      <c r="F4" s="2">
        <f t="shared" si="0"/>
        <v>2015</v>
      </c>
      <c r="G4" s="2">
        <f t="shared" si="0"/>
        <v>2016</v>
      </c>
      <c r="H4" s="2">
        <f t="shared" si="0"/>
        <v>2017</v>
      </c>
      <c r="I4" s="2">
        <f t="shared" si="0"/>
        <v>2018</v>
      </c>
    </row>
    <row r="5" spans="1:9" x14ac:dyDescent="0.25">
      <c r="A5" s="3" t="s">
        <v>6</v>
      </c>
      <c r="B5" s="3"/>
      <c r="C5" s="6">
        <v>5</v>
      </c>
      <c r="D5" s="6">
        <v>8</v>
      </c>
      <c r="E5" s="6">
        <v>10</v>
      </c>
      <c r="F5" s="6">
        <v>10</v>
      </c>
      <c r="G5" s="6">
        <v>10</v>
      </c>
      <c r="H5" s="6">
        <v>10</v>
      </c>
      <c r="I5" s="6">
        <v>10</v>
      </c>
    </row>
    <row r="6" spans="1:9" x14ac:dyDescent="0.25">
      <c r="A6" s="3" t="s">
        <v>7</v>
      </c>
      <c r="B6" s="3"/>
      <c r="C6" s="6">
        <v>10</v>
      </c>
      <c r="D6" s="6">
        <v>15</v>
      </c>
      <c r="E6" s="6">
        <v>20</v>
      </c>
      <c r="F6" s="6">
        <v>20</v>
      </c>
      <c r="G6" s="6">
        <v>20</v>
      </c>
      <c r="H6" s="6">
        <v>20</v>
      </c>
      <c r="I6" s="6">
        <v>20</v>
      </c>
    </row>
    <row r="7" spans="1:9" x14ac:dyDescent="0.25">
      <c r="A7" s="2" t="s">
        <v>8</v>
      </c>
      <c r="B7" s="2"/>
      <c r="C7" s="2">
        <f>C5+C6</f>
        <v>15</v>
      </c>
      <c r="D7" s="2">
        <f t="shared" ref="D7:I7" si="1">D5+D6</f>
        <v>23</v>
      </c>
      <c r="E7" s="2">
        <f t="shared" si="1"/>
        <v>30</v>
      </c>
      <c r="F7" s="2">
        <f t="shared" si="1"/>
        <v>30</v>
      </c>
      <c r="G7" s="2">
        <f t="shared" si="1"/>
        <v>30</v>
      </c>
      <c r="H7" s="2">
        <f t="shared" si="1"/>
        <v>30</v>
      </c>
      <c r="I7" s="2">
        <f t="shared" si="1"/>
        <v>30</v>
      </c>
    </row>
    <row r="8" spans="1:9" x14ac:dyDescent="0.25">
      <c r="A8" s="3" t="s">
        <v>0</v>
      </c>
      <c r="B8" s="6">
        <v>300</v>
      </c>
      <c r="C8" s="3">
        <f>+B8</f>
        <v>300</v>
      </c>
      <c r="D8" s="3">
        <f t="shared" ref="D8:I8" si="2">+C8</f>
        <v>300</v>
      </c>
      <c r="E8" s="3">
        <f t="shared" si="2"/>
        <v>300</v>
      </c>
      <c r="F8" s="3">
        <f t="shared" si="2"/>
        <v>300</v>
      </c>
      <c r="G8" s="3">
        <f t="shared" si="2"/>
        <v>300</v>
      </c>
      <c r="H8" s="3">
        <f t="shared" si="2"/>
        <v>300</v>
      </c>
      <c r="I8" s="3">
        <f t="shared" si="2"/>
        <v>300</v>
      </c>
    </row>
    <row r="9" spans="1:9" x14ac:dyDescent="0.25">
      <c r="A9" s="3" t="s">
        <v>1</v>
      </c>
      <c r="B9" s="3"/>
      <c r="C9" s="4">
        <v>0.03</v>
      </c>
      <c r="D9" s="4">
        <v>0.03</v>
      </c>
      <c r="E9" s="4">
        <v>0.03</v>
      </c>
      <c r="F9" s="4">
        <v>0.03</v>
      </c>
      <c r="G9" s="4">
        <v>0.03</v>
      </c>
      <c r="H9" s="4">
        <v>0.03</v>
      </c>
      <c r="I9" s="4">
        <v>0.03</v>
      </c>
    </row>
    <row r="10" spans="1:9" x14ac:dyDescent="0.25">
      <c r="A10" s="3" t="s">
        <v>2</v>
      </c>
      <c r="B10" s="3"/>
      <c r="C10" s="7">
        <v>7.4999999999999997E-3</v>
      </c>
      <c r="D10" s="7">
        <v>7.4999999999999997E-3</v>
      </c>
      <c r="E10" s="7">
        <v>7.4999999999999997E-3</v>
      </c>
      <c r="F10" s="7">
        <v>7.4999999999999997E-3</v>
      </c>
      <c r="G10" s="7">
        <v>7.4999999999999997E-3</v>
      </c>
      <c r="H10" s="7">
        <v>7.4999999999999997E-3</v>
      </c>
      <c r="I10" s="7">
        <v>7.4999999999999997E-3</v>
      </c>
    </row>
    <row r="11" spans="1:9" x14ac:dyDescent="0.25">
      <c r="A11" s="2" t="s">
        <v>3</v>
      </c>
      <c r="B11" s="2"/>
      <c r="C11" s="8">
        <f>C7*C8*(C9+C10)</f>
        <v>168.75</v>
      </c>
      <c r="D11" s="8">
        <f t="shared" ref="D11:I11" si="3">D7*D8*(D9+D10)</f>
        <v>258.75</v>
      </c>
      <c r="E11" s="8">
        <f t="shared" si="3"/>
        <v>337.5</v>
      </c>
      <c r="F11" s="8">
        <f t="shared" si="3"/>
        <v>337.5</v>
      </c>
      <c r="G11" s="8">
        <f t="shared" si="3"/>
        <v>337.5</v>
      </c>
      <c r="H11" s="8">
        <f t="shared" si="3"/>
        <v>337.5</v>
      </c>
      <c r="I11" s="8">
        <f t="shared" si="3"/>
        <v>337.5</v>
      </c>
    </row>
    <row r="12" spans="1:9" x14ac:dyDescent="0.25">
      <c r="A12" s="3" t="s">
        <v>5</v>
      </c>
      <c r="B12" s="5">
        <v>0.25</v>
      </c>
      <c r="C12" s="9">
        <f>(C9+C10)*$B$12*C6*C8</f>
        <v>28.125</v>
      </c>
      <c r="D12" s="9">
        <f t="shared" ref="D12:I12" si="4">(D9+D10)*$B$12*D6*D8</f>
        <v>42.1875</v>
      </c>
      <c r="E12" s="9">
        <f t="shared" si="4"/>
        <v>56.25</v>
      </c>
      <c r="F12" s="9">
        <f t="shared" si="4"/>
        <v>56.25</v>
      </c>
      <c r="G12" s="9">
        <f t="shared" si="4"/>
        <v>56.25</v>
      </c>
      <c r="H12" s="9">
        <f t="shared" si="4"/>
        <v>56.25</v>
      </c>
      <c r="I12" s="9">
        <f t="shared" si="4"/>
        <v>56.25</v>
      </c>
    </row>
    <row r="13" spans="1:9" x14ac:dyDescent="0.25">
      <c r="A13" s="3" t="s">
        <v>9</v>
      </c>
      <c r="B13" s="6">
        <v>25</v>
      </c>
      <c r="C13" s="9">
        <f>B13</f>
        <v>25</v>
      </c>
      <c r="D13" s="9">
        <f t="shared" ref="D13:I13" si="5">C13</f>
        <v>25</v>
      </c>
      <c r="E13" s="9">
        <f t="shared" si="5"/>
        <v>25</v>
      </c>
      <c r="F13" s="9">
        <f t="shared" si="5"/>
        <v>25</v>
      </c>
      <c r="G13" s="9">
        <f t="shared" si="5"/>
        <v>25</v>
      </c>
      <c r="H13" s="9">
        <f t="shared" si="5"/>
        <v>25</v>
      </c>
      <c r="I13" s="9">
        <f t="shared" si="5"/>
        <v>25</v>
      </c>
    </row>
    <row r="14" spans="1:9" x14ac:dyDescent="0.25">
      <c r="A14" s="3" t="s">
        <v>16</v>
      </c>
      <c r="B14" s="6">
        <v>25</v>
      </c>
      <c r="C14" s="9">
        <f>B14</f>
        <v>25</v>
      </c>
      <c r="D14" s="9">
        <f t="shared" ref="D14:I14" si="6">C14</f>
        <v>25</v>
      </c>
      <c r="E14" s="9">
        <f t="shared" si="6"/>
        <v>25</v>
      </c>
      <c r="F14" s="9">
        <f t="shared" si="6"/>
        <v>25</v>
      </c>
      <c r="G14" s="9">
        <f t="shared" si="6"/>
        <v>25</v>
      </c>
      <c r="H14" s="9">
        <f t="shared" si="6"/>
        <v>25</v>
      </c>
      <c r="I14" s="9">
        <f t="shared" si="6"/>
        <v>25</v>
      </c>
    </row>
    <row r="15" spans="1:9" x14ac:dyDescent="0.25">
      <c r="A15" s="3" t="s">
        <v>17</v>
      </c>
      <c r="B15" s="6">
        <v>15</v>
      </c>
      <c r="C15" s="9">
        <f>B15</f>
        <v>15</v>
      </c>
      <c r="D15" s="9">
        <f t="shared" ref="D15:I15" si="7">C15</f>
        <v>15</v>
      </c>
      <c r="E15" s="9">
        <f t="shared" si="7"/>
        <v>15</v>
      </c>
      <c r="F15" s="9">
        <f t="shared" si="7"/>
        <v>15</v>
      </c>
      <c r="G15" s="9">
        <f t="shared" si="7"/>
        <v>15</v>
      </c>
      <c r="H15" s="9">
        <f t="shared" si="7"/>
        <v>15</v>
      </c>
      <c r="I15" s="9">
        <f t="shared" si="7"/>
        <v>15</v>
      </c>
    </row>
    <row r="16" spans="1:9" x14ac:dyDescent="0.25">
      <c r="A16" s="3" t="s">
        <v>10</v>
      </c>
      <c r="B16" s="6">
        <v>20</v>
      </c>
      <c r="C16" s="9">
        <f>+B16</f>
        <v>20</v>
      </c>
      <c r="D16" s="9">
        <f t="shared" ref="D16:I16" si="8">+C16</f>
        <v>20</v>
      </c>
      <c r="E16" s="9">
        <f t="shared" si="8"/>
        <v>20</v>
      </c>
      <c r="F16" s="9">
        <f t="shared" si="8"/>
        <v>20</v>
      </c>
      <c r="G16" s="9">
        <f t="shared" si="8"/>
        <v>20</v>
      </c>
      <c r="H16" s="9">
        <f t="shared" si="8"/>
        <v>20</v>
      </c>
      <c r="I16" s="9">
        <f t="shared" si="8"/>
        <v>20</v>
      </c>
    </row>
    <row r="17" spans="1:9" x14ac:dyDescent="0.25">
      <c r="A17" s="3" t="s">
        <v>11</v>
      </c>
      <c r="B17" s="5">
        <v>0.15</v>
      </c>
      <c r="C17" s="9">
        <f>$B$17*C11</f>
        <v>25.3125</v>
      </c>
      <c r="D17" s="9">
        <f t="shared" ref="D17:I17" si="9">$B$17*D11</f>
        <v>38.8125</v>
      </c>
      <c r="E17" s="9">
        <f t="shared" si="9"/>
        <v>50.625</v>
      </c>
      <c r="F17" s="9">
        <f t="shared" si="9"/>
        <v>50.625</v>
      </c>
      <c r="G17" s="9">
        <f t="shared" si="9"/>
        <v>50.625</v>
      </c>
      <c r="H17" s="9">
        <f t="shared" si="9"/>
        <v>50.625</v>
      </c>
      <c r="I17" s="9">
        <f t="shared" si="9"/>
        <v>50.625</v>
      </c>
    </row>
    <row r="18" spans="1:9" x14ac:dyDescent="0.25">
      <c r="A18" s="3" t="s">
        <v>4</v>
      </c>
      <c r="B18" s="3"/>
      <c r="C18" s="9">
        <v>10</v>
      </c>
      <c r="D18" s="9">
        <v>50</v>
      </c>
      <c r="E18" s="9">
        <v>100</v>
      </c>
      <c r="F18" s="9">
        <v>130</v>
      </c>
      <c r="G18" s="9">
        <v>130</v>
      </c>
      <c r="H18" s="9">
        <v>130</v>
      </c>
      <c r="I18" s="9">
        <v>130</v>
      </c>
    </row>
    <row r="19" spans="1:9" x14ac:dyDescent="0.25">
      <c r="A19" s="3" t="s">
        <v>12</v>
      </c>
      <c r="B19" s="6">
        <v>10</v>
      </c>
      <c r="C19" s="9">
        <f>B19</f>
        <v>10</v>
      </c>
      <c r="D19" s="9">
        <f t="shared" ref="D19:I19" si="10">C19</f>
        <v>10</v>
      </c>
      <c r="E19" s="9">
        <f t="shared" si="10"/>
        <v>10</v>
      </c>
      <c r="F19" s="9">
        <f t="shared" si="10"/>
        <v>10</v>
      </c>
      <c r="G19" s="9">
        <f t="shared" si="10"/>
        <v>10</v>
      </c>
      <c r="H19" s="9">
        <f t="shared" si="10"/>
        <v>10</v>
      </c>
      <c r="I19" s="9">
        <f t="shared" si="10"/>
        <v>10</v>
      </c>
    </row>
    <row r="20" spans="1:9" x14ac:dyDescent="0.25">
      <c r="A20" s="3" t="s">
        <v>39</v>
      </c>
      <c r="B20" s="12"/>
      <c r="C20" s="9"/>
      <c r="D20" s="9"/>
      <c r="E20" s="9"/>
      <c r="F20" s="9"/>
      <c r="G20" s="9"/>
      <c r="H20" s="9"/>
      <c r="I20" s="9"/>
    </row>
    <row r="21" spans="1:9" x14ac:dyDescent="0.25">
      <c r="A21" s="2" t="s">
        <v>13</v>
      </c>
      <c r="B21" s="2"/>
      <c r="C21" s="8">
        <f>+C11-SUM(C12:C20)</f>
        <v>10.3125</v>
      </c>
      <c r="D21" s="8">
        <f t="shared" ref="D21:I21" si="11">+D11-SUM(D12:D20)</f>
        <v>32.75</v>
      </c>
      <c r="E21" s="8">
        <f t="shared" si="11"/>
        <v>35.625</v>
      </c>
      <c r="F21" s="8">
        <f t="shared" si="11"/>
        <v>5.625</v>
      </c>
      <c r="G21" s="8">
        <f t="shared" si="11"/>
        <v>5.625</v>
      </c>
      <c r="H21" s="8">
        <f t="shared" si="11"/>
        <v>5.625</v>
      </c>
      <c r="I21" s="8">
        <f t="shared" si="11"/>
        <v>5.625</v>
      </c>
    </row>
    <row r="22" spans="1:9" x14ac:dyDescent="0.25">
      <c r="A22" s="10" t="s">
        <v>24</v>
      </c>
      <c r="B22" s="11">
        <v>4.4999999999999998E-2</v>
      </c>
      <c r="C22" s="8"/>
      <c r="D22" s="8"/>
      <c r="E22" s="8"/>
      <c r="F22" s="8"/>
      <c r="G22" s="8"/>
      <c r="H22" s="8"/>
      <c r="I22" s="8"/>
    </row>
    <row r="23" spans="1:9" x14ac:dyDescent="0.25">
      <c r="A23" s="10" t="s">
        <v>25</v>
      </c>
      <c r="B23" s="2"/>
      <c r="C23" s="8"/>
      <c r="D23" s="8"/>
      <c r="E23" s="8"/>
      <c r="F23" s="8"/>
      <c r="G23" s="8"/>
      <c r="H23" s="8"/>
      <c r="I23" s="8"/>
    </row>
    <row r="24" spans="1:9" x14ac:dyDescent="0.25">
      <c r="A24" s="10" t="s">
        <v>26</v>
      </c>
      <c r="B24" s="2"/>
      <c r="C24" s="8">
        <f>C21+C22+C23</f>
        <v>10.3125</v>
      </c>
      <c r="D24" s="8">
        <f t="shared" ref="D24:I24" si="12">D21+D22+D23</f>
        <v>32.75</v>
      </c>
      <c r="E24" s="8">
        <f t="shared" si="12"/>
        <v>35.625</v>
      </c>
      <c r="F24" s="8">
        <f t="shared" si="12"/>
        <v>5.625</v>
      </c>
      <c r="G24" s="8">
        <f t="shared" si="12"/>
        <v>5.625</v>
      </c>
      <c r="H24" s="8">
        <f t="shared" si="12"/>
        <v>5.625</v>
      </c>
      <c r="I24" s="8">
        <f t="shared" si="12"/>
        <v>5.625</v>
      </c>
    </row>
    <row r="25" spans="1:9" x14ac:dyDescent="0.25">
      <c r="A2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6" spans="1:9" x14ac:dyDescent="0.25">
      <c r="A26" s="2" t="s">
        <v>18</v>
      </c>
      <c r="B26" s="2"/>
      <c r="C26" s="2">
        <f>C4</f>
        <v>2012</v>
      </c>
      <c r="D26" s="2">
        <f t="shared" ref="D26:I26" si="13">D4</f>
        <v>2013</v>
      </c>
      <c r="E26" s="2">
        <f t="shared" si="13"/>
        <v>2014</v>
      </c>
      <c r="F26" s="2">
        <f t="shared" si="13"/>
        <v>2015</v>
      </c>
      <c r="G26" s="2">
        <f t="shared" si="13"/>
        <v>2016</v>
      </c>
      <c r="H26" s="2">
        <f t="shared" si="13"/>
        <v>2017</v>
      </c>
      <c r="I26" s="2">
        <f t="shared" si="13"/>
        <v>2018</v>
      </c>
    </row>
    <row r="27" spans="1:9" x14ac:dyDescent="0.25">
      <c r="A27" s="3" t="s">
        <v>19</v>
      </c>
      <c r="B27" s="9"/>
      <c r="C27" s="9">
        <f>C24+C20</f>
        <v>10.3125</v>
      </c>
      <c r="D27" s="9">
        <f t="shared" ref="D27:I27" si="14">D24+D20</f>
        <v>32.75</v>
      </c>
      <c r="E27" s="9">
        <f t="shared" si="14"/>
        <v>35.625</v>
      </c>
      <c r="F27" s="9">
        <f t="shared" si="14"/>
        <v>5.625</v>
      </c>
      <c r="G27" s="9">
        <f t="shared" si="14"/>
        <v>5.625</v>
      </c>
      <c r="H27" s="9">
        <f t="shared" si="14"/>
        <v>5.625</v>
      </c>
      <c r="I27" s="9">
        <f t="shared" si="14"/>
        <v>5.625</v>
      </c>
    </row>
    <row r="28" spans="1:9" x14ac:dyDescent="0.25">
      <c r="A28" s="3" t="s">
        <v>21</v>
      </c>
      <c r="B28" s="16">
        <v>20</v>
      </c>
      <c r="C28" s="9"/>
      <c r="D28" s="9"/>
      <c r="E28" s="9"/>
      <c r="F28" s="9"/>
      <c r="G28" s="9"/>
      <c r="H28" s="9"/>
      <c r="I28" s="9"/>
    </row>
    <row r="29" spans="1:9" x14ac:dyDescent="0.25">
      <c r="A29" s="3" t="s">
        <v>20</v>
      </c>
      <c r="B29" s="9">
        <v>0</v>
      </c>
      <c r="C29" s="9"/>
      <c r="D29" s="9"/>
      <c r="E29" s="9"/>
      <c r="F29" s="9"/>
      <c r="G29" s="9"/>
      <c r="H29" s="9"/>
      <c r="I29" s="9"/>
    </row>
    <row r="30" spans="1:9" x14ac:dyDescent="0.25">
      <c r="A30" s="3" t="s">
        <v>22</v>
      </c>
      <c r="B30" s="9">
        <v>0</v>
      </c>
      <c r="C30" s="9"/>
      <c r="D30" s="9"/>
      <c r="E30" s="9"/>
      <c r="F30" s="9"/>
      <c r="G30" s="9"/>
      <c r="H30" s="9"/>
      <c r="I30" s="9"/>
    </row>
    <row r="31" spans="1:9" x14ac:dyDescent="0.25">
      <c r="A31" s="3" t="s">
        <v>23</v>
      </c>
      <c r="B31" s="9"/>
      <c r="C31" s="9">
        <f>C56</f>
        <v>-3.0211458333333319</v>
      </c>
      <c r="D31" s="9">
        <f t="shared" ref="D31:I31" si="15">D56</f>
        <v>-6.2229375000000005</v>
      </c>
      <c r="E31" s="9">
        <f t="shared" si="15"/>
        <v>-5.2698749999999954</v>
      </c>
      <c r="F31" s="9">
        <f t="shared" si="15"/>
        <v>0</v>
      </c>
      <c r="G31" s="9">
        <f t="shared" si="15"/>
        <v>0</v>
      </c>
      <c r="H31" s="9">
        <f t="shared" si="15"/>
        <v>0</v>
      </c>
      <c r="I31" s="9">
        <f t="shared" si="15"/>
        <v>0</v>
      </c>
    </row>
    <row r="32" spans="1:9" x14ac:dyDescent="0.25">
      <c r="A32" s="3" t="s">
        <v>43</v>
      </c>
      <c r="B32" s="9">
        <v>0</v>
      </c>
      <c r="C32" s="9">
        <f>B33</f>
        <v>20</v>
      </c>
      <c r="D32" s="9">
        <f t="shared" ref="D32:I32" si="16">C33</f>
        <v>27.291354166666668</v>
      </c>
      <c r="E32" s="9">
        <f t="shared" si="16"/>
        <v>53.818416666666664</v>
      </c>
      <c r="F32" s="9">
        <f t="shared" si="16"/>
        <v>84.173541666666665</v>
      </c>
      <c r="G32" s="9">
        <f t="shared" si="16"/>
        <v>89.798541666666665</v>
      </c>
      <c r="H32" s="9">
        <f t="shared" si="16"/>
        <v>95.423541666666665</v>
      </c>
      <c r="I32" s="9">
        <f t="shared" si="16"/>
        <v>101.04854166666667</v>
      </c>
    </row>
    <row r="33" spans="1:9" x14ac:dyDescent="0.25">
      <c r="A33" s="3" t="s">
        <v>44</v>
      </c>
      <c r="B33" s="9">
        <f>SUM(B27:B32)</f>
        <v>20</v>
      </c>
      <c r="C33" s="9">
        <f t="shared" ref="C33:I33" si="17">SUM(C27:C32)</f>
        <v>27.291354166666668</v>
      </c>
      <c r="D33" s="9">
        <f t="shared" si="17"/>
        <v>53.818416666666664</v>
      </c>
      <c r="E33" s="9">
        <f t="shared" si="17"/>
        <v>84.173541666666665</v>
      </c>
      <c r="F33" s="9">
        <f t="shared" si="17"/>
        <v>89.798541666666665</v>
      </c>
      <c r="G33" s="9">
        <f t="shared" si="17"/>
        <v>95.423541666666665</v>
      </c>
      <c r="H33" s="9">
        <f t="shared" si="17"/>
        <v>101.04854166666667</v>
      </c>
      <c r="I33" s="9">
        <f t="shared" si="17"/>
        <v>106.67354166666667</v>
      </c>
    </row>
    <row r="34" spans="1:9" x14ac:dyDescent="0.25">
      <c r="A34" s="3" t="s">
        <v>38</v>
      </c>
      <c r="B34" s="9">
        <f>B33-B45</f>
        <v>0</v>
      </c>
      <c r="C34" s="9">
        <f t="shared" ref="C34:I34" si="18">C33-C45</f>
        <v>0</v>
      </c>
      <c r="D34" s="9">
        <f t="shared" si="18"/>
        <v>0</v>
      </c>
      <c r="E34" s="9">
        <f t="shared" si="18"/>
        <v>0</v>
      </c>
      <c r="F34" s="9">
        <f t="shared" si="18"/>
        <v>0</v>
      </c>
      <c r="G34" s="9">
        <f t="shared" si="18"/>
        <v>0</v>
      </c>
      <c r="H34" s="9">
        <f t="shared" si="18"/>
        <v>0</v>
      </c>
      <c r="I34" s="9">
        <f t="shared" si="18"/>
        <v>0</v>
      </c>
    </row>
    <row r="35" spans="1:9" x14ac:dyDescent="0.25">
      <c r="A3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2" t="s">
        <v>27</v>
      </c>
      <c r="B36" s="8"/>
      <c r="C36" s="8">
        <f>C26</f>
        <v>2012</v>
      </c>
      <c r="D36" s="8">
        <f t="shared" ref="D36:I36" si="19">D26</f>
        <v>2013</v>
      </c>
      <c r="E36" s="8">
        <f t="shared" si="19"/>
        <v>2014</v>
      </c>
      <c r="F36" s="8">
        <f t="shared" si="19"/>
        <v>2015</v>
      </c>
      <c r="G36" s="8">
        <f t="shared" si="19"/>
        <v>2016</v>
      </c>
      <c r="H36" s="8">
        <f t="shared" si="19"/>
        <v>2017</v>
      </c>
      <c r="I36" s="8">
        <f t="shared" si="19"/>
        <v>2018</v>
      </c>
    </row>
    <row r="37" spans="1:9" x14ac:dyDescent="0.25">
      <c r="A37" s="10" t="s">
        <v>28</v>
      </c>
      <c r="B37" s="17">
        <f>B28</f>
        <v>20</v>
      </c>
      <c r="C37" s="9">
        <f>B37+C28+C24</f>
        <v>30.3125</v>
      </c>
      <c r="D37" s="9">
        <f t="shared" ref="D37:I37" si="20">C37+D28+D24</f>
        <v>63.0625</v>
      </c>
      <c r="E37" s="9">
        <f t="shared" si="20"/>
        <v>98.6875</v>
      </c>
      <c r="F37" s="9">
        <f t="shared" si="20"/>
        <v>104.3125</v>
      </c>
      <c r="G37" s="9">
        <f t="shared" si="20"/>
        <v>109.9375</v>
      </c>
      <c r="H37" s="9">
        <f t="shared" si="20"/>
        <v>115.5625</v>
      </c>
      <c r="I37" s="9">
        <f t="shared" si="20"/>
        <v>121.1875</v>
      </c>
    </row>
    <row r="38" spans="1:9" x14ac:dyDescent="0.25">
      <c r="A38" s="3" t="s">
        <v>29</v>
      </c>
      <c r="B38" s="9"/>
      <c r="C38" s="9">
        <f>B38+C29</f>
        <v>0</v>
      </c>
      <c r="D38" s="9">
        <f t="shared" ref="D38:I38" si="21">C38+D29</f>
        <v>0</v>
      </c>
      <c r="E38" s="9">
        <f t="shared" si="21"/>
        <v>0</v>
      </c>
      <c r="F38" s="9">
        <f t="shared" si="21"/>
        <v>0</v>
      </c>
      <c r="G38" s="9">
        <f t="shared" si="21"/>
        <v>0</v>
      </c>
      <c r="H38" s="9">
        <f t="shared" si="21"/>
        <v>0</v>
      </c>
      <c r="I38" s="9">
        <f t="shared" si="21"/>
        <v>0</v>
      </c>
    </row>
    <row r="39" spans="1:9" x14ac:dyDescent="0.25">
      <c r="A39" s="3" t="s">
        <v>30</v>
      </c>
      <c r="B39" s="9"/>
      <c r="C39" s="9">
        <f>C52</f>
        <v>13.797604166666666</v>
      </c>
      <c r="D39" s="9">
        <f t="shared" ref="D39:I39" si="22">D52</f>
        <v>16.544666666666668</v>
      </c>
      <c r="E39" s="9">
        <f t="shared" si="22"/>
        <v>19.123541666666668</v>
      </c>
      <c r="F39" s="9">
        <f t="shared" si="22"/>
        <v>19.123541666666668</v>
      </c>
      <c r="G39" s="9">
        <f t="shared" si="22"/>
        <v>19.123541666666668</v>
      </c>
      <c r="H39" s="9">
        <f t="shared" si="22"/>
        <v>19.123541666666668</v>
      </c>
      <c r="I39" s="9">
        <f t="shared" si="22"/>
        <v>19.123541666666668</v>
      </c>
    </row>
    <row r="40" spans="1:9" x14ac:dyDescent="0.25">
      <c r="A40" s="3" t="s">
        <v>31</v>
      </c>
      <c r="B40" s="9"/>
      <c r="C40" s="9">
        <f>C53</f>
        <v>0</v>
      </c>
      <c r="D40" s="9">
        <f t="shared" ref="D40:I40" si="23">D53</f>
        <v>0</v>
      </c>
      <c r="E40" s="9">
        <f t="shared" si="23"/>
        <v>0</v>
      </c>
      <c r="F40" s="9">
        <f t="shared" si="23"/>
        <v>0</v>
      </c>
      <c r="G40" s="9">
        <f t="shared" si="23"/>
        <v>0</v>
      </c>
      <c r="H40" s="9">
        <f t="shared" si="23"/>
        <v>0</v>
      </c>
      <c r="I40" s="9">
        <f t="shared" si="23"/>
        <v>0</v>
      </c>
    </row>
    <row r="41" spans="1:9" x14ac:dyDescent="0.25">
      <c r="A41" s="3"/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3" t="s">
        <v>32</v>
      </c>
      <c r="B42" s="9"/>
      <c r="C42" s="9">
        <f>B42-C30-C20</f>
        <v>0</v>
      </c>
      <c r="D42" s="9">
        <f t="shared" ref="D42:I42" si="24">C42-D30-D20</f>
        <v>0</v>
      </c>
      <c r="E42" s="9">
        <f t="shared" si="24"/>
        <v>0</v>
      </c>
      <c r="F42" s="9">
        <f t="shared" si="24"/>
        <v>0</v>
      </c>
      <c r="G42" s="9">
        <f t="shared" si="24"/>
        <v>0</v>
      </c>
      <c r="H42" s="9">
        <f t="shared" si="24"/>
        <v>0</v>
      </c>
      <c r="I42" s="9">
        <f t="shared" si="24"/>
        <v>0</v>
      </c>
    </row>
    <row r="43" spans="1:9" x14ac:dyDescent="0.25">
      <c r="A43" s="3" t="s">
        <v>33</v>
      </c>
      <c r="B43" s="9"/>
      <c r="C43" s="9">
        <f>C50</f>
        <v>0</v>
      </c>
      <c r="D43" s="9">
        <f t="shared" ref="D43:I43" si="25">D50</f>
        <v>0</v>
      </c>
      <c r="E43" s="9">
        <f t="shared" si="25"/>
        <v>0</v>
      </c>
      <c r="F43" s="9">
        <f t="shared" si="25"/>
        <v>0</v>
      </c>
      <c r="G43" s="9">
        <f t="shared" si="25"/>
        <v>0</v>
      </c>
      <c r="H43" s="9">
        <f t="shared" si="25"/>
        <v>0</v>
      </c>
      <c r="I43" s="9">
        <f t="shared" si="25"/>
        <v>0</v>
      </c>
    </row>
    <row r="44" spans="1:9" x14ac:dyDescent="0.25">
      <c r="A44" s="3" t="s">
        <v>34</v>
      </c>
      <c r="B44" s="9"/>
      <c r="C44" s="9">
        <f>C51</f>
        <v>16.818749999999998</v>
      </c>
      <c r="D44" s="9">
        <f t="shared" ref="D44:I44" si="26">D51</f>
        <v>25.78875</v>
      </c>
      <c r="E44" s="9">
        <f t="shared" si="26"/>
        <v>33.637499999999996</v>
      </c>
      <c r="F44" s="9">
        <f t="shared" si="26"/>
        <v>33.637499999999996</v>
      </c>
      <c r="G44" s="9">
        <f t="shared" si="26"/>
        <v>33.637499999999996</v>
      </c>
      <c r="H44" s="9">
        <f t="shared" si="26"/>
        <v>33.637499999999996</v>
      </c>
      <c r="I44" s="9">
        <f t="shared" si="26"/>
        <v>33.637499999999996</v>
      </c>
    </row>
    <row r="45" spans="1:9" x14ac:dyDescent="0.25">
      <c r="A45" s="3" t="s">
        <v>35</v>
      </c>
      <c r="B45" s="9">
        <f>B37</f>
        <v>20</v>
      </c>
      <c r="C45" s="9">
        <f>C33</f>
        <v>27.291354166666668</v>
      </c>
      <c r="D45" s="9">
        <f t="shared" ref="D45:I45" si="27">D33</f>
        <v>53.818416666666664</v>
      </c>
      <c r="E45" s="9">
        <f t="shared" si="27"/>
        <v>84.173541666666665</v>
      </c>
      <c r="F45" s="9">
        <f t="shared" si="27"/>
        <v>89.798541666666665</v>
      </c>
      <c r="G45" s="9">
        <f t="shared" si="27"/>
        <v>95.423541666666665</v>
      </c>
      <c r="H45" s="9">
        <f t="shared" si="27"/>
        <v>101.04854166666667</v>
      </c>
      <c r="I45" s="9">
        <f t="shared" si="27"/>
        <v>106.67354166666667</v>
      </c>
    </row>
    <row r="46" spans="1:9" x14ac:dyDescent="0.25">
      <c r="A46" s="3" t="s">
        <v>36</v>
      </c>
      <c r="B46" s="9">
        <f>SUM(B42:B45)</f>
        <v>20</v>
      </c>
      <c r="C46" s="9">
        <f>SUM(C42:C45)</f>
        <v>44.110104166666666</v>
      </c>
      <c r="D46" s="9">
        <f t="shared" ref="D46:I46" si="28">SUM(D42:D45)</f>
        <v>79.607166666666672</v>
      </c>
      <c r="E46" s="9">
        <f t="shared" si="28"/>
        <v>117.81104166666665</v>
      </c>
      <c r="F46" s="9">
        <f t="shared" si="28"/>
        <v>123.43604166666665</v>
      </c>
      <c r="G46" s="9">
        <f t="shared" si="28"/>
        <v>129.06104166666665</v>
      </c>
      <c r="H46" s="9">
        <f t="shared" si="28"/>
        <v>134.68604166666665</v>
      </c>
      <c r="I46" s="9">
        <f t="shared" si="28"/>
        <v>140.31104166666665</v>
      </c>
    </row>
    <row r="47" spans="1:9" x14ac:dyDescent="0.25">
      <c r="A47" s="3" t="s">
        <v>37</v>
      </c>
      <c r="B47" s="9">
        <f>B46-SUM(B37:B40)</f>
        <v>0</v>
      </c>
      <c r="C47" s="9">
        <f>C46-SUM(C37:C40)</f>
        <v>0</v>
      </c>
      <c r="D47" s="9">
        <f t="shared" ref="D47:I47" si="29">D46-SUM(D37:D40)</f>
        <v>0</v>
      </c>
      <c r="E47" s="9">
        <f t="shared" si="29"/>
        <v>0</v>
      </c>
      <c r="F47" s="9">
        <f t="shared" si="29"/>
        <v>0</v>
      </c>
      <c r="G47" s="9">
        <f t="shared" si="29"/>
        <v>0</v>
      </c>
      <c r="H47" s="9">
        <f t="shared" si="29"/>
        <v>0</v>
      </c>
      <c r="I47" s="9">
        <f t="shared" si="29"/>
        <v>0</v>
      </c>
    </row>
    <row r="48" spans="1:9" x14ac:dyDescent="0.25">
      <c r="A4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2" t="s">
        <v>40</v>
      </c>
      <c r="B49" s="9"/>
      <c r="C49" s="8">
        <f>C36</f>
        <v>2012</v>
      </c>
      <c r="D49" s="8">
        <f t="shared" ref="D49:I49" si="30">D36</f>
        <v>2013</v>
      </c>
      <c r="E49" s="8">
        <f t="shared" si="30"/>
        <v>2014</v>
      </c>
      <c r="F49" s="8">
        <f t="shared" si="30"/>
        <v>2015</v>
      </c>
      <c r="G49" s="8">
        <f t="shared" si="30"/>
        <v>2016</v>
      </c>
      <c r="H49" s="8">
        <f t="shared" si="30"/>
        <v>2017</v>
      </c>
      <c r="I49" s="8">
        <f t="shared" si="30"/>
        <v>2018</v>
      </c>
    </row>
    <row r="50" spans="1:9" x14ac:dyDescent="0.25">
      <c r="A50" s="3" t="s">
        <v>33</v>
      </c>
      <c r="B50" s="9"/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 x14ac:dyDescent="0.25">
      <c r="A51" s="3" t="s">
        <v>34</v>
      </c>
      <c r="B51" s="9"/>
      <c r="C51" s="9">
        <f>+C11/12*(1+C57)</f>
        <v>16.818749999999998</v>
      </c>
      <c r="D51" s="9">
        <f t="shared" ref="D51:I51" si="31">+D11/12*(1+D57)</f>
        <v>25.78875</v>
      </c>
      <c r="E51" s="9">
        <f t="shared" si="31"/>
        <v>33.637499999999996</v>
      </c>
      <c r="F51" s="9">
        <f t="shared" si="31"/>
        <v>33.637499999999996</v>
      </c>
      <c r="G51" s="9">
        <f t="shared" si="31"/>
        <v>33.637499999999996</v>
      </c>
      <c r="H51" s="9">
        <f t="shared" si="31"/>
        <v>33.637499999999996</v>
      </c>
      <c r="I51" s="9">
        <f t="shared" si="31"/>
        <v>33.637499999999996</v>
      </c>
    </row>
    <row r="52" spans="1:9" x14ac:dyDescent="0.25">
      <c r="A52" s="3" t="s">
        <v>30</v>
      </c>
      <c r="B52" s="9"/>
      <c r="C52" s="9">
        <f>SUM(C12:C17)/12*(1+C57)</f>
        <v>13.797604166666666</v>
      </c>
      <c r="D52" s="9">
        <f t="shared" ref="D52:I52" si="32">SUM(D12:D17)/12*(1+D57)</f>
        <v>16.544666666666668</v>
      </c>
      <c r="E52" s="9">
        <f t="shared" si="32"/>
        <v>19.123541666666668</v>
      </c>
      <c r="F52" s="9">
        <f t="shared" si="32"/>
        <v>19.123541666666668</v>
      </c>
      <c r="G52" s="9">
        <f t="shared" si="32"/>
        <v>19.123541666666668</v>
      </c>
      <c r="H52" s="9">
        <f t="shared" si="32"/>
        <v>19.123541666666668</v>
      </c>
      <c r="I52" s="9">
        <f t="shared" si="32"/>
        <v>19.123541666666668</v>
      </c>
    </row>
    <row r="53" spans="1:9" x14ac:dyDescent="0.25">
      <c r="A53" s="3" t="s">
        <v>31</v>
      </c>
      <c r="B53" s="9"/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</row>
    <row r="54" spans="1:9" x14ac:dyDescent="0.25">
      <c r="A54" s="3" t="s">
        <v>40</v>
      </c>
      <c r="B54" s="9"/>
      <c r="C54" s="9">
        <f>C50+C51-C52</f>
        <v>3.0211458333333319</v>
      </c>
      <c r="D54" s="9">
        <f t="shared" ref="D54:I54" si="33">D50+D51-D52</f>
        <v>9.2440833333333323</v>
      </c>
      <c r="E54" s="9">
        <f t="shared" si="33"/>
        <v>14.513958333333328</v>
      </c>
      <c r="F54" s="9">
        <f t="shared" si="33"/>
        <v>14.513958333333328</v>
      </c>
      <c r="G54" s="9">
        <f t="shared" si="33"/>
        <v>14.513958333333328</v>
      </c>
      <c r="H54" s="9">
        <f t="shared" si="33"/>
        <v>14.513958333333328</v>
      </c>
      <c r="I54" s="9">
        <f t="shared" si="33"/>
        <v>14.513958333333328</v>
      </c>
    </row>
    <row r="55" spans="1:9" x14ac:dyDescent="0.25">
      <c r="A55" s="3" t="s">
        <v>41</v>
      </c>
      <c r="B55" s="3"/>
      <c r="C55" s="14">
        <f t="shared" ref="C55:I55" si="34">C54/C11</f>
        <v>1.7903086419753078E-2</v>
      </c>
      <c r="D55" s="14">
        <f t="shared" si="34"/>
        <v>3.5725925925925925E-2</v>
      </c>
      <c r="E55" s="14">
        <f t="shared" si="34"/>
        <v>4.3004320987654304E-2</v>
      </c>
      <c r="F55" s="14">
        <f t="shared" si="34"/>
        <v>4.3004320987654304E-2</v>
      </c>
      <c r="G55" s="14">
        <f t="shared" si="34"/>
        <v>4.3004320987654304E-2</v>
      </c>
      <c r="H55" s="14">
        <f t="shared" si="34"/>
        <v>4.3004320987654304E-2</v>
      </c>
      <c r="I55" s="14">
        <f t="shared" si="34"/>
        <v>4.3004320987654304E-2</v>
      </c>
    </row>
    <row r="56" spans="1:9" x14ac:dyDescent="0.25">
      <c r="A56" s="3" t="s">
        <v>42</v>
      </c>
      <c r="B56" s="3"/>
      <c r="C56" s="9">
        <f>B54-C54</f>
        <v>-3.0211458333333319</v>
      </c>
      <c r="D56" s="9">
        <f t="shared" ref="D56:I56" si="35">C54-D54</f>
        <v>-6.2229375000000005</v>
      </c>
      <c r="E56" s="9">
        <f t="shared" si="35"/>
        <v>-5.2698749999999954</v>
      </c>
      <c r="F56" s="9">
        <f t="shared" si="35"/>
        <v>0</v>
      </c>
      <c r="G56" s="9">
        <f t="shared" si="35"/>
        <v>0</v>
      </c>
      <c r="H56" s="9">
        <f t="shared" si="35"/>
        <v>0</v>
      </c>
      <c r="I56" s="9">
        <f t="shared" si="35"/>
        <v>0</v>
      </c>
    </row>
    <row r="57" spans="1:9" x14ac:dyDescent="0.25">
      <c r="A57" s="15" t="s">
        <v>45</v>
      </c>
      <c r="B57" s="3"/>
      <c r="C57" s="7">
        <v>0.19600000000000001</v>
      </c>
      <c r="D57" s="7">
        <v>0.19600000000000001</v>
      </c>
      <c r="E57" s="7">
        <v>0.19600000000000001</v>
      </c>
      <c r="F57" s="7">
        <v>0.19600000000000001</v>
      </c>
      <c r="G57" s="7">
        <v>0.19600000000000001</v>
      </c>
      <c r="H57" s="7">
        <v>0.19600000000000001</v>
      </c>
      <c r="I57" s="7">
        <v>0.19600000000000001</v>
      </c>
    </row>
    <row r="58" spans="1:9" x14ac:dyDescent="0.25">
      <c r="A58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SAINTCRICQJ</cp:lastModifiedBy>
  <dcterms:created xsi:type="dcterms:W3CDTF">2012-04-06T07:19:17Z</dcterms:created>
  <dcterms:modified xsi:type="dcterms:W3CDTF">2012-04-09T14:28:53Z</dcterms:modified>
</cp:coreProperties>
</file>