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0" yWindow="-225" windowWidth="16890" windowHeight="9555" activeTab="3"/>
  </bookViews>
  <sheets>
    <sheet name="Feuil1" sheetId="1" r:id="rId1"/>
    <sheet name="levier cst" sheetId="5" r:id="rId2"/>
    <sheet name="apport cst" sheetId="6" r:id="rId3"/>
    <sheet name="ch, EBE, capital var" sheetId="7" r:id="rId4"/>
    <sheet name="ch, EBE var  capital fixe " sheetId="8" r:id="rId5"/>
    <sheet name="Feuil2" sheetId="2" r:id="rId6"/>
    <sheet name="Feuil3" sheetId="3" r:id="rId7"/>
  </sheets>
  <calcPr calcId="145621"/>
</workbook>
</file>

<file path=xl/calcChain.xml><?xml version="1.0" encoding="utf-8"?>
<calcChain xmlns="http://schemas.openxmlformats.org/spreadsheetml/2006/main">
  <c r="T28" i="8" l="1"/>
  <c r="T15" i="8"/>
  <c r="T28" i="5"/>
  <c r="T15" i="5"/>
  <c r="T28" i="6"/>
  <c r="T15" i="6"/>
  <c r="B8" i="8"/>
  <c r="F10" i="8"/>
  <c r="B22" i="8"/>
  <c r="C116" i="8"/>
  <c r="C112" i="8"/>
  <c r="M101" i="8"/>
  <c r="M112" i="8" s="1"/>
  <c r="E101" i="8"/>
  <c r="E112" i="8" s="1"/>
  <c r="Q91" i="8"/>
  <c r="Q101" i="8" s="1"/>
  <c r="Q112" i="8" s="1"/>
  <c r="P91" i="8"/>
  <c r="P101" i="8" s="1"/>
  <c r="P112" i="8" s="1"/>
  <c r="O91" i="8"/>
  <c r="O101" i="8" s="1"/>
  <c r="O112" i="8" s="1"/>
  <c r="N91" i="8"/>
  <c r="N101" i="8" s="1"/>
  <c r="N112" i="8" s="1"/>
  <c r="M91" i="8"/>
  <c r="L91" i="8"/>
  <c r="L101" i="8" s="1"/>
  <c r="L112" i="8" s="1"/>
  <c r="K91" i="8"/>
  <c r="K101" i="8" s="1"/>
  <c r="K112" i="8" s="1"/>
  <c r="J91" i="8"/>
  <c r="J101" i="8" s="1"/>
  <c r="J112" i="8" s="1"/>
  <c r="I91" i="8"/>
  <c r="I101" i="8" s="1"/>
  <c r="I112" i="8" s="1"/>
  <c r="H91" i="8"/>
  <c r="H101" i="8" s="1"/>
  <c r="H112" i="8" s="1"/>
  <c r="G91" i="8"/>
  <c r="G101" i="8" s="1"/>
  <c r="G112" i="8" s="1"/>
  <c r="F91" i="8"/>
  <c r="F101" i="8" s="1"/>
  <c r="F112" i="8" s="1"/>
  <c r="E91" i="8"/>
  <c r="D91" i="8"/>
  <c r="D101" i="8" s="1"/>
  <c r="D112" i="8" s="1"/>
  <c r="C91" i="8"/>
  <c r="C101" i="8" s="1"/>
  <c r="B88" i="8"/>
  <c r="B86" i="8"/>
  <c r="K81" i="8"/>
  <c r="L81" i="8" s="1"/>
  <c r="M81" i="8" s="1"/>
  <c r="N81" i="8" s="1"/>
  <c r="O81" i="8" s="1"/>
  <c r="P81" i="8" s="1"/>
  <c r="Q81" i="8" s="1"/>
  <c r="D81" i="8"/>
  <c r="E81" i="8" s="1"/>
  <c r="F81" i="8" s="1"/>
  <c r="G81" i="8" s="1"/>
  <c r="H81" i="8" s="1"/>
  <c r="I81" i="8" s="1"/>
  <c r="J81" i="8" s="1"/>
  <c r="C81" i="8"/>
  <c r="J79" i="8"/>
  <c r="K79" i="8" s="1"/>
  <c r="L79" i="8" s="1"/>
  <c r="M79" i="8" s="1"/>
  <c r="N79" i="8" s="1"/>
  <c r="O79" i="8" s="1"/>
  <c r="P79" i="8" s="1"/>
  <c r="Q79" i="8" s="1"/>
  <c r="I79" i="8"/>
  <c r="F79" i="8"/>
  <c r="G79" i="8" s="1"/>
  <c r="H79" i="8" s="1"/>
  <c r="E79" i="8"/>
  <c r="D79" i="8"/>
  <c r="C79" i="8"/>
  <c r="H78" i="8"/>
  <c r="I78" i="8" s="1"/>
  <c r="J78" i="8" s="1"/>
  <c r="K78" i="8" s="1"/>
  <c r="L78" i="8" s="1"/>
  <c r="M78" i="8" s="1"/>
  <c r="N78" i="8" s="1"/>
  <c r="O78" i="8" s="1"/>
  <c r="P78" i="8" s="1"/>
  <c r="Q78" i="8" s="1"/>
  <c r="D78" i="8"/>
  <c r="E78" i="8" s="1"/>
  <c r="F78" i="8" s="1"/>
  <c r="G78" i="8" s="1"/>
  <c r="C78" i="8"/>
  <c r="C71" i="8"/>
  <c r="P67" i="8"/>
  <c r="I67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P56" i="8"/>
  <c r="M56" i="8"/>
  <c r="M67" i="8" s="1"/>
  <c r="H56" i="8"/>
  <c r="H67" i="8" s="1"/>
  <c r="E56" i="8"/>
  <c r="E67" i="8" s="1"/>
  <c r="B50" i="8"/>
  <c r="B60" i="8" s="1"/>
  <c r="Q46" i="8"/>
  <c r="Q56" i="8" s="1"/>
  <c r="Q67" i="8" s="1"/>
  <c r="P46" i="8"/>
  <c r="O46" i="8"/>
  <c r="O56" i="8" s="1"/>
  <c r="O67" i="8" s="1"/>
  <c r="N46" i="8"/>
  <c r="N56" i="8" s="1"/>
  <c r="N67" i="8" s="1"/>
  <c r="M46" i="8"/>
  <c r="L46" i="8"/>
  <c r="L56" i="8" s="1"/>
  <c r="L67" i="8" s="1"/>
  <c r="K46" i="8"/>
  <c r="K56" i="8" s="1"/>
  <c r="K67" i="8" s="1"/>
  <c r="J46" i="8"/>
  <c r="J56" i="8" s="1"/>
  <c r="J67" i="8" s="1"/>
  <c r="I46" i="8"/>
  <c r="I56" i="8" s="1"/>
  <c r="H46" i="8"/>
  <c r="G46" i="8"/>
  <c r="G56" i="8" s="1"/>
  <c r="G67" i="8" s="1"/>
  <c r="F46" i="8"/>
  <c r="F56" i="8" s="1"/>
  <c r="F67" i="8" s="1"/>
  <c r="E46" i="8"/>
  <c r="D46" i="8"/>
  <c r="D56" i="8" s="1"/>
  <c r="D67" i="8" s="1"/>
  <c r="C46" i="8"/>
  <c r="C56" i="8" s="1"/>
  <c r="C67" i="8" s="1"/>
  <c r="B43" i="8"/>
  <c r="B41" i="8"/>
  <c r="F39" i="8"/>
  <c r="G39" i="8" s="1"/>
  <c r="H39" i="8" s="1"/>
  <c r="I39" i="8" s="1"/>
  <c r="J39" i="8" s="1"/>
  <c r="K39" i="8" s="1"/>
  <c r="L39" i="8" s="1"/>
  <c r="M39" i="8" s="1"/>
  <c r="N39" i="8" s="1"/>
  <c r="O39" i="8" s="1"/>
  <c r="P39" i="8" s="1"/>
  <c r="Q39" i="8" s="1"/>
  <c r="E39" i="8"/>
  <c r="D39" i="8"/>
  <c r="C39" i="8"/>
  <c r="E36" i="8"/>
  <c r="F36" i="8" s="1"/>
  <c r="G36" i="8" s="1"/>
  <c r="H36" i="8" s="1"/>
  <c r="I36" i="8" s="1"/>
  <c r="J36" i="8" s="1"/>
  <c r="K36" i="8" s="1"/>
  <c r="L36" i="8" s="1"/>
  <c r="M36" i="8" s="1"/>
  <c r="N36" i="8" s="1"/>
  <c r="O36" i="8" s="1"/>
  <c r="P36" i="8" s="1"/>
  <c r="Q36" i="8" s="1"/>
  <c r="C36" i="8"/>
  <c r="D36" i="8" s="1"/>
  <c r="C33" i="8"/>
  <c r="D33" i="8" s="1"/>
  <c r="E33" i="8" s="1"/>
  <c r="F33" i="8" s="1"/>
  <c r="G33" i="8" s="1"/>
  <c r="H33" i="8" s="1"/>
  <c r="I33" i="8" s="1"/>
  <c r="J33" i="8" s="1"/>
  <c r="K33" i="8" s="1"/>
  <c r="L33" i="8" s="1"/>
  <c r="M33" i="8" s="1"/>
  <c r="N33" i="8" s="1"/>
  <c r="O33" i="8" s="1"/>
  <c r="P33" i="8" s="1"/>
  <c r="Q33" i="8" s="1"/>
  <c r="K24" i="8"/>
  <c r="K28" i="8" s="1"/>
  <c r="C14" i="8"/>
  <c r="C84" i="8" s="1"/>
  <c r="D84" i="8" s="1"/>
  <c r="E84" i="8" s="1"/>
  <c r="F84" i="8" s="1"/>
  <c r="G84" i="8" s="1"/>
  <c r="H84" i="8" s="1"/>
  <c r="I84" i="8" s="1"/>
  <c r="J84" i="8" s="1"/>
  <c r="K84" i="8" s="1"/>
  <c r="L84" i="8" s="1"/>
  <c r="M84" i="8" s="1"/>
  <c r="N84" i="8" s="1"/>
  <c r="O84" i="8" s="1"/>
  <c r="P84" i="8" s="1"/>
  <c r="Q84" i="8" s="1"/>
  <c r="K11" i="8"/>
  <c r="K15" i="8" s="1"/>
  <c r="G11" i="8"/>
  <c r="B97" i="8" s="1"/>
  <c r="B107" i="8" s="1"/>
  <c r="C107" i="8" s="1"/>
  <c r="D107" i="8" s="1"/>
  <c r="E107" i="8" s="1"/>
  <c r="F107" i="8" s="1"/>
  <c r="G107" i="8" s="1"/>
  <c r="H107" i="8" s="1"/>
  <c r="I107" i="8" s="1"/>
  <c r="J107" i="8" s="1"/>
  <c r="K107" i="8" s="1"/>
  <c r="L107" i="8" s="1"/>
  <c r="M107" i="8" s="1"/>
  <c r="N107" i="8" s="1"/>
  <c r="O107" i="8" s="1"/>
  <c r="P107" i="8" s="1"/>
  <c r="Q107" i="8" s="1"/>
  <c r="F11" i="8"/>
  <c r="B52" i="8" s="1"/>
  <c r="B62" i="8" s="1"/>
  <c r="C62" i="8" s="1"/>
  <c r="D62" i="8" s="1"/>
  <c r="E62" i="8" s="1"/>
  <c r="F62" i="8" s="1"/>
  <c r="G62" i="8" s="1"/>
  <c r="H62" i="8" s="1"/>
  <c r="I62" i="8" s="1"/>
  <c r="J62" i="8" s="1"/>
  <c r="K62" i="8" s="1"/>
  <c r="L62" i="8" s="1"/>
  <c r="M62" i="8" s="1"/>
  <c r="N62" i="8" s="1"/>
  <c r="O62" i="8" s="1"/>
  <c r="P62" i="8" s="1"/>
  <c r="Q62" i="8" s="1"/>
  <c r="G9" i="8"/>
  <c r="B95" i="8" s="1"/>
  <c r="B105" i="8" s="1"/>
  <c r="B9" i="8"/>
  <c r="C34" i="8" s="1"/>
  <c r="D34" i="8" s="1"/>
  <c r="E34" i="8" s="1"/>
  <c r="F34" i="8" s="1"/>
  <c r="G34" i="8" s="1"/>
  <c r="H34" i="8" s="1"/>
  <c r="I34" i="8" s="1"/>
  <c r="J34" i="8" s="1"/>
  <c r="K34" i="8" s="1"/>
  <c r="L34" i="8" s="1"/>
  <c r="M34" i="8" s="1"/>
  <c r="N34" i="8" s="1"/>
  <c r="O34" i="8" s="1"/>
  <c r="P34" i="8" s="1"/>
  <c r="Q34" i="8" s="1"/>
  <c r="G5" i="8"/>
  <c r="F5" i="8"/>
  <c r="A3" i="8"/>
  <c r="A1" i="8"/>
  <c r="F6" i="8" l="1"/>
  <c r="A111" i="8"/>
  <c r="A100" i="8"/>
  <c r="A90" i="8"/>
  <c r="A66" i="8"/>
  <c r="A55" i="8"/>
  <c r="A45" i="8"/>
  <c r="A118" i="8"/>
  <c r="A74" i="8"/>
  <c r="A73" i="8"/>
  <c r="A29" i="8"/>
  <c r="C105" i="8"/>
  <c r="D105" i="8" l="1"/>
  <c r="B7" i="7"/>
  <c r="B51" i="8" l="1"/>
  <c r="B61" i="8" s="1"/>
  <c r="F13" i="8"/>
  <c r="B48" i="8"/>
  <c r="E105" i="8"/>
  <c r="C7" i="7"/>
  <c r="C116" i="7"/>
  <c r="Q91" i="7"/>
  <c r="Q101" i="7" s="1"/>
  <c r="Q112" i="7" s="1"/>
  <c r="P91" i="7"/>
  <c r="P101" i="7" s="1"/>
  <c r="P112" i="7" s="1"/>
  <c r="O91" i="7"/>
  <c r="O101" i="7" s="1"/>
  <c r="O112" i="7" s="1"/>
  <c r="N91" i="7"/>
  <c r="N101" i="7" s="1"/>
  <c r="N112" i="7" s="1"/>
  <c r="M91" i="7"/>
  <c r="M101" i="7" s="1"/>
  <c r="M112" i="7" s="1"/>
  <c r="L91" i="7"/>
  <c r="L101" i="7" s="1"/>
  <c r="L112" i="7" s="1"/>
  <c r="K91" i="7"/>
  <c r="K101" i="7" s="1"/>
  <c r="K112" i="7" s="1"/>
  <c r="J91" i="7"/>
  <c r="J101" i="7" s="1"/>
  <c r="J112" i="7" s="1"/>
  <c r="I91" i="7"/>
  <c r="I101" i="7" s="1"/>
  <c r="I112" i="7" s="1"/>
  <c r="H91" i="7"/>
  <c r="H101" i="7" s="1"/>
  <c r="H112" i="7" s="1"/>
  <c r="G91" i="7"/>
  <c r="G101" i="7" s="1"/>
  <c r="G112" i="7" s="1"/>
  <c r="F91" i="7"/>
  <c r="F101" i="7" s="1"/>
  <c r="F112" i="7" s="1"/>
  <c r="E91" i="7"/>
  <c r="E101" i="7" s="1"/>
  <c r="E112" i="7" s="1"/>
  <c r="D91" i="7"/>
  <c r="D101" i="7" s="1"/>
  <c r="D112" i="7" s="1"/>
  <c r="C91" i="7"/>
  <c r="C101" i="7" s="1"/>
  <c r="C112" i="7" s="1"/>
  <c r="B88" i="7"/>
  <c r="B86" i="7"/>
  <c r="D81" i="7"/>
  <c r="E81" i="7" s="1"/>
  <c r="F81" i="7" s="1"/>
  <c r="G81" i="7" s="1"/>
  <c r="H81" i="7" s="1"/>
  <c r="I81" i="7" s="1"/>
  <c r="J81" i="7" s="1"/>
  <c r="K81" i="7" s="1"/>
  <c r="L81" i="7" s="1"/>
  <c r="M81" i="7" s="1"/>
  <c r="N81" i="7" s="1"/>
  <c r="O81" i="7" s="1"/>
  <c r="P81" i="7" s="1"/>
  <c r="Q81" i="7" s="1"/>
  <c r="C81" i="7"/>
  <c r="D79" i="7"/>
  <c r="E79" i="7" s="1"/>
  <c r="F79" i="7" s="1"/>
  <c r="G79" i="7" s="1"/>
  <c r="H79" i="7" s="1"/>
  <c r="I79" i="7" s="1"/>
  <c r="J79" i="7" s="1"/>
  <c r="K79" i="7" s="1"/>
  <c r="L79" i="7" s="1"/>
  <c r="M79" i="7" s="1"/>
  <c r="N79" i="7" s="1"/>
  <c r="O79" i="7" s="1"/>
  <c r="P79" i="7" s="1"/>
  <c r="Q79" i="7" s="1"/>
  <c r="C79" i="7"/>
  <c r="C71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50" i="7"/>
  <c r="B60" i="7" s="1"/>
  <c r="Q46" i="7"/>
  <c r="Q56" i="7" s="1"/>
  <c r="Q67" i="7" s="1"/>
  <c r="P46" i="7"/>
  <c r="P56" i="7" s="1"/>
  <c r="P67" i="7" s="1"/>
  <c r="O46" i="7"/>
  <c r="O56" i="7" s="1"/>
  <c r="O67" i="7" s="1"/>
  <c r="N46" i="7"/>
  <c r="N56" i="7" s="1"/>
  <c r="N67" i="7" s="1"/>
  <c r="M46" i="7"/>
  <c r="M56" i="7" s="1"/>
  <c r="M67" i="7" s="1"/>
  <c r="L46" i="7"/>
  <c r="L56" i="7" s="1"/>
  <c r="L67" i="7" s="1"/>
  <c r="K46" i="7"/>
  <c r="K56" i="7" s="1"/>
  <c r="K67" i="7" s="1"/>
  <c r="J46" i="7"/>
  <c r="J56" i="7" s="1"/>
  <c r="J67" i="7" s="1"/>
  <c r="I46" i="7"/>
  <c r="I56" i="7" s="1"/>
  <c r="I67" i="7" s="1"/>
  <c r="H46" i="7"/>
  <c r="H56" i="7" s="1"/>
  <c r="H67" i="7" s="1"/>
  <c r="G46" i="7"/>
  <c r="G56" i="7" s="1"/>
  <c r="G67" i="7" s="1"/>
  <c r="F46" i="7"/>
  <c r="F56" i="7" s="1"/>
  <c r="F67" i="7" s="1"/>
  <c r="E46" i="7"/>
  <c r="E56" i="7" s="1"/>
  <c r="E67" i="7" s="1"/>
  <c r="D46" i="7"/>
  <c r="D56" i="7" s="1"/>
  <c r="D67" i="7" s="1"/>
  <c r="C46" i="7"/>
  <c r="C56" i="7" s="1"/>
  <c r="C67" i="7" s="1"/>
  <c r="B43" i="7"/>
  <c r="B41" i="7"/>
  <c r="D39" i="7"/>
  <c r="E39" i="7" s="1"/>
  <c r="F39" i="7" s="1"/>
  <c r="G39" i="7" s="1"/>
  <c r="H39" i="7" s="1"/>
  <c r="I39" i="7" s="1"/>
  <c r="J39" i="7" s="1"/>
  <c r="K39" i="7" s="1"/>
  <c r="L39" i="7" s="1"/>
  <c r="M39" i="7" s="1"/>
  <c r="N39" i="7" s="1"/>
  <c r="O39" i="7" s="1"/>
  <c r="P39" i="7" s="1"/>
  <c r="Q39" i="7" s="1"/>
  <c r="C39" i="7"/>
  <c r="D36" i="7"/>
  <c r="E36" i="7" s="1"/>
  <c r="F36" i="7" s="1"/>
  <c r="G36" i="7" s="1"/>
  <c r="H36" i="7" s="1"/>
  <c r="I36" i="7" s="1"/>
  <c r="J36" i="7" s="1"/>
  <c r="K36" i="7" s="1"/>
  <c r="L36" i="7" s="1"/>
  <c r="M36" i="7" s="1"/>
  <c r="N36" i="7" s="1"/>
  <c r="O36" i="7" s="1"/>
  <c r="P36" i="7" s="1"/>
  <c r="Q36" i="7" s="1"/>
  <c r="C36" i="7"/>
  <c r="C31" i="7"/>
  <c r="D31" i="7" s="1"/>
  <c r="E31" i="7" s="1"/>
  <c r="F31" i="7" s="1"/>
  <c r="G31" i="7" s="1"/>
  <c r="H31" i="7" s="1"/>
  <c r="I31" i="7" s="1"/>
  <c r="J31" i="7" s="1"/>
  <c r="K31" i="7" s="1"/>
  <c r="L31" i="7" s="1"/>
  <c r="M31" i="7" s="1"/>
  <c r="N31" i="7" s="1"/>
  <c r="O31" i="7" s="1"/>
  <c r="P31" i="7" s="1"/>
  <c r="Q31" i="7" s="1"/>
  <c r="K24" i="7"/>
  <c r="K28" i="7" s="1"/>
  <c r="C14" i="7"/>
  <c r="C84" i="7" s="1"/>
  <c r="D84" i="7" s="1"/>
  <c r="E84" i="7" s="1"/>
  <c r="F84" i="7" s="1"/>
  <c r="G84" i="7" s="1"/>
  <c r="H84" i="7" s="1"/>
  <c r="I84" i="7" s="1"/>
  <c r="J84" i="7" s="1"/>
  <c r="K84" i="7" s="1"/>
  <c r="L84" i="7" s="1"/>
  <c r="M84" i="7" s="1"/>
  <c r="N84" i="7" s="1"/>
  <c r="O84" i="7" s="1"/>
  <c r="P84" i="7" s="1"/>
  <c r="Q84" i="7" s="1"/>
  <c r="K11" i="7"/>
  <c r="K15" i="7" s="1"/>
  <c r="G11" i="7"/>
  <c r="B97" i="7" s="1"/>
  <c r="B107" i="7" s="1"/>
  <c r="C107" i="7" s="1"/>
  <c r="D107" i="7" s="1"/>
  <c r="E107" i="7" s="1"/>
  <c r="F107" i="7" s="1"/>
  <c r="G107" i="7" s="1"/>
  <c r="H107" i="7" s="1"/>
  <c r="I107" i="7" s="1"/>
  <c r="J107" i="7" s="1"/>
  <c r="K107" i="7" s="1"/>
  <c r="L107" i="7" s="1"/>
  <c r="M107" i="7" s="1"/>
  <c r="N107" i="7" s="1"/>
  <c r="O107" i="7" s="1"/>
  <c r="P107" i="7" s="1"/>
  <c r="Q107" i="7" s="1"/>
  <c r="F11" i="7"/>
  <c r="B52" i="7" s="1"/>
  <c r="B62" i="7" s="1"/>
  <c r="C62" i="7" s="1"/>
  <c r="D62" i="7" s="1"/>
  <c r="E62" i="7" s="1"/>
  <c r="F62" i="7" s="1"/>
  <c r="G62" i="7" s="1"/>
  <c r="H62" i="7" s="1"/>
  <c r="I62" i="7" s="1"/>
  <c r="J62" i="7" s="1"/>
  <c r="K62" i="7" s="1"/>
  <c r="L62" i="7" s="1"/>
  <c r="M62" i="7" s="1"/>
  <c r="N62" i="7" s="1"/>
  <c r="O62" i="7" s="1"/>
  <c r="P62" i="7" s="1"/>
  <c r="Q62" i="7" s="1"/>
  <c r="G9" i="7"/>
  <c r="B95" i="7" s="1"/>
  <c r="B105" i="7" s="1"/>
  <c r="B9" i="7"/>
  <c r="C34" i="7" s="1"/>
  <c r="D34" i="7" s="1"/>
  <c r="E34" i="7" s="1"/>
  <c r="F34" i="7" s="1"/>
  <c r="G34" i="7" s="1"/>
  <c r="H34" i="7" s="1"/>
  <c r="I34" i="7" s="1"/>
  <c r="J34" i="7" s="1"/>
  <c r="K34" i="7" s="1"/>
  <c r="L34" i="7" s="1"/>
  <c r="M34" i="7" s="1"/>
  <c r="N34" i="7" s="1"/>
  <c r="O34" i="7" s="1"/>
  <c r="P34" i="7" s="1"/>
  <c r="Q34" i="7" s="1"/>
  <c r="C6" i="7"/>
  <c r="C76" i="7" s="1"/>
  <c r="D76" i="7" s="1"/>
  <c r="E76" i="7" s="1"/>
  <c r="F76" i="7" s="1"/>
  <c r="G76" i="7" s="1"/>
  <c r="H76" i="7" s="1"/>
  <c r="I76" i="7" s="1"/>
  <c r="J76" i="7" s="1"/>
  <c r="K76" i="7" s="1"/>
  <c r="L76" i="7" s="1"/>
  <c r="M76" i="7" s="1"/>
  <c r="N76" i="7" s="1"/>
  <c r="O76" i="7" s="1"/>
  <c r="P76" i="7" s="1"/>
  <c r="Q76" i="7" s="1"/>
  <c r="G5" i="7"/>
  <c r="F5" i="7"/>
  <c r="A1" i="7"/>
  <c r="A29" i="7" s="1"/>
  <c r="F105" i="8" l="1"/>
  <c r="B68" i="8"/>
  <c r="B71" i="8" s="1"/>
  <c r="B57" i="8"/>
  <c r="J11" i="8"/>
  <c r="J15" i="8" s="1"/>
  <c r="F7" i="8"/>
  <c r="C61" i="8"/>
  <c r="B12" i="7"/>
  <c r="B13" i="7" s="1"/>
  <c r="C38" i="7" s="1"/>
  <c r="D38" i="7" s="1"/>
  <c r="E38" i="7" s="1"/>
  <c r="F38" i="7" s="1"/>
  <c r="G38" i="7" s="1"/>
  <c r="H38" i="7" s="1"/>
  <c r="I38" i="7" s="1"/>
  <c r="J38" i="7" s="1"/>
  <c r="K38" i="7" s="1"/>
  <c r="L38" i="7" s="1"/>
  <c r="M38" i="7" s="1"/>
  <c r="N38" i="7" s="1"/>
  <c r="O38" i="7" s="1"/>
  <c r="P38" i="7" s="1"/>
  <c r="Q38" i="7" s="1"/>
  <c r="C32" i="7"/>
  <c r="D32" i="7" s="1"/>
  <c r="E32" i="7" s="1"/>
  <c r="F32" i="7" s="1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C10" i="7"/>
  <c r="C80" i="7" s="1"/>
  <c r="D80" i="7" s="1"/>
  <c r="E80" i="7" s="1"/>
  <c r="F80" i="7" s="1"/>
  <c r="G80" i="7" s="1"/>
  <c r="H80" i="7" s="1"/>
  <c r="I80" i="7" s="1"/>
  <c r="J80" i="7" s="1"/>
  <c r="K80" i="7" s="1"/>
  <c r="L80" i="7" s="1"/>
  <c r="M80" i="7" s="1"/>
  <c r="N80" i="7" s="1"/>
  <c r="O80" i="7" s="1"/>
  <c r="P80" i="7" s="1"/>
  <c r="Q80" i="7" s="1"/>
  <c r="A3" i="7"/>
  <c r="B10" i="7"/>
  <c r="C35" i="7" s="1"/>
  <c r="D35" i="7" s="1"/>
  <c r="E35" i="7" s="1"/>
  <c r="F35" i="7" s="1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A118" i="7"/>
  <c r="A100" i="7"/>
  <c r="A74" i="7"/>
  <c r="A111" i="7"/>
  <c r="A90" i="7"/>
  <c r="A73" i="7"/>
  <c r="A66" i="7"/>
  <c r="A55" i="7"/>
  <c r="A45" i="7"/>
  <c r="C105" i="7"/>
  <c r="F6" i="6"/>
  <c r="G105" i="8" l="1"/>
  <c r="D61" i="8"/>
  <c r="B49" i="8"/>
  <c r="F14" i="8"/>
  <c r="C77" i="7"/>
  <c r="D77" i="7" s="1"/>
  <c r="E77" i="7" s="1"/>
  <c r="F77" i="7" s="1"/>
  <c r="G77" i="7" s="1"/>
  <c r="H77" i="7" s="1"/>
  <c r="I77" i="7" s="1"/>
  <c r="J77" i="7" s="1"/>
  <c r="K77" i="7" s="1"/>
  <c r="L77" i="7" s="1"/>
  <c r="M77" i="7" s="1"/>
  <c r="N77" i="7" s="1"/>
  <c r="O77" i="7" s="1"/>
  <c r="P77" i="7" s="1"/>
  <c r="Q77" i="7" s="1"/>
  <c r="C12" i="7"/>
  <c r="C13" i="7" s="1"/>
  <c r="C83" i="7" s="1"/>
  <c r="D83" i="7" s="1"/>
  <c r="E83" i="7" s="1"/>
  <c r="F83" i="7" s="1"/>
  <c r="G83" i="7" s="1"/>
  <c r="H83" i="7" s="1"/>
  <c r="I83" i="7" s="1"/>
  <c r="J83" i="7" s="1"/>
  <c r="K83" i="7" s="1"/>
  <c r="L83" i="7" s="1"/>
  <c r="M83" i="7" s="1"/>
  <c r="N83" i="7" s="1"/>
  <c r="O83" i="7" s="1"/>
  <c r="P83" i="7" s="1"/>
  <c r="Q83" i="7" s="1"/>
  <c r="D105" i="7"/>
  <c r="A3" i="5"/>
  <c r="C7" i="5"/>
  <c r="C6" i="5"/>
  <c r="C116" i="6"/>
  <c r="Q91" i="6"/>
  <c r="Q101" i="6" s="1"/>
  <c r="Q112" i="6" s="1"/>
  <c r="P91" i="6"/>
  <c r="P101" i="6" s="1"/>
  <c r="P112" i="6" s="1"/>
  <c r="O91" i="6"/>
  <c r="O101" i="6" s="1"/>
  <c r="O112" i="6" s="1"/>
  <c r="N91" i="6"/>
  <c r="N101" i="6" s="1"/>
  <c r="N112" i="6" s="1"/>
  <c r="M91" i="6"/>
  <c r="M101" i="6" s="1"/>
  <c r="M112" i="6" s="1"/>
  <c r="L91" i="6"/>
  <c r="L101" i="6" s="1"/>
  <c r="L112" i="6" s="1"/>
  <c r="K91" i="6"/>
  <c r="K101" i="6" s="1"/>
  <c r="K112" i="6" s="1"/>
  <c r="J91" i="6"/>
  <c r="J101" i="6" s="1"/>
  <c r="J112" i="6" s="1"/>
  <c r="I91" i="6"/>
  <c r="I101" i="6" s="1"/>
  <c r="I112" i="6" s="1"/>
  <c r="H91" i="6"/>
  <c r="H101" i="6" s="1"/>
  <c r="H112" i="6" s="1"/>
  <c r="G91" i="6"/>
  <c r="G101" i="6" s="1"/>
  <c r="G112" i="6" s="1"/>
  <c r="F91" i="6"/>
  <c r="F101" i="6" s="1"/>
  <c r="F112" i="6" s="1"/>
  <c r="E91" i="6"/>
  <c r="E101" i="6" s="1"/>
  <c r="E112" i="6" s="1"/>
  <c r="D91" i="6"/>
  <c r="D101" i="6" s="1"/>
  <c r="D112" i="6" s="1"/>
  <c r="C91" i="6"/>
  <c r="C101" i="6" s="1"/>
  <c r="C112" i="6" s="1"/>
  <c r="B88" i="6"/>
  <c r="B86" i="6"/>
  <c r="C81" i="6"/>
  <c r="D81" i="6" s="1"/>
  <c r="E81" i="6" s="1"/>
  <c r="F81" i="6" s="1"/>
  <c r="G81" i="6" s="1"/>
  <c r="H81" i="6" s="1"/>
  <c r="I81" i="6" s="1"/>
  <c r="J81" i="6" s="1"/>
  <c r="K81" i="6" s="1"/>
  <c r="L81" i="6" s="1"/>
  <c r="M81" i="6" s="1"/>
  <c r="N81" i="6" s="1"/>
  <c r="O81" i="6" s="1"/>
  <c r="P81" i="6" s="1"/>
  <c r="Q81" i="6" s="1"/>
  <c r="C79" i="6"/>
  <c r="D79" i="6" s="1"/>
  <c r="E79" i="6" s="1"/>
  <c r="F79" i="6" s="1"/>
  <c r="G79" i="6" s="1"/>
  <c r="H79" i="6" s="1"/>
  <c r="I79" i="6" s="1"/>
  <c r="J79" i="6" s="1"/>
  <c r="K79" i="6" s="1"/>
  <c r="L79" i="6" s="1"/>
  <c r="M79" i="6" s="1"/>
  <c r="N79" i="6" s="1"/>
  <c r="O79" i="6" s="1"/>
  <c r="P79" i="6" s="1"/>
  <c r="Q79" i="6" s="1"/>
  <c r="F76" i="6"/>
  <c r="G76" i="6" s="1"/>
  <c r="H76" i="6" s="1"/>
  <c r="I76" i="6" s="1"/>
  <c r="J76" i="6" s="1"/>
  <c r="K76" i="6" s="1"/>
  <c r="L76" i="6" s="1"/>
  <c r="M76" i="6" s="1"/>
  <c r="N76" i="6" s="1"/>
  <c r="O76" i="6" s="1"/>
  <c r="P76" i="6" s="1"/>
  <c r="Q76" i="6" s="1"/>
  <c r="D76" i="6"/>
  <c r="E76" i="6" s="1"/>
  <c r="C76" i="6"/>
  <c r="C71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B50" i="6"/>
  <c r="B60" i="6" s="1"/>
  <c r="Q46" i="6"/>
  <c r="Q56" i="6" s="1"/>
  <c r="Q67" i="6" s="1"/>
  <c r="P46" i="6"/>
  <c r="P56" i="6" s="1"/>
  <c r="P67" i="6" s="1"/>
  <c r="O46" i="6"/>
  <c r="O56" i="6" s="1"/>
  <c r="O67" i="6" s="1"/>
  <c r="N46" i="6"/>
  <c r="N56" i="6" s="1"/>
  <c r="N67" i="6" s="1"/>
  <c r="M46" i="6"/>
  <c r="M56" i="6" s="1"/>
  <c r="M67" i="6" s="1"/>
  <c r="L46" i="6"/>
  <c r="L56" i="6" s="1"/>
  <c r="L67" i="6" s="1"/>
  <c r="K46" i="6"/>
  <c r="K56" i="6" s="1"/>
  <c r="K67" i="6" s="1"/>
  <c r="J46" i="6"/>
  <c r="J56" i="6" s="1"/>
  <c r="J67" i="6" s="1"/>
  <c r="I46" i="6"/>
  <c r="I56" i="6" s="1"/>
  <c r="I67" i="6" s="1"/>
  <c r="H46" i="6"/>
  <c r="H56" i="6" s="1"/>
  <c r="H67" i="6" s="1"/>
  <c r="G46" i="6"/>
  <c r="G56" i="6" s="1"/>
  <c r="G67" i="6" s="1"/>
  <c r="F46" i="6"/>
  <c r="F56" i="6" s="1"/>
  <c r="F67" i="6" s="1"/>
  <c r="E46" i="6"/>
  <c r="E56" i="6" s="1"/>
  <c r="E67" i="6" s="1"/>
  <c r="D46" i="6"/>
  <c r="D56" i="6" s="1"/>
  <c r="D67" i="6" s="1"/>
  <c r="C46" i="6"/>
  <c r="C56" i="6" s="1"/>
  <c r="C67" i="6" s="1"/>
  <c r="B43" i="6"/>
  <c r="B41" i="6"/>
  <c r="C39" i="6"/>
  <c r="D39" i="6" s="1"/>
  <c r="E39" i="6" s="1"/>
  <c r="F39" i="6" s="1"/>
  <c r="G39" i="6" s="1"/>
  <c r="H39" i="6" s="1"/>
  <c r="I39" i="6" s="1"/>
  <c r="J39" i="6" s="1"/>
  <c r="K39" i="6" s="1"/>
  <c r="L39" i="6" s="1"/>
  <c r="M39" i="6" s="1"/>
  <c r="N39" i="6" s="1"/>
  <c r="O39" i="6" s="1"/>
  <c r="P39" i="6" s="1"/>
  <c r="Q39" i="6" s="1"/>
  <c r="D38" i="6"/>
  <c r="E38" i="6" s="1"/>
  <c r="F38" i="6" s="1"/>
  <c r="G38" i="6" s="1"/>
  <c r="H38" i="6" s="1"/>
  <c r="I38" i="6" s="1"/>
  <c r="J38" i="6" s="1"/>
  <c r="K38" i="6" s="1"/>
  <c r="L38" i="6" s="1"/>
  <c r="M38" i="6" s="1"/>
  <c r="N38" i="6" s="1"/>
  <c r="O38" i="6" s="1"/>
  <c r="P38" i="6" s="1"/>
  <c r="Q38" i="6" s="1"/>
  <c r="C38" i="6"/>
  <c r="F36" i="6"/>
  <c r="G36" i="6" s="1"/>
  <c r="H36" i="6" s="1"/>
  <c r="I36" i="6" s="1"/>
  <c r="J36" i="6" s="1"/>
  <c r="K36" i="6" s="1"/>
  <c r="L36" i="6" s="1"/>
  <c r="M36" i="6" s="1"/>
  <c r="N36" i="6" s="1"/>
  <c r="O36" i="6" s="1"/>
  <c r="P36" i="6" s="1"/>
  <c r="Q36" i="6" s="1"/>
  <c r="D36" i="6"/>
  <c r="E36" i="6" s="1"/>
  <c r="C36" i="6"/>
  <c r="D32" i="6"/>
  <c r="E32" i="6" s="1"/>
  <c r="F32" i="6" s="1"/>
  <c r="G32" i="6" s="1"/>
  <c r="H32" i="6" s="1"/>
  <c r="I32" i="6" s="1"/>
  <c r="J32" i="6" s="1"/>
  <c r="K32" i="6" s="1"/>
  <c r="L32" i="6" s="1"/>
  <c r="M32" i="6" s="1"/>
  <c r="N32" i="6" s="1"/>
  <c r="O32" i="6" s="1"/>
  <c r="P32" i="6" s="1"/>
  <c r="Q32" i="6" s="1"/>
  <c r="C31" i="6"/>
  <c r="D31" i="6" s="1"/>
  <c r="E31" i="6" s="1"/>
  <c r="F31" i="6" s="1"/>
  <c r="G31" i="6" s="1"/>
  <c r="H31" i="6" s="1"/>
  <c r="I31" i="6" s="1"/>
  <c r="J31" i="6" s="1"/>
  <c r="K31" i="6" s="1"/>
  <c r="L31" i="6" s="1"/>
  <c r="M31" i="6" s="1"/>
  <c r="N31" i="6" s="1"/>
  <c r="O31" i="6" s="1"/>
  <c r="P31" i="6" s="1"/>
  <c r="Q31" i="6" s="1"/>
  <c r="K24" i="6"/>
  <c r="K28" i="6" s="1"/>
  <c r="C14" i="6"/>
  <c r="C84" i="6" s="1"/>
  <c r="D84" i="6" s="1"/>
  <c r="E84" i="6" s="1"/>
  <c r="F84" i="6" s="1"/>
  <c r="G84" i="6" s="1"/>
  <c r="H84" i="6" s="1"/>
  <c r="I84" i="6" s="1"/>
  <c r="J84" i="6" s="1"/>
  <c r="K84" i="6" s="1"/>
  <c r="L84" i="6" s="1"/>
  <c r="M84" i="6" s="1"/>
  <c r="N84" i="6" s="1"/>
  <c r="O84" i="6" s="1"/>
  <c r="P84" i="6" s="1"/>
  <c r="Q84" i="6" s="1"/>
  <c r="B12" i="6"/>
  <c r="C37" i="6" s="1"/>
  <c r="D37" i="6" s="1"/>
  <c r="E37" i="6" s="1"/>
  <c r="F37" i="6" s="1"/>
  <c r="G37" i="6" s="1"/>
  <c r="H37" i="6" s="1"/>
  <c r="I37" i="6" s="1"/>
  <c r="J37" i="6" s="1"/>
  <c r="K37" i="6" s="1"/>
  <c r="L37" i="6" s="1"/>
  <c r="M37" i="6" s="1"/>
  <c r="N37" i="6" s="1"/>
  <c r="O37" i="6" s="1"/>
  <c r="P37" i="6" s="1"/>
  <c r="Q37" i="6" s="1"/>
  <c r="K11" i="6"/>
  <c r="K15" i="6" s="1"/>
  <c r="G11" i="6"/>
  <c r="B97" i="6" s="1"/>
  <c r="B107" i="6" s="1"/>
  <c r="C107" i="6" s="1"/>
  <c r="D107" i="6" s="1"/>
  <c r="E107" i="6" s="1"/>
  <c r="F107" i="6" s="1"/>
  <c r="G107" i="6" s="1"/>
  <c r="H107" i="6" s="1"/>
  <c r="I107" i="6" s="1"/>
  <c r="J107" i="6" s="1"/>
  <c r="K107" i="6" s="1"/>
  <c r="L107" i="6" s="1"/>
  <c r="M107" i="6" s="1"/>
  <c r="N107" i="6" s="1"/>
  <c r="O107" i="6" s="1"/>
  <c r="P107" i="6" s="1"/>
  <c r="Q107" i="6" s="1"/>
  <c r="F11" i="6"/>
  <c r="B52" i="6" s="1"/>
  <c r="B62" i="6" s="1"/>
  <c r="C62" i="6" s="1"/>
  <c r="D62" i="6" s="1"/>
  <c r="E62" i="6" s="1"/>
  <c r="F62" i="6" s="1"/>
  <c r="G62" i="6" s="1"/>
  <c r="H62" i="6" s="1"/>
  <c r="I62" i="6" s="1"/>
  <c r="J62" i="6" s="1"/>
  <c r="K62" i="6" s="1"/>
  <c r="L62" i="6" s="1"/>
  <c r="M62" i="6" s="1"/>
  <c r="N62" i="6" s="1"/>
  <c r="O62" i="6" s="1"/>
  <c r="P62" i="6" s="1"/>
  <c r="Q62" i="6" s="1"/>
  <c r="G10" i="6"/>
  <c r="B96" i="6" s="1"/>
  <c r="B106" i="6" s="1"/>
  <c r="C106" i="6" s="1"/>
  <c r="D106" i="6" s="1"/>
  <c r="E106" i="6" s="1"/>
  <c r="F106" i="6" s="1"/>
  <c r="G106" i="6" s="1"/>
  <c r="H106" i="6" s="1"/>
  <c r="I106" i="6" s="1"/>
  <c r="J106" i="6" s="1"/>
  <c r="K106" i="6" s="1"/>
  <c r="L106" i="6" s="1"/>
  <c r="M106" i="6" s="1"/>
  <c r="N106" i="6" s="1"/>
  <c r="O106" i="6" s="1"/>
  <c r="P106" i="6" s="1"/>
  <c r="Q106" i="6" s="1"/>
  <c r="F10" i="6"/>
  <c r="B51" i="6" s="1"/>
  <c r="B61" i="6" s="1"/>
  <c r="C61" i="6" s="1"/>
  <c r="D61" i="6" s="1"/>
  <c r="E61" i="6" s="1"/>
  <c r="F61" i="6" s="1"/>
  <c r="G61" i="6" s="1"/>
  <c r="H61" i="6" s="1"/>
  <c r="I61" i="6" s="1"/>
  <c r="J61" i="6" s="1"/>
  <c r="K61" i="6" s="1"/>
  <c r="L61" i="6" s="1"/>
  <c r="M61" i="6" s="1"/>
  <c r="N61" i="6" s="1"/>
  <c r="O61" i="6" s="1"/>
  <c r="P61" i="6" s="1"/>
  <c r="Q61" i="6" s="1"/>
  <c r="C10" i="6"/>
  <c r="C80" i="6" s="1"/>
  <c r="D80" i="6" s="1"/>
  <c r="E80" i="6" s="1"/>
  <c r="F80" i="6" s="1"/>
  <c r="G80" i="6" s="1"/>
  <c r="H80" i="6" s="1"/>
  <c r="I80" i="6" s="1"/>
  <c r="J80" i="6" s="1"/>
  <c r="K80" i="6" s="1"/>
  <c r="L80" i="6" s="1"/>
  <c r="M80" i="6" s="1"/>
  <c r="N80" i="6" s="1"/>
  <c r="O80" i="6" s="1"/>
  <c r="P80" i="6" s="1"/>
  <c r="Q80" i="6" s="1"/>
  <c r="G9" i="6"/>
  <c r="B95" i="6" s="1"/>
  <c r="B105" i="6" s="1"/>
  <c r="B9" i="6"/>
  <c r="C34" i="6" s="1"/>
  <c r="D34" i="6" s="1"/>
  <c r="E34" i="6" s="1"/>
  <c r="F34" i="6" s="1"/>
  <c r="G34" i="6" s="1"/>
  <c r="H34" i="6" s="1"/>
  <c r="I34" i="6" s="1"/>
  <c r="J34" i="6" s="1"/>
  <c r="K34" i="6" s="1"/>
  <c r="L34" i="6" s="1"/>
  <c r="M34" i="6" s="1"/>
  <c r="N34" i="6" s="1"/>
  <c r="O34" i="6" s="1"/>
  <c r="P34" i="6" s="1"/>
  <c r="Q34" i="6" s="1"/>
  <c r="C7" i="6"/>
  <c r="C77" i="6" s="1"/>
  <c r="D77" i="6" s="1"/>
  <c r="E77" i="6" s="1"/>
  <c r="F77" i="6" s="1"/>
  <c r="G77" i="6" s="1"/>
  <c r="H77" i="6" s="1"/>
  <c r="I77" i="6" s="1"/>
  <c r="J77" i="6" s="1"/>
  <c r="K77" i="6" s="1"/>
  <c r="L77" i="6" s="1"/>
  <c r="M77" i="6" s="1"/>
  <c r="N77" i="6" s="1"/>
  <c r="O77" i="6" s="1"/>
  <c r="P77" i="6" s="1"/>
  <c r="Q77" i="6" s="1"/>
  <c r="B7" i="6"/>
  <c r="C32" i="6" s="1"/>
  <c r="G6" i="6"/>
  <c r="B93" i="6" s="1"/>
  <c r="B48" i="6"/>
  <c r="G5" i="6"/>
  <c r="F5" i="6"/>
  <c r="A1" i="6"/>
  <c r="B58" i="8" l="1"/>
  <c r="C49" i="8"/>
  <c r="J12" i="8"/>
  <c r="B54" i="8"/>
  <c r="H105" i="8"/>
  <c r="E61" i="8"/>
  <c r="C82" i="7"/>
  <c r="D82" i="7" s="1"/>
  <c r="E82" i="7" s="1"/>
  <c r="F82" i="7" s="1"/>
  <c r="G82" i="7" s="1"/>
  <c r="H82" i="7" s="1"/>
  <c r="I82" i="7" s="1"/>
  <c r="J82" i="7" s="1"/>
  <c r="K82" i="7" s="1"/>
  <c r="L82" i="7" s="1"/>
  <c r="M82" i="7" s="1"/>
  <c r="N82" i="7" s="1"/>
  <c r="O82" i="7" s="1"/>
  <c r="P82" i="7" s="1"/>
  <c r="Q82" i="7" s="1"/>
  <c r="C15" i="7"/>
  <c r="C85" i="7" s="1"/>
  <c r="K18" i="7" s="1"/>
  <c r="E105" i="7"/>
  <c r="F13" i="6"/>
  <c r="F7" i="6" s="1"/>
  <c r="C105" i="6"/>
  <c r="B15" i="6"/>
  <c r="C40" i="6" s="1"/>
  <c r="B57" i="6"/>
  <c r="B68" i="6"/>
  <c r="B71" i="6" s="1"/>
  <c r="B8" i="6"/>
  <c r="B10" i="6"/>
  <c r="C35" i="6" s="1"/>
  <c r="D35" i="6" s="1"/>
  <c r="E35" i="6" s="1"/>
  <c r="F35" i="6" s="1"/>
  <c r="G35" i="6" s="1"/>
  <c r="H35" i="6" s="1"/>
  <c r="I35" i="6" s="1"/>
  <c r="J35" i="6" s="1"/>
  <c r="K35" i="6" s="1"/>
  <c r="L35" i="6" s="1"/>
  <c r="M35" i="6" s="1"/>
  <c r="N35" i="6" s="1"/>
  <c r="O35" i="6" s="1"/>
  <c r="P35" i="6" s="1"/>
  <c r="Q35" i="6" s="1"/>
  <c r="J11" i="6"/>
  <c r="J15" i="6" s="1"/>
  <c r="C12" i="6"/>
  <c r="G13" i="6"/>
  <c r="A118" i="6"/>
  <c r="A100" i="6"/>
  <c r="A111" i="6"/>
  <c r="A90" i="6"/>
  <c r="A73" i="6"/>
  <c r="A55" i="6"/>
  <c r="A45" i="6"/>
  <c r="A74" i="6"/>
  <c r="A66" i="6"/>
  <c r="A29" i="6"/>
  <c r="B113" i="6"/>
  <c r="B116" i="6" s="1"/>
  <c r="B102" i="6"/>
  <c r="J24" i="6"/>
  <c r="J28" i="6" s="1"/>
  <c r="F23" i="5"/>
  <c r="B88" i="5"/>
  <c r="B43" i="5"/>
  <c r="F10" i="5"/>
  <c r="G10" i="5"/>
  <c r="B96" i="5" s="1"/>
  <c r="B106" i="5" s="1"/>
  <c r="C106" i="5" s="1"/>
  <c r="D106" i="5" s="1"/>
  <c r="E106" i="5" s="1"/>
  <c r="F106" i="5" s="1"/>
  <c r="G106" i="5" s="1"/>
  <c r="H106" i="5" s="1"/>
  <c r="I106" i="5" s="1"/>
  <c r="J106" i="5" s="1"/>
  <c r="K106" i="5" s="1"/>
  <c r="L106" i="5" s="1"/>
  <c r="M106" i="5" s="1"/>
  <c r="N106" i="5" s="1"/>
  <c r="O106" i="5" s="1"/>
  <c r="P106" i="5" s="1"/>
  <c r="Q106" i="5" s="1"/>
  <c r="F11" i="5"/>
  <c r="G11" i="5"/>
  <c r="B97" i="5" s="1"/>
  <c r="B107" i="5" s="1"/>
  <c r="B51" i="5"/>
  <c r="B61" i="5" s="1"/>
  <c r="C61" i="5" s="1"/>
  <c r="D61" i="5" s="1"/>
  <c r="G9" i="5"/>
  <c r="B95" i="5" s="1"/>
  <c r="B105" i="5" s="1"/>
  <c r="B52" i="5"/>
  <c r="B62" i="5" s="1"/>
  <c r="B50" i="5"/>
  <c r="G5" i="5"/>
  <c r="F5" i="5"/>
  <c r="K24" i="5"/>
  <c r="K28" i="5" s="1"/>
  <c r="C31" i="5"/>
  <c r="D31" i="5" s="1"/>
  <c r="E31" i="5" s="1"/>
  <c r="F31" i="5" s="1"/>
  <c r="G31" i="5" s="1"/>
  <c r="H31" i="5" s="1"/>
  <c r="I31" i="5" s="1"/>
  <c r="J31" i="5" s="1"/>
  <c r="K31" i="5" s="1"/>
  <c r="L31" i="5" s="1"/>
  <c r="M31" i="5" s="1"/>
  <c r="N31" i="5" s="1"/>
  <c r="O31" i="5" s="1"/>
  <c r="P31" i="5" s="1"/>
  <c r="Q31" i="5" s="1"/>
  <c r="K11" i="5"/>
  <c r="K15" i="5" s="1"/>
  <c r="C116" i="5"/>
  <c r="Q91" i="5"/>
  <c r="Q101" i="5" s="1"/>
  <c r="Q112" i="5" s="1"/>
  <c r="P91" i="5"/>
  <c r="P101" i="5" s="1"/>
  <c r="P112" i="5" s="1"/>
  <c r="O91" i="5"/>
  <c r="O101" i="5" s="1"/>
  <c r="O112" i="5" s="1"/>
  <c r="N91" i="5"/>
  <c r="N101" i="5" s="1"/>
  <c r="N112" i="5" s="1"/>
  <c r="M91" i="5"/>
  <c r="M101" i="5" s="1"/>
  <c r="M112" i="5" s="1"/>
  <c r="L91" i="5"/>
  <c r="L101" i="5" s="1"/>
  <c r="L112" i="5" s="1"/>
  <c r="K91" i="5"/>
  <c r="K101" i="5" s="1"/>
  <c r="K112" i="5" s="1"/>
  <c r="J91" i="5"/>
  <c r="J101" i="5" s="1"/>
  <c r="J112" i="5" s="1"/>
  <c r="I91" i="5"/>
  <c r="I101" i="5" s="1"/>
  <c r="I112" i="5" s="1"/>
  <c r="H91" i="5"/>
  <c r="H101" i="5" s="1"/>
  <c r="H112" i="5" s="1"/>
  <c r="G91" i="5"/>
  <c r="G101" i="5" s="1"/>
  <c r="G112" i="5" s="1"/>
  <c r="F91" i="5"/>
  <c r="F101" i="5" s="1"/>
  <c r="F112" i="5" s="1"/>
  <c r="E91" i="5"/>
  <c r="E101" i="5" s="1"/>
  <c r="E112" i="5" s="1"/>
  <c r="D91" i="5"/>
  <c r="D101" i="5" s="1"/>
  <c r="D112" i="5" s="1"/>
  <c r="C91" i="5"/>
  <c r="C101" i="5" s="1"/>
  <c r="C112" i="5" s="1"/>
  <c r="B86" i="5"/>
  <c r="C81" i="5"/>
  <c r="D81" i="5" s="1"/>
  <c r="E81" i="5" s="1"/>
  <c r="F81" i="5" s="1"/>
  <c r="G81" i="5" s="1"/>
  <c r="H81" i="5" s="1"/>
  <c r="I81" i="5" s="1"/>
  <c r="J81" i="5" s="1"/>
  <c r="K81" i="5" s="1"/>
  <c r="L81" i="5" s="1"/>
  <c r="M81" i="5" s="1"/>
  <c r="N81" i="5" s="1"/>
  <c r="O81" i="5" s="1"/>
  <c r="P81" i="5" s="1"/>
  <c r="Q81" i="5" s="1"/>
  <c r="C79" i="5"/>
  <c r="D79" i="5" s="1"/>
  <c r="E79" i="5" s="1"/>
  <c r="F79" i="5" s="1"/>
  <c r="G79" i="5" s="1"/>
  <c r="H79" i="5" s="1"/>
  <c r="I79" i="5" s="1"/>
  <c r="J79" i="5" s="1"/>
  <c r="K79" i="5" s="1"/>
  <c r="L79" i="5" s="1"/>
  <c r="M79" i="5" s="1"/>
  <c r="N79" i="5" s="1"/>
  <c r="O79" i="5" s="1"/>
  <c r="P79" i="5" s="1"/>
  <c r="Q79" i="5" s="1"/>
  <c r="C76" i="5"/>
  <c r="D76" i="5" s="1"/>
  <c r="E76" i="5" s="1"/>
  <c r="F76" i="5" s="1"/>
  <c r="G76" i="5" s="1"/>
  <c r="H76" i="5" s="1"/>
  <c r="I76" i="5" s="1"/>
  <c r="J76" i="5" s="1"/>
  <c r="K76" i="5" s="1"/>
  <c r="L76" i="5" s="1"/>
  <c r="M76" i="5" s="1"/>
  <c r="N76" i="5" s="1"/>
  <c r="O76" i="5" s="1"/>
  <c r="P76" i="5" s="1"/>
  <c r="Q76" i="5" s="1"/>
  <c r="C71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Q46" i="5"/>
  <c r="Q56" i="5" s="1"/>
  <c r="Q67" i="5" s="1"/>
  <c r="P46" i="5"/>
  <c r="P56" i="5" s="1"/>
  <c r="P67" i="5" s="1"/>
  <c r="O46" i="5"/>
  <c r="O56" i="5" s="1"/>
  <c r="O67" i="5" s="1"/>
  <c r="N46" i="5"/>
  <c r="N56" i="5" s="1"/>
  <c r="N67" i="5" s="1"/>
  <c r="M46" i="5"/>
  <c r="M56" i="5" s="1"/>
  <c r="M67" i="5" s="1"/>
  <c r="L46" i="5"/>
  <c r="L56" i="5" s="1"/>
  <c r="L67" i="5" s="1"/>
  <c r="K46" i="5"/>
  <c r="K56" i="5" s="1"/>
  <c r="K67" i="5" s="1"/>
  <c r="J46" i="5"/>
  <c r="J56" i="5" s="1"/>
  <c r="J67" i="5" s="1"/>
  <c r="I46" i="5"/>
  <c r="I56" i="5" s="1"/>
  <c r="I67" i="5" s="1"/>
  <c r="H46" i="5"/>
  <c r="H56" i="5" s="1"/>
  <c r="H67" i="5" s="1"/>
  <c r="G46" i="5"/>
  <c r="G56" i="5" s="1"/>
  <c r="G67" i="5" s="1"/>
  <c r="E46" i="5"/>
  <c r="E56" i="5" s="1"/>
  <c r="E67" i="5" s="1"/>
  <c r="D46" i="5"/>
  <c r="D56" i="5" s="1"/>
  <c r="D67" i="5" s="1"/>
  <c r="C46" i="5"/>
  <c r="C56" i="5" s="1"/>
  <c r="C67" i="5" s="1"/>
  <c r="B41" i="5"/>
  <c r="C39" i="5"/>
  <c r="D39" i="5" s="1"/>
  <c r="E39" i="5" s="1"/>
  <c r="F39" i="5" s="1"/>
  <c r="G39" i="5" s="1"/>
  <c r="H39" i="5" s="1"/>
  <c r="I39" i="5" s="1"/>
  <c r="J39" i="5" s="1"/>
  <c r="K39" i="5" s="1"/>
  <c r="L39" i="5" s="1"/>
  <c r="M39" i="5" s="1"/>
  <c r="N39" i="5" s="1"/>
  <c r="O39" i="5" s="1"/>
  <c r="P39" i="5" s="1"/>
  <c r="Q39" i="5" s="1"/>
  <c r="C38" i="5"/>
  <c r="D38" i="5" s="1"/>
  <c r="E38" i="5" s="1"/>
  <c r="F38" i="5" s="1"/>
  <c r="G38" i="5" s="1"/>
  <c r="H38" i="5" s="1"/>
  <c r="I38" i="5" s="1"/>
  <c r="J38" i="5" s="1"/>
  <c r="K38" i="5" s="1"/>
  <c r="L38" i="5" s="1"/>
  <c r="M38" i="5" s="1"/>
  <c r="N38" i="5" s="1"/>
  <c r="O38" i="5" s="1"/>
  <c r="P38" i="5" s="1"/>
  <c r="Q38" i="5" s="1"/>
  <c r="C36" i="5"/>
  <c r="D36" i="5" s="1"/>
  <c r="E36" i="5" s="1"/>
  <c r="F36" i="5" s="1"/>
  <c r="G36" i="5" s="1"/>
  <c r="H36" i="5" s="1"/>
  <c r="I36" i="5" s="1"/>
  <c r="J36" i="5" s="1"/>
  <c r="K36" i="5" s="1"/>
  <c r="L36" i="5" s="1"/>
  <c r="M36" i="5" s="1"/>
  <c r="N36" i="5" s="1"/>
  <c r="O36" i="5" s="1"/>
  <c r="P36" i="5" s="1"/>
  <c r="Q36" i="5" s="1"/>
  <c r="C14" i="5"/>
  <c r="C84" i="5" s="1"/>
  <c r="D84" i="5" s="1"/>
  <c r="E84" i="5" s="1"/>
  <c r="F84" i="5" s="1"/>
  <c r="G84" i="5" s="1"/>
  <c r="H84" i="5" s="1"/>
  <c r="I84" i="5" s="1"/>
  <c r="J84" i="5" s="1"/>
  <c r="K84" i="5" s="1"/>
  <c r="L84" i="5" s="1"/>
  <c r="M84" i="5" s="1"/>
  <c r="N84" i="5" s="1"/>
  <c r="O84" i="5" s="1"/>
  <c r="P84" i="5" s="1"/>
  <c r="Q84" i="5" s="1"/>
  <c r="B12" i="5"/>
  <c r="C37" i="5" s="1"/>
  <c r="D37" i="5" s="1"/>
  <c r="E37" i="5" s="1"/>
  <c r="F37" i="5" s="1"/>
  <c r="G37" i="5" s="1"/>
  <c r="H37" i="5" s="1"/>
  <c r="I37" i="5" s="1"/>
  <c r="J37" i="5" s="1"/>
  <c r="K37" i="5" s="1"/>
  <c r="L37" i="5" s="1"/>
  <c r="M37" i="5" s="1"/>
  <c r="N37" i="5" s="1"/>
  <c r="O37" i="5" s="1"/>
  <c r="P37" i="5" s="1"/>
  <c r="Q37" i="5" s="1"/>
  <c r="C10" i="5"/>
  <c r="C80" i="5" s="1"/>
  <c r="D80" i="5" s="1"/>
  <c r="E80" i="5" s="1"/>
  <c r="F80" i="5" s="1"/>
  <c r="G80" i="5" s="1"/>
  <c r="H80" i="5" s="1"/>
  <c r="I80" i="5" s="1"/>
  <c r="J80" i="5" s="1"/>
  <c r="K80" i="5" s="1"/>
  <c r="L80" i="5" s="1"/>
  <c r="M80" i="5" s="1"/>
  <c r="N80" i="5" s="1"/>
  <c r="O80" i="5" s="1"/>
  <c r="P80" i="5" s="1"/>
  <c r="Q80" i="5" s="1"/>
  <c r="B9" i="5"/>
  <c r="C34" i="5" s="1"/>
  <c r="D34" i="5" s="1"/>
  <c r="E34" i="5" s="1"/>
  <c r="F34" i="5" s="1"/>
  <c r="G34" i="5" s="1"/>
  <c r="H34" i="5" s="1"/>
  <c r="I34" i="5" s="1"/>
  <c r="J34" i="5" s="1"/>
  <c r="K34" i="5" s="1"/>
  <c r="L34" i="5" s="1"/>
  <c r="M34" i="5" s="1"/>
  <c r="N34" i="5" s="1"/>
  <c r="O34" i="5" s="1"/>
  <c r="P34" i="5" s="1"/>
  <c r="Q34" i="5" s="1"/>
  <c r="C77" i="5"/>
  <c r="D77" i="5" s="1"/>
  <c r="E77" i="5" s="1"/>
  <c r="F77" i="5" s="1"/>
  <c r="G77" i="5" s="1"/>
  <c r="H77" i="5" s="1"/>
  <c r="I77" i="5" s="1"/>
  <c r="J77" i="5" s="1"/>
  <c r="K77" i="5" s="1"/>
  <c r="L77" i="5" s="1"/>
  <c r="M77" i="5" s="1"/>
  <c r="N77" i="5" s="1"/>
  <c r="O77" i="5" s="1"/>
  <c r="P77" i="5" s="1"/>
  <c r="Q77" i="5" s="1"/>
  <c r="B7" i="5"/>
  <c r="A1" i="5"/>
  <c r="A111" i="5" s="1"/>
  <c r="F61" i="8" l="1"/>
  <c r="C53" i="8"/>
  <c r="K13" i="8" s="1"/>
  <c r="B63" i="8"/>
  <c r="B64" i="8" s="1"/>
  <c r="B65" i="8" s="1"/>
  <c r="J14" i="8"/>
  <c r="D49" i="8"/>
  <c r="K12" i="8"/>
  <c r="I105" i="8"/>
  <c r="C58" i="8"/>
  <c r="D85" i="7"/>
  <c r="E85" i="7" s="1"/>
  <c r="F105" i="7"/>
  <c r="B49" i="6"/>
  <c r="B58" i="6" s="1"/>
  <c r="F14" i="6"/>
  <c r="C82" i="6"/>
  <c r="D82" i="6" s="1"/>
  <c r="E82" i="6" s="1"/>
  <c r="F82" i="6" s="1"/>
  <c r="G82" i="6" s="1"/>
  <c r="H82" i="6" s="1"/>
  <c r="I82" i="6" s="1"/>
  <c r="J82" i="6" s="1"/>
  <c r="K82" i="6" s="1"/>
  <c r="L82" i="6" s="1"/>
  <c r="M82" i="6" s="1"/>
  <c r="N82" i="6" s="1"/>
  <c r="O82" i="6" s="1"/>
  <c r="P82" i="6" s="1"/>
  <c r="Q82" i="6" s="1"/>
  <c r="C15" i="6"/>
  <c r="C85" i="6" s="1"/>
  <c r="C13" i="6"/>
  <c r="C83" i="6" s="1"/>
  <c r="D83" i="6" s="1"/>
  <c r="E83" i="6" s="1"/>
  <c r="F83" i="6" s="1"/>
  <c r="G83" i="6" s="1"/>
  <c r="H83" i="6" s="1"/>
  <c r="I83" i="6" s="1"/>
  <c r="J83" i="6" s="1"/>
  <c r="K83" i="6" s="1"/>
  <c r="L83" i="6" s="1"/>
  <c r="M83" i="6" s="1"/>
  <c r="N83" i="6" s="1"/>
  <c r="O83" i="6" s="1"/>
  <c r="P83" i="6" s="1"/>
  <c r="Q83" i="6" s="1"/>
  <c r="C49" i="6"/>
  <c r="J12" i="6"/>
  <c r="B54" i="6"/>
  <c r="D40" i="6"/>
  <c r="K5" i="6"/>
  <c r="D105" i="6"/>
  <c r="G7" i="6"/>
  <c r="C33" i="6"/>
  <c r="D33" i="6" s="1"/>
  <c r="E33" i="6" s="1"/>
  <c r="F33" i="6" s="1"/>
  <c r="G33" i="6" s="1"/>
  <c r="H33" i="6" s="1"/>
  <c r="I33" i="6" s="1"/>
  <c r="J33" i="6" s="1"/>
  <c r="K33" i="6" s="1"/>
  <c r="L33" i="6" s="1"/>
  <c r="M33" i="6" s="1"/>
  <c r="N33" i="6" s="1"/>
  <c r="O33" i="6" s="1"/>
  <c r="P33" i="6" s="1"/>
  <c r="Q33" i="6" s="1"/>
  <c r="C8" i="6"/>
  <c r="C78" i="6" s="1"/>
  <c r="D78" i="6" s="1"/>
  <c r="E78" i="6" s="1"/>
  <c r="F78" i="6" s="1"/>
  <c r="G78" i="6" s="1"/>
  <c r="H78" i="6" s="1"/>
  <c r="I78" i="6" s="1"/>
  <c r="J78" i="6" s="1"/>
  <c r="K78" i="6" s="1"/>
  <c r="L78" i="6" s="1"/>
  <c r="M78" i="6" s="1"/>
  <c r="N78" i="6" s="1"/>
  <c r="O78" i="6" s="1"/>
  <c r="P78" i="6" s="1"/>
  <c r="Q78" i="6" s="1"/>
  <c r="F6" i="5"/>
  <c r="G6" i="5"/>
  <c r="B93" i="5" s="1"/>
  <c r="C105" i="5"/>
  <c r="D105" i="5" s="1"/>
  <c r="C107" i="5"/>
  <c r="D107" i="5" s="1"/>
  <c r="E107" i="5" s="1"/>
  <c r="F107" i="5" s="1"/>
  <c r="G107" i="5" s="1"/>
  <c r="H107" i="5" s="1"/>
  <c r="I107" i="5" s="1"/>
  <c r="J107" i="5" s="1"/>
  <c r="K107" i="5" s="1"/>
  <c r="L107" i="5" s="1"/>
  <c r="M107" i="5" s="1"/>
  <c r="N107" i="5" s="1"/>
  <c r="O107" i="5" s="1"/>
  <c r="P107" i="5" s="1"/>
  <c r="Q107" i="5" s="1"/>
  <c r="C62" i="5"/>
  <c r="D62" i="5" s="1"/>
  <c r="A29" i="5"/>
  <c r="C32" i="5"/>
  <c r="D32" i="5" s="1"/>
  <c r="E32" i="5" s="1"/>
  <c r="F32" i="5" s="1"/>
  <c r="G32" i="5" s="1"/>
  <c r="H32" i="5" s="1"/>
  <c r="I32" i="5" s="1"/>
  <c r="J32" i="5" s="1"/>
  <c r="K32" i="5" s="1"/>
  <c r="L32" i="5" s="1"/>
  <c r="M32" i="5" s="1"/>
  <c r="N32" i="5" s="1"/>
  <c r="O32" i="5" s="1"/>
  <c r="P32" i="5" s="1"/>
  <c r="Q32" i="5" s="1"/>
  <c r="A45" i="5"/>
  <c r="A66" i="5"/>
  <c r="A74" i="5"/>
  <c r="E61" i="5"/>
  <c r="F46" i="5"/>
  <c r="F56" i="5" s="1"/>
  <c r="F67" i="5" s="1"/>
  <c r="B8" i="5"/>
  <c r="B10" i="5"/>
  <c r="C35" i="5" s="1"/>
  <c r="D35" i="5" s="1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C12" i="5"/>
  <c r="C82" i="5" s="1"/>
  <c r="D82" i="5" s="1"/>
  <c r="E82" i="5" s="1"/>
  <c r="F82" i="5" s="1"/>
  <c r="G82" i="5" s="1"/>
  <c r="H82" i="5" s="1"/>
  <c r="I82" i="5" s="1"/>
  <c r="J82" i="5" s="1"/>
  <c r="K82" i="5" s="1"/>
  <c r="L82" i="5" s="1"/>
  <c r="M82" i="5" s="1"/>
  <c r="N82" i="5" s="1"/>
  <c r="O82" i="5" s="1"/>
  <c r="P82" i="5" s="1"/>
  <c r="Q82" i="5" s="1"/>
  <c r="A118" i="5"/>
  <c r="A73" i="5"/>
  <c r="A55" i="5"/>
  <c r="B15" i="5"/>
  <c r="C40" i="5" s="1"/>
  <c r="K5" i="5" s="1"/>
  <c r="A90" i="5"/>
  <c r="A100" i="5"/>
  <c r="E82" i="1"/>
  <c r="D82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D58" i="1"/>
  <c r="E37" i="1"/>
  <c r="D37" i="1"/>
  <c r="B30" i="1"/>
  <c r="E75" i="1" s="1"/>
  <c r="B75" i="1"/>
  <c r="C83" i="1"/>
  <c r="C92" i="1" s="1"/>
  <c r="C38" i="1"/>
  <c r="A107" i="1"/>
  <c r="A100" i="1"/>
  <c r="A89" i="1"/>
  <c r="A79" i="1"/>
  <c r="B82" i="1"/>
  <c r="C66" i="1"/>
  <c r="C68" i="1"/>
  <c r="D68" i="1" s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C69" i="1"/>
  <c r="C70" i="1"/>
  <c r="D70" i="1" s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C6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C96" i="1"/>
  <c r="D96" i="1" s="1"/>
  <c r="E96" i="1" s="1"/>
  <c r="F96" i="1" s="1"/>
  <c r="G96" i="1" s="1"/>
  <c r="H96" i="1" s="1"/>
  <c r="I96" i="1" s="1"/>
  <c r="J96" i="1" s="1"/>
  <c r="K96" i="1" s="1"/>
  <c r="L96" i="1" s="1"/>
  <c r="M96" i="1" s="1"/>
  <c r="N96" i="1" s="1"/>
  <c r="O96" i="1" s="1"/>
  <c r="P96" i="1" s="1"/>
  <c r="Q96" i="1" s="1"/>
  <c r="B96" i="1"/>
  <c r="C95" i="1"/>
  <c r="D95" i="1" s="1"/>
  <c r="E95" i="1" s="1"/>
  <c r="F95" i="1" s="1"/>
  <c r="G95" i="1" s="1"/>
  <c r="H95" i="1" s="1"/>
  <c r="I95" i="1" s="1"/>
  <c r="J95" i="1" s="1"/>
  <c r="K95" i="1" s="1"/>
  <c r="L95" i="1" s="1"/>
  <c r="M95" i="1" s="1"/>
  <c r="N95" i="1" s="1"/>
  <c r="O95" i="1" s="1"/>
  <c r="P95" i="1" s="1"/>
  <c r="Q95" i="1" s="1"/>
  <c r="B95" i="1"/>
  <c r="C94" i="1"/>
  <c r="B94" i="1"/>
  <c r="B92" i="1"/>
  <c r="Q90" i="1"/>
  <c r="Q101" i="1" s="1"/>
  <c r="M90" i="1"/>
  <c r="M101" i="1" s="1"/>
  <c r="I90" i="1"/>
  <c r="I101" i="1" s="1"/>
  <c r="E90" i="1"/>
  <c r="E101" i="1" s="1"/>
  <c r="Q80" i="1"/>
  <c r="P80" i="1"/>
  <c r="P90" i="1" s="1"/>
  <c r="P101" i="1" s="1"/>
  <c r="O80" i="1"/>
  <c r="O90" i="1" s="1"/>
  <c r="O101" i="1" s="1"/>
  <c r="N80" i="1"/>
  <c r="N90" i="1" s="1"/>
  <c r="N101" i="1" s="1"/>
  <c r="M80" i="1"/>
  <c r="L80" i="1"/>
  <c r="L90" i="1" s="1"/>
  <c r="L101" i="1" s="1"/>
  <c r="K80" i="1"/>
  <c r="K90" i="1" s="1"/>
  <c r="K101" i="1" s="1"/>
  <c r="J80" i="1"/>
  <c r="J90" i="1" s="1"/>
  <c r="J101" i="1" s="1"/>
  <c r="I80" i="1"/>
  <c r="H80" i="1"/>
  <c r="H90" i="1" s="1"/>
  <c r="H101" i="1" s="1"/>
  <c r="G80" i="1"/>
  <c r="G90" i="1" s="1"/>
  <c r="G101" i="1" s="1"/>
  <c r="F80" i="1"/>
  <c r="F90" i="1" s="1"/>
  <c r="F101" i="1" s="1"/>
  <c r="E80" i="1"/>
  <c r="D80" i="1"/>
  <c r="D90" i="1" s="1"/>
  <c r="D101" i="1" s="1"/>
  <c r="C80" i="1"/>
  <c r="C90" i="1" s="1"/>
  <c r="C101" i="1" s="1"/>
  <c r="D69" i="1"/>
  <c r="E69" i="1" s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D66" i="1"/>
  <c r="E66" i="1" s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E65" i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Q65" i="1" s="1"/>
  <c r="D65" i="1"/>
  <c r="A63" i="1"/>
  <c r="B37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B57" i="1"/>
  <c r="B60" i="1" s="1"/>
  <c r="C41" i="8" l="1"/>
  <c r="E49" i="8"/>
  <c r="L12" i="8"/>
  <c r="J105" i="8"/>
  <c r="D58" i="8"/>
  <c r="G61" i="8"/>
  <c r="L18" i="7"/>
  <c r="F85" i="7"/>
  <c r="M18" i="7"/>
  <c r="G105" i="7"/>
  <c r="B94" i="6"/>
  <c r="G14" i="6"/>
  <c r="B103" i="6"/>
  <c r="C94" i="6"/>
  <c r="J25" i="6"/>
  <c r="B99" i="6"/>
  <c r="E40" i="6"/>
  <c r="L5" i="6"/>
  <c r="B63" i="6"/>
  <c r="B64" i="6" s="1"/>
  <c r="B65" i="6" s="1"/>
  <c r="C53" i="6"/>
  <c r="K13" i="6" s="1"/>
  <c r="J14" i="6"/>
  <c r="D49" i="6"/>
  <c r="K12" i="6"/>
  <c r="E105" i="6"/>
  <c r="C58" i="6"/>
  <c r="C41" i="6"/>
  <c r="D85" i="6"/>
  <c r="K18" i="6"/>
  <c r="B113" i="5"/>
  <c r="B116" i="5" s="1"/>
  <c r="J24" i="5"/>
  <c r="J28" i="5" s="1"/>
  <c r="B102" i="5"/>
  <c r="C13" i="5"/>
  <c r="C83" i="5" s="1"/>
  <c r="D83" i="5" s="1"/>
  <c r="E83" i="5" s="1"/>
  <c r="F83" i="5" s="1"/>
  <c r="G83" i="5" s="1"/>
  <c r="H83" i="5" s="1"/>
  <c r="I83" i="5" s="1"/>
  <c r="J83" i="5" s="1"/>
  <c r="K83" i="5" s="1"/>
  <c r="L83" i="5" s="1"/>
  <c r="M83" i="5" s="1"/>
  <c r="N83" i="5" s="1"/>
  <c r="O83" i="5" s="1"/>
  <c r="P83" i="5" s="1"/>
  <c r="Q83" i="5" s="1"/>
  <c r="C8" i="5"/>
  <c r="C78" i="5" s="1"/>
  <c r="D78" i="5" s="1"/>
  <c r="E78" i="5" s="1"/>
  <c r="F78" i="5" s="1"/>
  <c r="G78" i="5" s="1"/>
  <c r="H78" i="5" s="1"/>
  <c r="I78" i="5" s="1"/>
  <c r="J78" i="5" s="1"/>
  <c r="K78" i="5" s="1"/>
  <c r="L78" i="5" s="1"/>
  <c r="M78" i="5" s="1"/>
  <c r="N78" i="5" s="1"/>
  <c r="O78" i="5" s="1"/>
  <c r="P78" i="5" s="1"/>
  <c r="Q78" i="5" s="1"/>
  <c r="C33" i="5"/>
  <c r="D33" i="5" s="1"/>
  <c r="E33" i="5" s="1"/>
  <c r="F33" i="5" s="1"/>
  <c r="G33" i="5" s="1"/>
  <c r="H33" i="5" s="1"/>
  <c r="I33" i="5" s="1"/>
  <c r="J33" i="5" s="1"/>
  <c r="K33" i="5" s="1"/>
  <c r="L33" i="5" s="1"/>
  <c r="M33" i="5" s="1"/>
  <c r="N33" i="5" s="1"/>
  <c r="O33" i="5" s="1"/>
  <c r="P33" i="5" s="1"/>
  <c r="Q33" i="5" s="1"/>
  <c r="C15" i="5"/>
  <c r="C85" i="5" s="1"/>
  <c r="F61" i="5"/>
  <c r="E62" i="5"/>
  <c r="D40" i="5"/>
  <c r="L5" i="5" s="1"/>
  <c r="E105" i="5"/>
  <c r="Q75" i="1"/>
  <c r="M75" i="1"/>
  <c r="I75" i="1"/>
  <c r="D75" i="1"/>
  <c r="C30" i="1"/>
  <c r="O75" i="1"/>
  <c r="K75" i="1"/>
  <c r="G75" i="1"/>
  <c r="C75" i="1"/>
  <c r="P75" i="1"/>
  <c r="N75" i="1"/>
  <c r="L75" i="1"/>
  <c r="J75" i="1"/>
  <c r="H75" i="1"/>
  <c r="F75" i="1"/>
  <c r="B102" i="1"/>
  <c r="B105" i="1" s="1"/>
  <c r="B91" i="1"/>
  <c r="B88" i="1"/>
  <c r="D83" i="1"/>
  <c r="E83" i="1" s="1"/>
  <c r="F83" i="1" s="1"/>
  <c r="G83" i="1" s="1"/>
  <c r="H83" i="1" s="1"/>
  <c r="I83" i="1" s="1"/>
  <c r="J83" i="1" s="1"/>
  <c r="K83" i="1" s="1"/>
  <c r="L83" i="1" s="1"/>
  <c r="M83" i="1" s="1"/>
  <c r="N83" i="1" s="1"/>
  <c r="O83" i="1" s="1"/>
  <c r="P83" i="1" s="1"/>
  <c r="Q83" i="1" s="1"/>
  <c r="D94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D38" i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B43" i="1"/>
  <c r="C42" i="1" s="1"/>
  <c r="B51" i="1"/>
  <c r="C51" i="1" s="1"/>
  <c r="D51" i="1" s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B50" i="1"/>
  <c r="C50" i="1" s="1"/>
  <c r="D50" i="1" s="1"/>
  <c r="E50" i="1" s="1"/>
  <c r="B49" i="1"/>
  <c r="B47" i="1"/>
  <c r="B46" i="1"/>
  <c r="D35" i="1"/>
  <c r="D45" i="1" s="1"/>
  <c r="D56" i="1" s="1"/>
  <c r="E35" i="1"/>
  <c r="E45" i="1" s="1"/>
  <c r="E56" i="1" s="1"/>
  <c r="F35" i="1"/>
  <c r="F45" i="1" s="1"/>
  <c r="F56" i="1" s="1"/>
  <c r="G35" i="1"/>
  <c r="G45" i="1" s="1"/>
  <c r="G56" i="1" s="1"/>
  <c r="H35" i="1"/>
  <c r="H45" i="1" s="1"/>
  <c r="H56" i="1" s="1"/>
  <c r="I35" i="1"/>
  <c r="I45" i="1" s="1"/>
  <c r="I56" i="1" s="1"/>
  <c r="J35" i="1"/>
  <c r="J45" i="1" s="1"/>
  <c r="J56" i="1" s="1"/>
  <c r="K35" i="1"/>
  <c r="K45" i="1" s="1"/>
  <c r="K56" i="1" s="1"/>
  <c r="L35" i="1"/>
  <c r="L45" i="1" s="1"/>
  <c r="L56" i="1" s="1"/>
  <c r="M35" i="1"/>
  <c r="M45" i="1" s="1"/>
  <c r="M56" i="1" s="1"/>
  <c r="N35" i="1"/>
  <c r="N45" i="1" s="1"/>
  <c r="N56" i="1" s="1"/>
  <c r="O35" i="1"/>
  <c r="O45" i="1" s="1"/>
  <c r="O56" i="1" s="1"/>
  <c r="P35" i="1"/>
  <c r="P45" i="1" s="1"/>
  <c r="P56" i="1" s="1"/>
  <c r="Q35" i="1"/>
  <c r="Q45" i="1" s="1"/>
  <c r="Q56" i="1" s="1"/>
  <c r="C35" i="1"/>
  <c r="C45" i="1" s="1"/>
  <c r="C56" i="1" s="1"/>
  <c r="C25" i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C27" i="1"/>
  <c r="D27" i="1" s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C28" i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C20" i="1"/>
  <c r="D20" i="1" s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C7" i="1"/>
  <c r="B7" i="1"/>
  <c r="C21" i="1" s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C14" i="1"/>
  <c r="C73" i="1" s="1"/>
  <c r="D73" i="1" s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C10" i="1"/>
  <c r="G10" i="1"/>
  <c r="B9" i="1"/>
  <c r="B10" i="1" s="1"/>
  <c r="C24" i="1" s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B12" i="1"/>
  <c r="B15" i="1" s="1"/>
  <c r="A1" i="1"/>
  <c r="A34" i="1" s="1"/>
  <c r="E58" i="8" l="1"/>
  <c r="H61" i="8"/>
  <c r="K105" i="8"/>
  <c r="F49" i="8"/>
  <c r="M12" i="8"/>
  <c r="K6" i="8"/>
  <c r="H105" i="7"/>
  <c r="G85" i="7"/>
  <c r="N18" i="7"/>
  <c r="D58" i="6"/>
  <c r="F105" i="6"/>
  <c r="F40" i="6"/>
  <c r="M5" i="6"/>
  <c r="B108" i="6"/>
  <c r="B109" i="6" s="1"/>
  <c r="B110" i="6" s="1"/>
  <c r="C98" i="6"/>
  <c r="K26" i="6" s="1"/>
  <c r="J27" i="6"/>
  <c r="D94" i="6"/>
  <c r="K25" i="6"/>
  <c r="E85" i="6"/>
  <c r="L18" i="6"/>
  <c r="K6" i="6"/>
  <c r="C42" i="6"/>
  <c r="E49" i="6"/>
  <c r="L12" i="6"/>
  <c r="C103" i="6"/>
  <c r="C86" i="6"/>
  <c r="G13" i="5"/>
  <c r="D85" i="5"/>
  <c r="L18" i="5" s="1"/>
  <c r="K18" i="5"/>
  <c r="F62" i="5"/>
  <c r="G61" i="5"/>
  <c r="F105" i="5"/>
  <c r="E40" i="5"/>
  <c r="M5" i="5" s="1"/>
  <c r="B52" i="1"/>
  <c r="B53" i="1" s="1"/>
  <c r="B97" i="1"/>
  <c r="C87" i="1"/>
  <c r="E94" i="1"/>
  <c r="D92" i="1"/>
  <c r="A3" i="1"/>
  <c r="A62" i="1"/>
  <c r="A44" i="1"/>
  <c r="A55" i="1"/>
  <c r="C47" i="1"/>
  <c r="D47" i="1" s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B54" i="1"/>
  <c r="C26" i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F50" i="1"/>
  <c r="C29" i="1"/>
  <c r="C23" i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A18" i="1"/>
  <c r="C12" i="1"/>
  <c r="B8" i="1"/>
  <c r="N12" i="8" l="1"/>
  <c r="G49" i="8"/>
  <c r="F58" i="8"/>
  <c r="L105" i="8"/>
  <c r="I61" i="8"/>
  <c r="H85" i="7"/>
  <c r="O18" i="7"/>
  <c r="I105" i="7"/>
  <c r="D103" i="6"/>
  <c r="D86" i="6"/>
  <c r="F49" i="6"/>
  <c r="M12" i="6"/>
  <c r="F85" i="6"/>
  <c r="M18" i="6"/>
  <c r="G40" i="6"/>
  <c r="N5" i="6"/>
  <c r="G105" i="6"/>
  <c r="K19" i="6"/>
  <c r="C87" i="6"/>
  <c r="C43" i="6"/>
  <c r="K8" i="6" s="1"/>
  <c r="K7" i="6"/>
  <c r="E94" i="6"/>
  <c r="L25" i="6"/>
  <c r="E58" i="6"/>
  <c r="G7" i="5"/>
  <c r="E85" i="5"/>
  <c r="M18" i="5" s="1"/>
  <c r="H61" i="5"/>
  <c r="G62" i="5"/>
  <c r="F40" i="5"/>
  <c r="N5" i="5" s="1"/>
  <c r="G105" i="5"/>
  <c r="C15" i="1"/>
  <c r="C74" i="1" s="1"/>
  <c r="D74" i="1" s="1"/>
  <c r="E74" i="1" s="1"/>
  <c r="F74" i="1" s="1"/>
  <c r="G74" i="1" s="1"/>
  <c r="H74" i="1" s="1"/>
  <c r="C71" i="1"/>
  <c r="D71" i="1" s="1"/>
  <c r="E71" i="1" s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E92" i="1"/>
  <c r="F94" i="1"/>
  <c r="B98" i="1"/>
  <c r="B99" i="1" s="1"/>
  <c r="D29" i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C31" i="1"/>
  <c r="G50" i="1"/>
  <c r="C8" i="1"/>
  <c r="C67" i="1" s="1"/>
  <c r="D67" i="1" s="1"/>
  <c r="E67" i="1" s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C22" i="1"/>
  <c r="D22" i="1" s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C13" i="1"/>
  <c r="C72" i="1" s="1"/>
  <c r="D72" i="1" s="1"/>
  <c r="E72" i="1" s="1"/>
  <c r="F72" i="1" s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J61" i="8" l="1"/>
  <c r="H49" i="8"/>
  <c r="O12" i="8"/>
  <c r="M105" i="8"/>
  <c r="G58" i="8"/>
  <c r="J105" i="7"/>
  <c r="I85" i="7"/>
  <c r="P18" i="7"/>
  <c r="C44" i="6"/>
  <c r="B94" i="5"/>
  <c r="J25" i="5" s="1"/>
  <c r="G14" i="5"/>
  <c r="F58" i="6"/>
  <c r="F94" i="6"/>
  <c r="M25" i="6"/>
  <c r="C47" i="6"/>
  <c r="K9" i="6"/>
  <c r="K20" i="6"/>
  <c r="C88" i="6"/>
  <c r="K21" i="6" s="1"/>
  <c r="G85" i="6"/>
  <c r="N18" i="6"/>
  <c r="L19" i="6"/>
  <c r="D87" i="6"/>
  <c r="H105" i="6"/>
  <c r="H40" i="6"/>
  <c r="O5" i="6"/>
  <c r="G49" i="6"/>
  <c r="N12" i="6"/>
  <c r="E103" i="6"/>
  <c r="E86" i="6"/>
  <c r="F85" i="5"/>
  <c r="N18" i="5" s="1"/>
  <c r="C94" i="5"/>
  <c r="I61" i="5"/>
  <c r="H62" i="5"/>
  <c r="G40" i="5"/>
  <c r="O5" i="5" s="1"/>
  <c r="H105" i="5"/>
  <c r="C76" i="1"/>
  <c r="C77" i="1" s="1"/>
  <c r="C78" i="1" s="1"/>
  <c r="C81" i="1" s="1"/>
  <c r="G94" i="1"/>
  <c r="F92" i="1"/>
  <c r="I74" i="1"/>
  <c r="C32" i="1"/>
  <c r="C33" i="1" s="1"/>
  <c r="C36" i="1" s="1"/>
  <c r="H50" i="1"/>
  <c r="I49" i="8" l="1"/>
  <c r="P12" i="8"/>
  <c r="N105" i="8"/>
  <c r="K61" i="8"/>
  <c r="H58" i="8"/>
  <c r="J85" i="7"/>
  <c r="Q18" i="7"/>
  <c r="K105" i="7"/>
  <c r="B99" i="5"/>
  <c r="J27" i="5" s="1"/>
  <c r="B103" i="5"/>
  <c r="G85" i="5"/>
  <c r="O18" i="5" s="1"/>
  <c r="M19" i="6"/>
  <c r="E87" i="6"/>
  <c r="F103" i="6"/>
  <c r="F86" i="6"/>
  <c r="H49" i="6"/>
  <c r="O12" i="6"/>
  <c r="I40" i="6"/>
  <c r="P5" i="6"/>
  <c r="I105" i="6"/>
  <c r="L20" i="6"/>
  <c r="D88" i="6"/>
  <c r="L21" i="6" s="1"/>
  <c r="H85" i="6"/>
  <c r="O18" i="6"/>
  <c r="C89" i="6"/>
  <c r="C54" i="6"/>
  <c r="K10" i="6"/>
  <c r="C57" i="6"/>
  <c r="G94" i="6"/>
  <c r="N25" i="6"/>
  <c r="G58" i="6"/>
  <c r="B108" i="5"/>
  <c r="B109" i="5" s="1"/>
  <c r="B110" i="5" s="1"/>
  <c r="C86" i="5"/>
  <c r="C103" i="5"/>
  <c r="D94" i="5"/>
  <c r="K25" i="5"/>
  <c r="I62" i="5"/>
  <c r="J61" i="5"/>
  <c r="I105" i="5"/>
  <c r="H40" i="5"/>
  <c r="P5" i="5" s="1"/>
  <c r="J74" i="1"/>
  <c r="C88" i="1"/>
  <c r="C91" i="1"/>
  <c r="G92" i="1"/>
  <c r="H94" i="1"/>
  <c r="C46" i="1"/>
  <c r="C43" i="1"/>
  <c r="I50" i="1"/>
  <c r="I58" i="8" l="1"/>
  <c r="Q12" i="8"/>
  <c r="J49" i="8"/>
  <c r="L61" i="8"/>
  <c r="O105" i="8"/>
  <c r="L105" i="7"/>
  <c r="K85" i="7"/>
  <c r="R18" i="7"/>
  <c r="C98" i="5"/>
  <c r="K26" i="5" s="1"/>
  <c r="H85" i="5"/>
  <c r="P18" i="5" s="1"/>
  <c r="H58" i="6"/>
  <c r="H94" i="6"/>
  <c r="O25" i="6"/>
  <c r="C92" i="6"/>
  <c r="K22" i="6"/>
  <c r="I85" i="6"/>
  <c r="P18" i="6"/>
  <c r="D89" i="6"/>
  <c r="J105" i="6"/>
  <c r="J40" i="6"/>
  <c r="Q5" i="6"/>
  <c r="N19" i="6"/>
  <c r="F87" i="6"/>
  <c r="M20" i="6"/>
  <c r="E88" i="6"/>
  <c r="M21" i="6" s="1"/>
  <c r="D53" i="6"/>
  <c r="L13" i="6" s="1"/>
  <c r="D48" i="6"/>
  <c r="C63" i="6"/>
  <c r="K14" i="6"/>
  <c r="I49" i="6"/>
  <c r="P12" i="6"/>
  <c r="G103" i="6"/>
  <c r="G86" i="6"/>
  <c r="D103" i="5"/>
  <c r="D86" i="5"/>
  <c r="L25" i="5"/>
  <c r="E94" i="5"/>
  <c r="K19" i="5"/>
  <c r="C87" i="5"/>
  <c r="K61" i="5"/>
  <c r="J62" i="5"/>
  <c r="I40" i="5"/>
  <c r="Q5" i="5" s="1"/>
  <c r="J105" i="5"/>
  <c r="I94" i="1"/>
  <c r="K74" i="1"/>
  <c r="H92" i="1"/>
  <c r="C97" i="1"/>
  <c r="D87" i="1"/>
  <c r="D42" i="1"/>
  <c r="C52" i="1"/>
  <c r="D30" i="1" s="1"/>
  <c r="J50" i="1"/>
  <c r="P105" i="8" l="1"/>
  <c r="M61" i="8"/>
  <c r="K49" i="8"/>
  <c r="R12" i="8"/>
  <c r="J58" i="8"/>
  <c r="L85" i="7"/>
  <c r="S18" i="7"/>
  <c r="M105" i="7"/>
  <c r="I85" i="5"/>
  <c r="Q18" i="5" s="1"/>
  <c r="O19" i="6"/>
  <c r="G87" i="6"/>
  <c r="H103" i="6"/>
  <c r="H86" i="6"/>
  <c r="J49" i="6"/>
  <c r="Q12" i="6"/>
  <c r="C64" i="6"/>
  <c r="C65" i="6" s="1"/>
  <c r="D41" i="6"/>
  <c r="E89" i="6"/>
  <c r="K40" i="6"/>
  <c r="R5" i="6"/>
  <c r="K105" i="6"/>
  <c r="D92" i="6"/>
  <c r="L22" i="6"/>
  <c r="J85" i="6"/>
  <c r="Q18" i="6"/>
  <c r="D69" i="6"/>
  <c r="D71" i="6" s="1"/>
  <c r="L11" i="6"/>
  <c r="L15" i="6" s="1"/>
  <c r="N20" i="6"/>
  <c r="F88" i="6"/>
  <c r="N21" i="6" s="1"/>
  <c r="C99" i="6"/>
  <c r="K23" i="6"/>
  <c r="C102" i="6"/>
  <c r="I94" i="6"/>
  <c r="P25" i="6"/>
  <c r="I58" i="6"/>
  <c r="K20" i="5"/>
  <c r="C88" i="5"/>
  <c r="K21" i="5" s="1"/>
  <c r="F94" i="5"/>
  <c r="M25" i="5"/>
  <c r="L19" i="5"/>
  <c r="D87" i="5"/>
  <c r="E86" i="5"/>
  <c r="E103" i="5"/>
  <c r="K62" i="5"/>
  <c r="L61" i="5"/>
  <c r="J40" i="5"/>
  <c r="R5" i="5" s="1"/>
  <c r="J85" i="5"/>
  <c r="R18" i="5" s="1"/>
  <c r="K105" i="5"/>
  <c r="D76" i="1"/>
  <c r="C98" i="1"/>
  <c r="C99" i="1" s="1"/>
  <c r="I92" i="1"/>
  <c r="L74" i="1"/>
  <c r="J94" i="1"/>
  <c r="D31" i="1"/>
  <c r="D32" i="1" s="1"/>
  <c r="D33" i="1" s="1"/>
  <c r="D36" i="1" s="1"/>
  <c r="C53" i="1"/>
  <c r="C54" i="1" s="1"/>
  <c r="K50" i="1"/>
  <c r="K58" i="8" l="1"/>
  <c r="Q105" i="8"/>
  <c r="N61" i="8"/>
  <c r="L49" i="8"/>
  <c r="S12" i="8"/>
  <c r="N105" i="7"/>
  <c r="M85" i="7"/>
  <c r="T18" i="7"/>
  <c r="C108" i="6"/>
  <c r="C109" i="6" s="1"/>
  <c r="C110" i="6" s="1"/>
  <c r="D93" i="6"/>
  <c r="D98" i="6"/>
  <c r="L26" i="6" s="1"/>
  <c r="K27" i="6"/>
  <c r="J58" i="6"/>
  <c r="J94" i="6"/>
  <c r="Q25" i="6"/>
  <c r="F89" i="6"/>
  <c r="K85" i="6"/>
  <c r="R18" i="6"/>
  <c r="L6" i="6"/>
  <c r="D42" i="6"/>
  <c r="P19" i="6"/>
  <c r="H87" i="6"/>
  <c r="O20" i="6"/>
  <c r="G88" i="6"/>
  <c r="O21" i="6" s="1"/>
  <c r="D102" i="6"/>
  <c r="D99" i="6"/>
  <c r="L23" i="6"/>
  <c r="L105" i="6"/>
  <c r="L40" i="6"/>
  <c r="S5" i="6"/>
  <c r="E92" i="6"/>
  <c r="M22" i="6"/>
  <c r="K49" i="6"/>
  <c r="R12" i="6"/>
  <c r="I103" i="6"/>
  <c r="I86" i="6"/>
  <c r="M19" i="5"/>
  <c r="E87" i="5"/>
  <c r="G94" i="5"/>
  <c r="N25" i="5"/>
  <c r="F86" i="5"/>
  <c r="F103" i="5"/>
  <c r="L20" i="5"/>
  <c r="D88" i="5"/>
  <c r="C89" i="5"/>
  <c r="M61" i="5"/>
  <c r="N61" i="5" s="1"/>
  <c r="O61" i="5" s="1"/>
  <c r="P61" i="5" s="1"/>
  <c r="Q61" i="5" s="1"/>
  <c r="L62" i="5"/>
  <c r="L105" i="5"/>
  <c r="K85" i="5"/>
  <c r="S18" i="5" s="1"/>
  <c r="K40" i="5"/>
  <c r="S5" i="5" s="1"/>
  <c r="K94" i="1"/>
  <c r="J92" i="1"/>
  <c r="M74" i="1"/>
  <c r="D77" i="1"/>
  <c r="D78" i="1" s="1"/>
  <c r="D81" i="1" s="1"/>
  <c r="D43" i="1"/>
  <c r="D46" i="1"/>
  <c r="L50" i="1"/>
  <c r="O61" i="8" l="1"/>
  <c r="L58" i="8"/>
  <c r="M49" i="8"/>
  <c r="N49" i="8" s="1"/>
  <c r="O49" i="8" s="1"/>
  <c r="P49" i="8" s="1"/>
  <c r="Q49" i="8" s="1"/>
  <c r="T12" i="8"/>
  <c r="N85" i="7"/>
  <c r="O105" i="7"/>
  <c r="G18" i="7"/>
  <c r="D114" i="6"/>
  <c r="D116" i="6" s="1"/>
  <c r="L24" i="6"/>
  <c r="L28" i="6" s="1"/>
  <c r="J103" i="6"/>
  <c r="J86" i="6"/>
  <c r="L49" i="6"/>
  <c r="S12" i="6"/>
  <c r="M23" i="6"/>
  <c r="M40" i="6"/>
  <c r="T5" i="6"/>
  <c r="M105" i="6"/>
  <c r="G89" i="6"/>
  <c r="L85" i="6"/>
  <c r="S18" i="6"/>
  <c r="Q19" i="6"/>
  <c r="I87" i="6"/>
  <c r="D108" i="6"/>
  <c r="D109" i="6" s="1"/>
  <c r="D110" i="6" s="1"/>
  <c r="E98" i="6"/>
  <c r="M26" i="6" s="1"/>
  <c r="E93" i="6"/>
  <c r="L27" i="6"/>
  <c r="E102" i="6"/>
  <c r="P20" i="6"/>
  <c r="H88" i="6"/>
  <c r="P21" i="6" s="1"/>
  <c r="L7" i="6"/>
  <c r="D43" i="6"/>
  <c r="L8" i="6" s="1"/>
  <c r="F92" i="6"/>
  <c r="N22" i="6"/>
  <c r="K94" i="6"/>
  <c r="R25" i="6"/>
  <c r="K58" i="6"/>
  <c r="D89" i="5"/>
  <c r="L21" i="5"/>
  <c r="G86" i="5"/>
  <c r="G103" i="5"/>
  <c r="M20" i="5"/>
  <c r="E88" i="5"/>
  <c r="M21" i="5" s="1"/>
  <c r="K22" i="5"/>
  <c r="C92" i="5"/>
  <c r="N19" i="5"/>
  <c r="F87" i="5"/>
  <c r="O25" i="5"/>
  <c r="H94" i="5"/>
  <c r="M62" i="5"/>
  <c r="N62" i="5" s="1"/>
  <c r="O62" i="5" s="1"/>
  <c r="P62" i="5" s="1"/>
  <c r="Q62" i="5" s="1"/>
  <c r="L40" i="5"/>
  <c r="T5" i="5" s="1"/>
  <c r="F18" i="5" s="1"/>
  <c r="L85" i="5"/>
  <c r="T18" i="5" s="1"/>
  <c r="M105" i="5"/>
  <c r="D88" i="1"/>
  <c r="D91" i="1"/>
  <c r="N74" i="1"/>
  <c r="L94" i="1"/>
  <c r="K92" i="1"/>
  <c r="E42" i="1"/>
  <c r="D52" i="1"/>
  <c r="E30" i="1" s="1"/>
  <c r="M50" i="1"/>
  <c r="M58" i="8" l="1"/>
  <c r="P61" i="8"/>
  <c r="O85" i="7"/>
  <c r="P105" i="7"/>
  <c r="G18" i="5"/>
  <c r="L58" i="6"/>
  <c r="L94" i="6"/>
  <c r="S25" i="6"/>
  <c r="N23" i="6"/>
  <c r="H89" i="6"/>
  <c r="Q20" i="6"/>
  <c r="I88" i="6"/>
  <c r="Q21" i="6" s="1"/>
  <c r="F18" i="6"/>
  <c r="E99" i="6"/>
  <c r="M49" i="6"/>
  <c r="N49" i="6" s="1"/>
  <c r="O49" i="6" s="1"/>
  <c r="P49" i="6" s="1"/>
  <c r="Q49" i="6" s="1"/>
  <c r="T12" i="6"/>
  <c r="K103" i="6"/>
  <c r="K86" i="6"/>
  <c r="D44" i="6"/>
  <c r="E114" i="6"/>
  <c r="E116" i="6" s="1"/>
  <c r="M24" i="6"/>
  <c r="M28" i="6" s="1"/>
  <c r="M85" i="6"/>
  <c r="T18" i="6"/>
  <c r="G92" i="6"/>
  <c r="O22" i="6"/>
  <c r="N105" i="6"/>
  <c r="N40" i="6"/>
  <c r="R19" i="6"/>
  <c r="J87" i="6"/>
  <c r="H103" i="5"/>
  <c r="H86" i="5"/>
  <c r="P25" i="5"/>
  <c r="I94" i="5"/>
  <c r="N20" i="5"/>
  <c r="F88" i="5"/>
  <c r="N21" i="5" s="1"/>
  <c r="C99" i="5"/>
  <c r="K23" i="5"/>
  <c r="C102" i="5"/>
  <c r="E89" i="5"/>
  <c r="O19" i="5"/>
  <c r="G87" i="5"/>
  <c r="L22" i="5"/>
  <c r="D92" i="5"/>
  <c r="N105" i="5"/>
  <c r="M85" i="5"/>
  <c r="M40" i="5"/>
  <c r="L92" i="1"/>
  <c r="M94" i="1"/>
  <c r="O74" i="1"/>
  <c r="D97" i="1"/>
  <c r="E87" i="1"/>
  <c r="E31" i="1"/>
  <c r="E32" i="1" s="1"/>
  <c r="E33" i="1" s="1"/>
  <c r="E36" i="1" s="1"/>
  <c r="D53" i="1"/>
  <c r="D54" i="1" s="1"/>
  <c r="N50" i="1"/>
  <c r="Q61" i="8" l="1"/>
  <c r="N58" i="8"/>
  <c r="Q105" i="7"/>
  <c r="P85" i="7"/>
  <c r="R20" i="6"/>
  <c r="J88" i="6"/>
  <c r="R21" i="6" s="1"/>
  <c r="O40" i="6"/>
  <c r="O105" i="6"/>
  <c r="G18" i="6"/>
  <c r="D47" i="6"/>
  <c r="L9" i="6"/>
  <c r="S19" i="6"/>
  <c r="K87" i="6"/>
  <c r="E108" i="6"/>
  <c r="E109" i="6" s="1"/>
  <c r="E110" i="6" s="1"/>
  <c r="F98" i="6"/>
  <c r="N26" i="6" s="1"/>
  <c r="F93" i="6"/>
  <c r="M27" i="6"/>
  <c r="H92" i="6"/>
  <c r="P22" i="6"/>
  <c r="M94" i="6"/>
  <c r="N94" i="6" s="1"/>
  <c r="O94" i="6" s="1"/>
  <c r="P94" i="6" s="1"/>
  <c r="Q94" i="6" s="1"/>
  <c r="T25" i="6"/>
  <c r="M58" i="6"/>
  <c r="O23" i="6"/>
  <c r="N85" i="6"/>
  <c r="L103" i="6"/>
  <c r="L86" i="6"/>
  <c r="I89" i="6"/>
  <c r="K27" i="5"/>
  <c r="C108" i="5"/>
  <c r="C109" i="5" s="1"/>
  <c r="C110" i="5" s="1"/>
  <c r="D93" i="5"/>
  <c r="D102" i="5" s="1"/>
  <c r="D98" i="5"/>
  <c r="L26" i="5" s="1"/>
  <c r="J94" i="5"/>
  <c r="Q25" i="5"/>
  <c r="P19" i="5"/>
  <c r="H87" i="5"/>
  <c r="L23" i="5"/>
  <c r="O20" i="5"/>
  <c r="G88" i="5"/>
  <c r="O21" i="5" s="1"/>
  <c r="E92" i="5"/>
  <c r="M22" i="5"/>
  <c r="F89" i="5"/>
  <c r="I103" i="5"/>
  <c r="I86" i="5"/>
  <c r="N85" i="5"/>
  <c r="O105" i="5"/>
  <c r="N40" i="5"/>
  <c r="D98" i="1"/>
  <c r="D99" i="1" s="1"/>
  <c r="E76" i="1"/>
  <c r="N94" i="1"/>
  <c r="P74" i="1"/>
  <c r="M92" i="1"/>
  <c r="E46" i="1"/>
  <c r="E43" i="1"/>
  <c r="F37" i="1" s="1"/>
  <c r="O50" i="1"/>
  <c r="O58" i="8" l="1"/>
  <c r="Q85" i="7"/>
  <c r="D99" i="5"/>
  <c r="L27" i="5" s="1"/>
  <c r="L24" i="5"/>
  <c r="L28" i="5" s="1"/>
  <c r="D114" i="5"/>
  <c r="D116" i="5" s="1"/>
  <c r="T19" i="6"/>
  <c r="L87" i="6"/>
  <c r="O85" i="6"/>
  <c r="D54" i="6"/>
  <c r="L10" i="6"/>
  <c r="D57" i="6"/>
  <c r="P105" i="6"/>
  <c r="I92" i="6"/>
  <c r="Q22" i="6"/>
  <c r="M103" i="6"/>
  <c r="M86" i="6"/>
  <c r="M87" i="6" s="1"/>
  <c r="N58" i="6"/>
  <c r="P23" i="6"/>
  <c r="F114" i="6"/>
  <c r="F116" i="6" s="1"/>
  <c r="N24" i="6"/>
  <c r="N28" i="6" s="1"/>
  <c r="F102" i="6"/>
  <c r="F99" i="6"/>
  <c r="S20" i="6"/>
  <c r="K88" i="6"/>
  <c r="S21" i="6" s="1"/>
  <c r="P40" i="6"/>
  <c r="J89" i="6"/>
  <c r="Q19" i="5"/>
  <c r="I87" i="5"/>
  <c r="M23" i="5"/>
  <c r="J86" i="5"/>
  <c r="J103" i="5"/>
  <c r="G89" i="5"/>
  <c r="R25" i="5"/>
  <c r="K94" i="5"/>
  <c r="N22" i="5"/>
  <c r="F92" i="5"/>
  <c r="P20" i="5"/>
  <c r="H88" i="5"/>
  <c r="P21" i="5" s="1"/>
  <c r="O40" i="5"/>
  <c r="O85" i="5"/>
  <c r="P105" i="5"/>
  <c r="O94" i="1"/>
  <c r="E77" i="1"/>
  <c r="E78" i="1" s="1"/>
  <c r="E81" i="1" s="1"/>
  <c r="N92" i="1"/>
  <c r="Q74" i="1"/>
  <c r="F42" i="1"/>
  <c r="E52" i="1"/>
  <c r="F30" i="1" s="1"/>
  <c r="P50" i="1"/>
  <c r="P58" i="8" l="1"/>
  <c r="G24" i="7"/>
  <c r="E93" i="5"/>
  <c r="E102" i="5" s="1"/>
  <c r="E98" i="5"/>
  <c r="M26" i="5" s="1"/>
  <c r="D108" i="5"/>
  <c r="D109" i="5" s="1"/>
  <c r="D110" i="5" s="1"/>
  <c r="J92" i="6"/>
  <c r="R22" i="6"/>
  <c r="F108" i="6"/>
  <c r="F109" i="6" s="1"/>
  <c r="F110" i="6" s="1"/>
  <c r="G98" i="6"/>
  <c r="O26" i="6" s="1"/>
  <c r="G93" i="6"/>
  <c r="N27" i="6"/>
  <c r="M88" i="6"/>
  <c r="M89" i="6" s="1"/>
  <c r="M92" i="6" s="1"/>
  <c r="Q105" i="6"/>
  <c r="D63" i="6"/>
  <c r="E53" i="6"/>
  <c r="M13" i="6" s="1"/>
  <c r="E48" i="6"/>
  <c r="L14" i="6"/>
  <c r="Q40" i="6"/>
  <c r="K89" i="6"/>
  <c r="O58" i="6"/>
  <c r="N103" i="6"/>
  <c r="N86" i="6"/>
  <c r="N87" i="6" s="1"/>
  <c r="Q23" i="6"/>
  <c r="P85" i="6"/>
  <c r="T20" i="6"/>
  <c r="L88" i="6"/>
  <c r="T21" i="6" s="1"/>
  <c r="N23" i="5"/>
  <c r="L94" i="5"/>
  <c r="S25" i="5"/>
  <c r="G92" i="5"/>
  <c r="O23" i="5" s="1"/>
  <c r="O22" i="5"/>
  <c r="R19" i="5"/>
  <c r="J87" i="5"/>
  <c r="H89" i="5"/>
  <c r="K103" i="5"/>
  <c r="K86" i="5"/>
  <c r="Q20" i="5"/>
  <c r="I88" i="5"/>
  <c r="Q21" i="5" s="1"/>
  <c r="Q105" i="5"/>
  <c r="P85" i="5"/>
  <c r="P40" i="5"/>
  <c r="E88" i="1"/>
  <c r="F82" i="1" s="1"/>
  <c r="E91" i="1"/>
  <c r="O92" i="1"/>
  <c r="P94" i="1"/>
  <c r="F31" i="1"/>
  <c r="F32" i="1" s="1"/>
  <c r="F33" i="1" s="1"/>
  <c r="F36" i="1" s="1"/>
  <c r="E53" i="1"/>
  <c r="E54" i="1" s="1"/>
  <c r="Q50" i="1"/>
  <c r="Q58" i="8" l="1"/>
  <c r="E99" i="5"/>
  <c r="M27" i="5" s="1"/>
  <c r="E114" i="5"/>
  <c r="E116" i="5" s="1"/>
  <c r="M24" i="5"/>
  <c r="M28" i="5" s="1"/>
  <c r="L89" i="6"/>
  <c r="O103" i="6"/>
  <c r="O86" i="6"/>
  <c r="O87" i="6" s="1"/>
  <c r="P58" i="6"/>
  <c r="K92" i="6"/>
  <c r="S22" i="6"/>
  <c r="E69" i="6"/>
  <c r="E71" i="6" s="1"/>
  <c r="M11" i="6"/>
  <c r="M15" i="6" s="1"/>
  <c r="D64" i="6"/>
  <c r="D65" i="6" s="1"/>
  <c r="E41" i="6"/>
  <c r="G114" i="6"/>
  <c r="G116" i="6" s="1"/>
  <c r="O24" i="6"/>
  <c r="O28" i="6" s="1"/>
  <c r="G99" i="6"/>
  <c r="R23" i="6"/>
  <c r="Q85" i="6"/>
  <c r="N88" i="6"/>
  <c r="N89" i="6" s="1"/>
  <c r="N92" i="6" s="1"/>
  <c r="G102" i="6"/>
  <c r="F23" i="6"/>
  <c r="L86" i="5"/>
  <c r="L103" i="5"/>
  <c r="R20" i="5"/>
  <c r="J88" i="5"/>
  <c r="R21" i="5" s="1"/>
  <c r="I89" i="5"/>
  <c r="S19" i="5"/>
  <c r="K87" i="5"/>
  <c r="P22" i="5"/>
  <c r="H92" i="5"/>
  <c r="P23" i="5" s="1"/>
  <c r="T25" i="5"/>
  <c r="M94" i="5"/>
  <c r="N94" i="5" s="1"/>
  <c r="O94" i="5" s="1"/>
  <c r="P94" i="5" s="1"/>
  <c r="Q94" i="5" s="1"/>
  <c r="Q40" i="5"/>
  <c r="Q85" i="5"/>
  <c r="G23" i="5" s="1"/>
  <c r="Q94" i="1"/>
  <c r="P92" i="1"/>
  <c r="E97" i="1"/>
  <c r="F87" i="1"/>
  <c r="F46" i="1"/>
  <c r="F43" i="1"/>
  <c r="G37" i="1" s="1"/>
  <c r="F93" i="5" l="1"/>
  <c r="F114" i="5" s="1"/>
  <c r="F116" i="5" s="1"/>
  <c r="F98" i="5"/>
  <c r="N26" i="5" s="1"/>
  <c r="E108" i="5"/>
  <c r="E109" i="5" s="1"/>
  <c r="E110" i="5" s="1"/>
  <c r="G23" i="6"/>
  <c r="G108" i="6"/>
  <c r="G109" i="6" s="1"/>
  <c r="G110" i="6" s="1"/>
  <c r="H93" i="6"/>
  <c r="H98" i="6"/>
  <c r="P26" i="6" s="1"/>
  <c r="O27" i="6"/>
  <c r="S23" i="6"/>
  <c r="Q58" i="6"/>
  <c r="P103" i="6"/>
  <c r="Q86" i="6" s="1"/>
  <c r="Q87" i="6" s="1"/>
  <c r="P86" i="6"/>
  <c r="P87" i="6" s="1"/>
  <c r="H102" i="6"/>
  <c r="M6" i="6"/>
  <c r="E42" i="6"/>
  <c r="O88" i="6"/>
  <c r="O89" i="6" s="1"/>
  <c r="O92" i="6" s="1"/>
  <c r="L92" i="6"/>
  <c r="T22" i="6"/>
  <c r="J89" i="5"/>
  <c r="R22" i="5" s="1"/>
  <c r="S20" i="5"/>
  <c r="K88" i="5"/>
  <c r="S21" i="5" s="1"/>
  <c r="Q22" i="5"/>
  <c r="I92" i="5"/>
  <c r="Q23" i="5" s="1"/>
  <c r="M103" i="5"/>
  <c r="M86" i="5"/>
  <c r="M87" i="5" s="1"/>
  <c r="M88" i="5" s="1"/>
  <c r="M89" i="5" s="1"/>
  <c r="M92" i="5" s="1"/>
  <c r="T19" i="5"/>
  <c r="L87" i="5"/>
  <c r="E98" i="1"/>
  <c r="E99" i="1" s="1"/>
  <c r="F76" i="1"/>
  <c r="Q92" i="1"/>
  <c r="G42" i="1"/>
  <c r="F52" i="1"/>
  <c r="G30" i="1" s="1"/>
  <c r="J92" i="5" l="1"/>
  <c r="R23" i="5" s="1"/>
  <c r="N24" i="5"/>
  <c r="N28" i="5" s="1"/>
  <c r="F99" i="5"/>
  <c r="G98" i="5" s="1"/>
  <c r="O26" i="5" s="1"/>
  <c r="F102" i="5"/>
  <c r="Q88" i="6"/>
  <c r="Q89" i="6" s="1"/>
  <c r="Q92" i="6" s="1"/>
  <c r="T23" i="6"/>
  <c r="E43" i="6"/>
  <c r="M8" i="6" s="1"/>
  <c r="M7" i="6"/>
  <c r="H114" i="6"/>
  <c r="H116" i="6" s="1"/>
  <c r="P24" i="6"/>
  <c r="P28" i="6" s="1"/>
  <c r="H99" i="6"/>
  <c r="P88" i="6"/>
  <c r="P89" i="6" s="1"/>
  <c r="P92" i="6" s="1"/>
  <c r="K89" i="5"/>
  <c r="K92" i="5" s="1"/>
  <c r="S23" i="5" s="1"/>
  <c r="T20" i="5"/>
  <c r="L88" i="5"/>
  <c r="T21" i="5" s="1"/>
  <c r="N103" i="5"/>
  <c r="N86" i="5"/>
  <c r="N87" i="5" s="1"/>
  <c r="N88" i="5" s="1"/>
  <c r="N89" i="5" s="1"/>
  <c r="N92" i="5" s="1"/>
  <c r="F77" i="1"/>
  <c r="F78" i="1" s="1"/>
  <c r="F81" i="1" s="1"/>
  <c r="G31" i="1"/>
  <c r="G32" i="1" s="1"/>
  <c r="G33" i="1" s="1"/>
  <c r="G36" i="1" s="1"/>
  <c r="F53" i="1"/>
  <c r="F54" i="1" s="1"/>
  <c r="G93" i="5" l="1"/>
  <c r="G114" i="5" s="1"/>
  <c r="G116" i="5" s="1"/>
  <c r="F108" i="5"/>
  <c r="F109" i="5" s="1"/>
  <c r="N27" i="5"/>
  <c r="F110" i="5"/>
  <c r="E44" i="6"/>
  <c r="E47" i="6" s="1"/>
  <c r="H108" i="6"/>
  <c r="H109" i="6" s="1"/>
  <c r="H110" i="6" s="1"/>
  <c r="I98" i="6"/>
  <c r="Q26" i="6" s="1"/>
  <c r="I93" i="6"/>
  <c r="P27" i="6"/>
  <c r="S22" i="5"/>
  <c r="O86" i="5"/>
  <c r="O87" i="5" s="1"/>
  <c r="O88" i="5" s="1"/>
  <c r="O89" i="5" s="1"/>
  <c r="O92" i="5" s="1"/>
  <c r="O103" i="5"/>
  <c r="L89" i="5"/>
  <c r="F88" i="1"/>
  <c r="G82" i="1" s="1"/>
  <c r="F91" i="1"/>
  <c r="G43" i="1"/>
  <c r="H37" i="1" s="1"/>
  <c r="G46" i="1"/>
  <c r="M9" i="6" l="1"/>
  <c r="O24" i="5"/>
  <c r="O28" i="5" s="1"/>
  <c r="G99" i="5"/>
  <c r="O27" i="5" s="1"/>
  <c r="G102" i="5"/>
  <c r="E54" i="6"/>
  <c r="M10" i="6"/>
  <c r="E57" i="6"/>
  <c r="I114" i="6"/>
  <c r="I116" i="6" s="1"/>
  <c r="Q24" i="6"/>
  <c r="Q28" i="6" s="1"/>
  <c r="I99" i="6"/>
  <c r="I102" i="6"/>
  <c r="T22" i="5"/>
  <c r="L92" i="5"/>
  <c r="T23" i="5" s="1"/>
  <c r="P86" i="5"/>
  <c r="P87" i="5" s="1"/>
  <c r="P88" i="5" s="1"/>
  <c r="P89" i="5" s="1"/>
  <c r="P92" i="5" s="1"/>
  <c r="P103" i="5"/>
  <c r="F97" i="1"/>
  <c r="G87" i="1"/>
  <c r="H42" i="1"/>
  <c r="G52" i="1"/>
  <c r="H30" i="1" s="1"/>
  <c r="H98" i="5" l="1"/>
  <c r="P26" i="5" s="1"/>
  <c r="G108" i="5"/>
  <c r="G109" i="5" s="1"/>
  <c r="H93" i="5"/>
  <c r="P24" i="5" s="1"/>
  <c r="P28" i="5" s="1"/>
  <c r="G110" i="5"/>
  <c r="E63" i="6"/>
  <c r="F53" i="6"/>
  <c r="N13" i="6" s="1"/>
  <c r="F48" i="6"/>
  <c r="M14" i="6"/>
  <c r="I108" i="6"/>
  <c r="I109" i="6" s="1"/>
  <c r="I110" i="6" s="1"/>
  <c r="J98" i="6"/>
  <c r="R26" i="6" s="1"/>
  <c r="J93" i="6"/>
  <c r="Q27" i="6"/>
  <c r="Q86" i="5"/>
  <c r="Q87" i="5" s="1"/>
  <c r="Q88" i="5" s="1"/>
  <c r="Q89" i="5" s="1"/>
  <c r="Q92" i="5" s="1"/>
  <c r="F98" i="1"/>
  <c r="F99" i="1" s="1"/>
  <c r="G76" i="1"/>
  <c r="H31" i="1"/>
  <c r="H32" i="1" s="1"/>
  <c r="H33" i="1" s="1"/>
  <c r="H36" i="1" s="1"/>
  <c r="G53" i="1"/>
  <c r="G54" i="1" s="1"/>
  <c r="H99" i="5" l="1"/>
  <c r="P27" i="5" s="1"/>
  <c r="H114" i="5"/>
  <c r="H116" i="5" s="1"/>
  <c r="H102" i="5"/>
  <c r="J114" i="6"/>
  <c r="J116" i="6" s="1"/>
  <c r="R24" i="6"/>
  <c r="R28" i="6" s="1"/>
  <c r="J99" i="6"/>
  <c r="F69" i="6"/>
  <c r="F71" i="6" s="1"/>
  <c r="N11" i="6"/>
  <c r="N15" i="6" s="1"/>
  <c r="E64" i="6"/>
  <c r="E65" i="6" s="1"/>
  <c r="F41" i="6"/>
  <c r="J102" i="6"/>
  <c r="I98" i="5"/>
  <c r="Q26" i="5" s="1"/>
  <c r="G77" i="1"/>
  <c r="G78" i="1" s="1"/>
  <c r="G81" i="1" s="1"/>
  <c r="H46" i="1"/>
  <c r="H43" i="1"/>
  <c r="I37" i="1" s="1"/>
  <c r="I93" i="5" l="1"/>
  <c r="I114" i="5" s="1"/>
  <c r="I116" i="5" s="1"/>
  <c r="H108" i="5"/>
  <c r="H109" i="5" s="1"/>
  <c r="H110" i="5" s="1"/>
  <c r="N6" i="6"/>
  <c r="F42" i="6"/>
  <c r="J108" i="6"/>
  <c r="J109" i="6" s="1"/>
  <c r="J110" i="6" s="1"/>
  <c r="K98" i="6"/>
  <c r="S26" i="6" s="1"/>
  <c r="K93" i="6"/>
  <c r="R27" i="6"/>
  <c r="K102" i="6"/>
  <c r="I99" i="5"/>
  <c r="Q24" i="5"/>
  <c r="Q28" i="5" s="1"/>
  <c r="I102" i="5"/>
  <c r="G88" i="1"/>
  <c r="H82" i="1" s="1"/>
  <c r="G91" i="1"/>
  <c r="H52" i="1"/>
  <c r="I30" i="1" s="1"/>
  <c r="I42" i="1"/>
  <c r="K114" i="6" l="1"/>
  <c r="K116" i="6" s="1"/>
  <c r="S24" i="6"/>
  <c r="S28" i="6" s="1"/>
  <c r="K99" i="6"/>
  <c r="N7" i="6"/>
  <c r="F43" i="6"/>
  <c r="N8" i="6" s="1"/>
  <c r="Q27" i="5"/>
  <c r="J93" i="5"/>
  <c r="J114" i="5" s="1"/>
  <c r="J116" i="5" s="1"/>
  <c r="I108" i="5"/>
  <c r="I109" i="5" s="1"/>
  <c r="I110" i="5" s="1"/>
  <c r="J98" i="5"/>
  <c r="R26" i="5" s="1"/>
  <c r="G97" i="1"/>
  <c r="H87" i="1"/>
  <c r="I31" i="1"/>
  <c r="I32" i="1" s="1"/>
  <c r="I33" i="1" s="1"/>
  <c r="I36" i="1" s="1"/>
  <c r="H53" i="1"/>
  <c r="H54" i="1" s="1"/>
  <c r="F44" i="6" l="1"/>
  <c r="K108" i="6"/>
  <c r="K109" i="6" s="1"/>
  <c r="K110" i="6" s="1"/>
  <c r="L93" i="6"/>
  <c r="L98" i="6"/>
  <c r="T26" i="6" s="1"/>
  <c r="S27" i="6"/>
  <c r="J102" i="5"/>
  <c r="R24" i="5"/>
  <c r="R28" i="5" s="1"/>
  <c r="J99" i="5"/>
  <c r="G98" i="1"/>
  <c r="G99" i="1" s="1"/>
  <c r="H76" i="1"/>
  <c r="I46" i="1"/>
  <c r="I43" i="1"/>
  <c r="J37" i="1" s="1"/>
  <c r="L114" i="6" l="1"/>
  <c r="L116" i="6" s="1"/>
  <c r="T24" i="6"/>
  <c r="L99" i="6"/>
  <c r="L102" i="6"/>
  <c r="F47" i="6"/>
  <c r="N9" i="6"/>
  <c r="K98" i="5"/>
  <c r="S26" i="5" s="1"/>
  <c r="K93" i="5"/>
  <c r="K114" i="5" s="1"/>
  <c r="K116" i="5" s="1"/>
  <c r="R27" i="5"/>
  <c r="J108" i="5"/>
  <c r="J109" i="5" s="1"/>
  <c r="J110" i="5" s="1"/>
  <c r="H77" i="1"/>
  <c r="H78" i="1" s="1"/>
  <c r="H81" i="1" s="1"/>
  <c r="J42" i="1"/>
  <c r="I52" i="1"/>
  <c r="J30" i="1" s="1"/>
  <c r="F54" i="6" l="1"/>
  <c r="N10" i="6"/>
  <c r="F57" i="6"/>
  <c r="L108" i="6"/>
  <c r="L109" i="6" s="1"/>
  <c r="L110" i="6" s="1"/>
  <c r="M98" i="6"/>
  <c r="M93" i="6"/>
  <c r="T27" i="6"/>
  <c r="G19" i="6" s="1"/>
  <c r="M102" i="6"/>
  <c r="G20" i="6"/>
  <c r="S24" i="5"/>
  <c r="S28" i="5" s="1"/>
  <c r="K99" i="5"/>
  <c r="K102" i="5"/>
  <c r="H88" i="1"/>
  <c r="I82" i="1" s="1"/>
  <c r="H91" i="1"/>
  <c r="J31" i="1"/>
  <c r="J32" i="1" s="1"/>
  <c r="J33" i="1" s="1"/>
  <c r="J36" i="1" s="1"/>
  <c r="I53" i="1"/>
  <c r="I54" i="1" s="1"/>
  <c r="F63" i="6" l="1"/>
  <c r="G53" i="6"/>
  <c r="O13" i="6" s="1"/>
  <c r="G48" i="6"/>
  <c r="N14" i="6"/>
  <c r="M114" i="6"/>
  <c r="M116" i="6" s="1"/>
  <c r="M99" i="6"/>
  <c r="S27" i="5"/>
  <c r="L93" i="5"/>
  <c r="L114" i="5" s="1"/>
  <c r="L116" i="5" s="1"/>
  <c r="L98" i="5"/>
  <c r="T26" i="5" s="1"/>
  <c r="K108" i="5"/>
  <c r="K109" i="5" s="1"/>
  <c r="K110" i="5" s="1"/>
  <c r="H97" i="1"/>
  <c r="I87" i="1"/>
  <c r="J46" i="1"/>
  <c r="J43" i="1"/>
  <c r="K37" i="1" s="1"/>
  <c r="M108" i="6" l="1"/>
  <c r="M109" i="6" s="1"/>
  <c r="M110" i="6" s="1"/>
  <c r="N98" i="6"/>
  <c r="N93" i="6"/>
  <c r="G69" i="6"/>
  <c r="G71" i="6" s="1"/>
  <c r="O11" i="6"/>
  <c r="O15" i="6" s="1"/>
  <c r="F64" i="6"/>
  <c r="F65" i="6" s="1"/>
  <c r="G41" i="6"/>
  <c r="L102" i="5"/>
  <c r="T24" i="5"/>
  <c r="L99" i="5"/>
  <c r="H98" i="1"/>
  <c r="H99" i="1" s="1"/>
  <c r="I76" i="1"/>
  <c r="J52" i="1"/>
  <c r="K30" i="1" s="1"/>
  <c r="K42" i="1"/>
  <c r="O6" i="6" l="1"/>
  <c r="G42" i="6"/>
  <c r="N114" i="6"/>
  <c r="N116" i="6" s="1"/>
  <c r="N99" i="6"/>
  <c r="N102" i="6"/>
  <c r="L108" i="5"/>
  <c r="L109" i="5" s="1"/>
  <c r="L110" i="5" s="1"/>
  <c r="M93" i="5"/>
  <c r="T27" i="5"/>
  <c r="M98" i="5"/>
  <c r="I77" i="1"/>
  <c r="I78" i="1" s="1"/>
  <c r="I81" i="1" s="1"/>
  <c r="K31" i="1"/>
  <c r="K32" i="1" s="1"/>
  <c r="K33" i="1" s="1"/>
  <c r="K36" i="1" s="1"/>
  <c r="K43" i="1" s="1"/>
  <c r="L37" i="1" s="1"/>
  <c r="J53" i="1"/>
  <c r="J54" i="1" s="1"/>
  <c r="G20" i="5" l="1"/>
  <c r="G19" i="5"/>
  <c r="M102" i="5"/>
  <c r="M114" i="5"/>
  <c r="M116" i="5" s="1"/>
  <c r="N108" i="6"/>
  <c r="N109" i="6" s="1"/>
  <c r="N110" i="6" s="1"/>
  <c r="O98" i="6"/>
  <c r="O93" i="6"/>
  <c r="O102" i="6" s="1"/>
  <c r="G43" i="6"/>
  <c r="O8" i="6" s="1"/>
  <c r="O7" i="6"/>
  <c r="M99" i="5"/>
  <c r="K46" i="1"/>
  <c r="I88" i="1"/>
  <c r="J82" i="1" s="1"/>
  <c r="I91" i="1"/>
  <c r="L42" i="1"/>
  <c r="K52" i="1"/>
  <c r="L30" i="1" s="1"/>
  <c r="G44" i="6" l="1"/>
  <c r="O114" i="6"/>
  <c r="O116" i="6" s="1"/>
  <c r="O99" i="6"/>
  <c r="M108" i="5"/>
  <c r="M109" i="5" s="1"/>
  <c r="M110" i="5" s="1"/>
  <c r="N98" i="5"/>
  <c r="N93" i="5"/>
  <c r="N114" i="5" s="1"/>
  <c r="N116" i="5" s="1"/>
  <c r="I97" i="1"/>
  <c r="J87" i="1"/>
  <c r="L31" i="1"/>
  <c r="K53" i="1"/>
  <c r="K54" i="1" s="1"/>
  <c r="O108" i="6" l="1"/>
  <c r="O109" i="6" s="1"/>
  <c r="O110" i="6" s="1"/>
  <c r="P93" i="6"/>
  <c r="P98" i="6"/>
  <c r="G47" i="6"/>
  <c r="O9" i="6"/>
  <c r="N99" i="5"/>
  <c r="N102" i="5"/>
  <c r="I98" i="1"/>
  <c r="I99" i="1" s="1"/>
  <c r="J76" i="1"/>
  <c r="L32" i="1"/>
  <c r="L33" i="1" s="1"/>
  <c r="L36" i="1" s="1"/>
  <c r="G54" i="6" l="1"/>
  <c r="O10" i="6"/>
  <c r="G57" i="6"/>
  <c r="P114" i="6"/>
  <c r="P116" i="6" s="1"/>
  <c r="P99" i="6"/>
  <c r="P102" i="6"/>
  <c r="O98" i="5"/>
  <c r="O93" i="5"/>
  <c r="O114" i="5" s="1"/>
  <c r="O116" i="5" s="1"/>
  <c r="N108" i="5"/>
  <c r="N109" i="5" s="1"/>
  <c r="N110" i="5" s="1"/>
  <c r="J77" i="1"/>
  <c r="J78" i="1" s="1"/>
  <c r="J81" i="1" s="1"/>
  <c r="L46" i="1"/>
  <c r="L43" i="1"/>
  <c r="M37" i="1" s="1"/>
  <c r="P108" i="6" l="1"/>
  <c r="P109" i="6" s="1"/>
  <c r="P110" i="6" s="1"/>
  <c r="Q98" i="6"/>
  <c r="Q93" i="6"/>
  <c r="G63" i="6"/>
  <c r="H53" i="6"/>
  <c r="P13" i="6" s="1"/>
  <c r="H48" i="6"/>
  <c r="O14" i="6"/>
  <c r="Q102" i="6"/>
  <c r="O102" i="5"/>
  <c r="O99" i="5"/>
  <c r="J88" i="1"/>
  <c r="K82" i="1" s="1"/>
  <c r="J91" i="1"/>
  <c r="L52" i="1"/>
  <c r="M30" i="1" s="1"/>
  <c r="M42" i="1"/>
  <c r="H69" i="6" l="1"/>
  <c r="H71" i="6" s="1"/>
  <c r="P11" i="6"/>
  <c r="P15" i="6" s="1"/>
  <c r="G64" i="6"/>
  <c r="G65" i="6" s="1"/>
  <c r="H41" i="6"/>
  <c r="Q114" i="6"/>
  <c r="Q99" i="6"/>
  <c r="Q108" i="6" s="1"/>
  <c r="P93" i="5"/>
  <c r="P98" i="5"/>
  <c r="O108" i="5"/>
  <c r="O109" i="5" s="1"/>
  <c r="O110" i="5" s="1"/>
  <c r="J97" i="1"/>
  <c r="K87" i="1"/>
  <c r="M31" i="1"/>
  <c r="L53" i="1"/>
  <c r="L54" i="1" s="1"/>
  <c r="P102" i="5" l="1"/>
  <c r="P114" i="5"/>
  <c r="P116" i="5" s="1"/>
  <c r="Q103" i="6"/>
  <c r="Q109" i="6"/>
  <c r="Q110" i="6" s="1"/>
  <c r="P6" i="6"/>
  <c r="H42" i="6"/>
  <c r="P99" i="5"/>
  <c r="P108" i="5" s="1"/>
  <c r="P109" i="5" s="1"/>
  <c r="P110" i="5" s="1"/>
  <c r="J98" i="1"/>
  <c r="J99" i="1" s="1"/>
  <c r="K76" i="1"/>
  <c r="M32" i="1"/>
  <c r="M33" i="1" s="1"/>
  <c r="M36" i="1" s="1"/>
  <c r="P7" i="6" l="1"/>
  <c r="H43" i="6"/>
  <c r="P8" i="6" s="1"/>
  <c r="Q115" i="6"/>
  <c r="Q116" i="6" s="1"/>
  <c r="B117" i="6" s="1"/>
  <c r="G25" i="6" s="1"/>
  <c r="G24" i="6"/>
  <c r="Q93" i="5"/>
  <c r="Q114" i="5" s="1"/>
  <c r="Q98" i="5"/>
  <c r="K77" i="1"/>
  <c r="K78" i="1" s="1"/>
  <c r="K81" i="1" s="1"/>
  <c r="M46" i="1"/>
  <c r="M43" i="1"/>
  <c r="N37" i="1" s="1"/>
  <c r="Q102" i="5" l="1"/>
  <c r="Q99" i="5"/>
  <c r="Q108" i="5" s="1"/>
  <c r="Q103" i="5" s="1"/>
  <c r="G24" i="5" s="1"/>
  <c r="H44" i="6"/>
  <c r="K88" i="1"/>
  <c r="L82" i="1" s="1"/>
  <c r="K91" i="1"/>
  <c r="M52" i="1"/>
  <c r="N30" i="1" s="1"/>
  <c r="N42" i="1"/>
  <c r="Q109" i="5" l="1"/>
  <c r="Q110" i="5" s="1"/>
  <c r="Q115" i="5"/>
  <c r="Q116" i="5" s="1"/>
  <c r="B117" i="5" s="1"/>
  <c r="G25" i="5" s="1"/>
  <c r="H47" i="6"/>
  <c r="P9" i="6"/>
  <c r="K97" i="1"/>
  <c r="L87" i="1"/>
  <c r="N31" i="1"/>
  <c r="M53" i="1"/>
  <c r="M54" i="1" s="1"/>
  <c r="H54" i="6" l="1"/>
  <c r="P10" i="6"/>
  <c r="H57" i="6"/>
  <c r="K98" i="1"/>
  <c r="K99" i="1" s="1"/>
  <c r="L76" i="1"/>
  <c r="N32" i="1"/>
  <c r="N33" i="1" s="1"/>
  <c r="N36" i="1" s="1"/>
  <c r="H63" i="6" l="1"/>
  <c r="I53" i="6"/>
  <c r="Q13" i="6" s="1"/>
  <c r="I48" i="6"/>
  <c r="P14" i="6"/>
  <c r="L77" i="1"/>
  <c r="L78" i="1" s="1"/>
  <c r="L81" i="1" s="1"/>
  <c r="N46" i="1"/>
  <c r="N43" i="1"/>
  <c r="O37" i="1" s="1"/>
  <c r="I69" i="6" l="1"/>
  <c r="I71" i="6" s="1"/>
  <c r="Q11" i="6"/>
  <c r="Q15" i="6" s="1"/>
  <c r="H64" i="6"/>
  <c r="H65" i="6" s="1"/>
  <c r="I41" i="6"/>
  <c r="L88" i="1"/>
  <c r="M82" i="1" s="1"/>
  <c r="L91" i="1"/>
  <c r="O42" i="1"/>
  <c r="N52" i="1"/>
  <c r="O30" i="1" s="1"/>
  <c r="Q6" i="6" l="1"/>
  <c r="I42" i="6"/>
  <c r="L97" i="1"/>
  <c r="M87" i="1"/>
  <c r="O31" i="1"/>
  <c r="N53" i="1"/>
  <c r="N54" i="1" s="1"/>
  <c r="I43" i="6" l="1"/>
  <c r="Q8" i="6" s="1"/>
  <c r="Q7" i="6"/>
  <c r="L98" i="1"/>
  <c r="L99" i="1" s="1"/>
  <c r="M76" i="1"/>
  <c r="O32" i="1"/>
  <c r="O33" i="1" s="1"/>
  <c r="O36" i="1" s="1"/>
  <c r="I44" i="6" l="1"/>
  <c r="M77" i="1"/>
  <c r="M78" i="1" s="1"/>
  <c r="M81" i="1" s="1"/>
  <c r="O46" i="1"/>
  <c r="O43" i="1"/>
  <c r="P37" i="1" s="1"/>
  <c r="I47" i="6" l="1"/>
  <c r="Q9" i="6"/>
  <c r="M88" i="1"/>
  <c r="N82" i="1" s="1"/>
  <c r="M91" i="1"/>
  <c r="P42" i="1"/>
  <c r="O52" i="1"/>
  <c r="P30" i="1" s="1"/>
  <c r="I54" i="6" l="1"/>
  <c r="Q10" i="6"/>
  <c r="I57" i="6"/>
  <c r="M97" i="1"/>
  <c r="N87" i="1"/>
  <c r="P31" i="1"/>
  <c r="O53" i="1"/>
  <c r="O54" i="1" s="1"/>
  <c r="I63" i="6" l="1"/>
  <c r="J53" i="6"/>
  <c r="R13" i="6" s="1"/>
  <c r="J48" i="6"/>
  <c r="Q14" i="6"/>
  <c r="M98" i="1"/>
  <c r="M99" i="1" s="1"/>
  <c r="N76" i="1"/>
  <c r="P32" i="1"/>
  <c r="P33" i="1" s="1"/>
  <c r="P36" i="1" s="1"/>
  <c r="J69" i="6" l="1"/>
  <c r="J71" i="6" s="1"/>
  <c r="R11" i="6"/>
  <c r="R15" i="6" s="1"/>
  <c r="I64" i="6"/>
  <c r="I65" i="6" s="1"/>
  <c r="J41" i="6"/>
  <c r="N77" i="1"/>
  <c r="N78" i="1" s="1"/>
  <c r="N81" i="1" s="1"/>
  <c r="P46" i="1"/>
  <c r="P43" i="1"/>
  <c r="Q37" i="1" s="1"/>
  <c r="R6" i="6" l="1"/>
  <c r="J42" i="6"/>
  <c r="N88" i="1"/>
  <c r="O82" i="1" s="1"/>
  <c r="N91" i="1"/>
  <c r="P52" i="1"/>
  <c r="Q30" i="1" s="1"/>
  <c r="Q42" i="1"/>
  <c r="R7" i="6" l="1"/>
  <c r="J43" i="6"/>
  <c r="R8" i="6" s="1"/>
  <c r="N97" i="1"/>
  <c r="O87" i="1"/>
  <c r="Q31" i="1"/>
  <c r="P53" i="1"/>
  <c r="P54" i="1" s="1"/>
  <c r="J44" i="6" l="1"/>
  <c r="N98" i="1"/>
  <c r="N99" i="1" s="1"/>
  <c r="O76" i="1"/>
  <c r="Q32" i="1"/>
  <c r="Q33" i="1" s="1"/>
  <c r="Q36" i="1" s="1"/>
  <c r="J47" i="6" l="1"/>
  <c r="R9" i="6"/>
  <c r="O77" i="1"/>
  <c r="O78" i="1" s="1"/>
  <c r="O81" i="1" s="1"/>
  <c r="Q46" i="1"/>
  <c r="Q43" i="1"/>
  <c r="Q52" i="1" s="1"/>
  <c r="Q59" i="1" s="1"/>
  <c r="J54" i="6" l="1"/>
  <c r="R10" i="6"/>
  <c r="J57" i="6"/>
  <c r="O88" i="1"/>
  <c r="P82" i="1" s="1"/>
  <c r="O91" i="1"/>
  <c r="Q53" i="1"/>
  <c r="Q54" i="1" s="1"/>
  <c r="Q60" i="1"/>
  <c r="B61" i="1" s="1"/>
  <c r="B16" i="1" s="1"/>
  <c r="J63" i="6" l="1"/>
  <c r="K53" i="6"/>
  <c r="S13" i="6" s="1"/>
  <c r="K48" i="6"/>
  <c r="R14" i="6"/>
  <c r="O97" i="1"/>
  <c r="P87" i="1"/>
  <c r="K69" i="6" l="1"/>
  <c r="K71" i="6" s="1"/>
  <c r="S11" i="6"/>
  <c r="S15" i="6" s="1"/>
  <c r="J64" i="6"/>
  <c r="J65" i="6" s="1"/>
  <c r="K41" i="6"/>
  <c r="O98" i="1"/>
  <c r="O99" i="1" s="1"/>
  <c r="P76" i="1"/>
  <c r="S6" i="6" l="1"/>
  <c r="K42" i="6"/>
  <c r="P77" i="1"/>
  <c r="P78" i="1" s="1"/>
  <c r="P81" i="1" s="1"/>
  <c r="K43" i="6" l="1"/>
  <c r="S8" i="6" s="1"/>
  <c r="S7" i="6"/>
  <c r="P88" i="1"/>
  <c r="Q82" i="1" s="1"/>
  <c r="P91" i="1"/>
  <c r="K44" i="6" l="1"/>
  <c r="P97" i="1"/>
  <c r="Q87" i="1"/>
  <c r="K47" i="6" l="1"/>
  <c r="S9" i="6"/>
  <c r="P98" i="1"/>
  <c r="P99" i="1" s="1"/>
  <c r="Q76" i="1"/>
  <c r="K54" i="6" l="1"/>
  <c r="S10" i="6"/>
  <c r="K57" i="6"/>
  <c r="Q77" i="1"/>
  <c r="Q78" i="1" s="1"/>
  <c r="Q81" i="1" s="1"/>
  <c r="K63" i="6" l="1"/>
  <c r="L53" i="6"/>
  <c r="T13" i="6" s="1"/>
  <c r="L48" i="6"/>
  <c r="S14" i="6"/>
  <c r="Q88" i="1"/>
  <c r="Q97" i="1" s="1"/>
  <c r="Q104" i="1" s="1"/>
  <c r="Q91" i="1"/>
  <c r="L69" i="6" l="1"/>
  <c r="L71" i="6" s="1"/>
  <c r="T11" i="6"/>
  <c r="K64" i="6"/>
  <c r="K65" i="6" s="1"/>
  <c r="L41" i="6"/>
  <c r="Q98" i="1"/>
  <c r="Q99" i="1" s="1"/>
  <c r="Q105" i="1"/>
  <c r="B106" i="1" s="1"/>
  <c r="C16" i="1" s="1"/>
  <c r="D16" i="1" s="1"/>
  <c r="B60" i="5"/>
  <c r="B48" i="5"/>
  <c r="T6" i="6" l="1"/>
  <c r="L42" i="6"/>
  <c r="B57" i="5"/>
  <c r="J11" i="5"/>
  <c r="J15" i="5" s="1"/>
  <c r="B68" i="5"/>
  <c r="B71" i="5" s="1"/>
  <c r="T7" i="6" l="1"/>
  <c r="L43" i="6"/>
  <c r="T8" i="6" s="1"/>
  <c r="F13" i="5"/>
  <c r="L44" i="6" l="1"/>
  <c r="F7" i="5"/>
  <c r="B49" i="5" l="1"/>
  <c r="J12" i="5" s="1"/>
  <c r="F14" i="5"/>
  <c r="L47" i="6"/>
  <c r="T9" i="6"/>
  <c r="C49" i="5"/>
  <c r="B54" i="5" l="1"/>
  <c r="B63" i="5" s="1"/>
  <c r="B64" i="5" s="1"/>
  <c r="B65" i="5" s="1"/>
  <c r="B58" i="5"/>
  <c r="L54" i="6"/>
  <c r="T10" i="6"/>
  <c r="L57" i="6"/>
  <c r="C58" i="5"/>
  <c r="J14" i="5"/>
  <c r="C53" i="5"/>
  <c r="K13" i="5" s="1"/>
  <c r="K12" i="5"/>
  <c r="D49" i="5"/>
  <c r="L63" i="6" l="1"/>
  <c r="M53" i="6"/>
  <c r="M48" i="6"/>
  <c r="M69" i="6" s="1"/>
  <c r="M71" i="6" s="1"/>
  <c r="T14" i="6"/>
  <c r="C41" i="5"/>
  <c r="L12" i="5"/>
  <c r="E49" i="5"/>
  <c r="D58" i="5"/>
  <c r="L64" i="6" l="1"/>
  <c r="L65" i="6" s="1"/>
  <c r="M41" i="6"/>
  <c r="M42" i="6" s="1"/>
  <c r="F19" i="6"/>
  <c r="F20" i="6"/>
  <c r="H20" i="6" s="1"/>
  <c r="F49" i="5"/>
  <c r="M12" i="5"/>
  <c r="E58" i="5"/>
  <c r="F58" i="5" s="1"/>
  <c r="C42" i="5"/>
  <c r="K6" i="5"/>
  <c r="M43" i="6" l="1"/>
  <c r="M44" i="6" s="1"/>
  <c r="M47" i="6" s="1"/>
  <c r="K7" i="5"/>
  <c r="C43" i="5"/>
  <c r="K8" i="5" s="1"/>
  <c r="G49" i="5"/>
  <c r="N12" i="5"/>
  <c r="M54" i="6" l="1"/>
  <c r="M57" i="6"/>
  <c r="C44" i="5"/>
  <c r="K9" i="5" s="1"/>
  <c r="G58" i="5"/>
  <c r="O12" i="5"/>
  <c r="H49" i="5"/>
  <c r="C47" i="5"/>
  <c r="M63" i="6" l="1"/>
  <c r="N53" i="6"/>
  <c r="N48" i="6"/>
  <c r="N69" i="6" s="1"/>
  <c r="N71" i="6" s="1"/>
  <c r="C57" i="5"/>
  <c r="C54" i="5"/>
  <c r="K10" i="5"/>
  <c r="H58" i="5"/>
  <c r="I49" i="5"/>
  <c r="P12" i="5"/>
  <c r="M64" i="6" l="1"/>
  <c r="M65" i="6" s="1"/>
  <c r="N41" i="6"/>
  <c r="N42" i="6" s="1"/>
  <c r="D53" i="5"/>
  <c r="L13" i="5" s="1"/>
  <c r="C63" i="5"/>
  <c r="D48" i="5"/>
  <c r="K14" i="5"/>
  <c r="I58" i="5"/>
  <c r="J49" i="5"/>
  <c r="Q12" i="5"/>
  <c r="N43" i="6" l="1"/>
  <c r="N44" i="6" s="1"/>
  <c r="N47" i="6" s="1"/>
  <c r="J58" i="5"/>
  <c r="L11" i="5"/>
  <c r="L15" i="5" s="1"/>
  <c r="D69" i="5"/>
  <c r="D71" i="5" s="1"/>
  <c r="K49" i="5"/>
  <c r="R12" i="5"/>
  <c r="D41" i="5"/>
  <c r="C64" i="5"/>
  <c r="C65" i="5" s="1"/>
  <c r="N54" i="6" l="1"/>
  <c r="N57" i="6"/>
  <c r="D42" i="5"/>
  <c r="L6" i="5"/>
  <c r="K58" i="5"/>
  <c r="L49" i="5"/>
  <c r="S12" i="5"/>
  <c r="N63" i="6" l="1"/>
  <c r="O53" i="6"/>
  <c r="O48" i="6"/>
  <c r="O69" i="6" s="1"/>
  <c r="O71" i="6" s="1"/>
  <c r="L58" i="5"/>
  <c r="M49" i="5"/>
  <c r="N49" i="5" s="1"/>
  <c r="O49" i="5" s="1"/>
  <c r="P49" i="5" s="1"/>
  <c r="Q49" i="5" s="1"/>
  <c r="T12" i="5"/>
  <c r="D43" i="5"/>
  <c r="L8" i="5" s="1"/>
  <c r="L7" i="5"/>
  <c r="D44" i="5" l="1"/>
  <c r="N64" i="6"/>
  <c r="N65" i="6" s="1"/>
  <c r="O41" i="6"/>
  <c r="O42" i="6" s="1"/>
  <c r="D47" i="5"/>
  <c r="L9" i="5"/>
  <c r="M58" i="5"/>
  <c r="N58" i="5" s="1"/>
  <c r="O58" i="5" s="1"/>
  <c r="P58" i="5" s="1"/>
  <c r="Q58" i="5" s="1"/>
  <c r="O43" i="6" l="1"/>
  <c r="O44" i="6" s="1"/>
  <c r="O47" i="6" s="1"/>
  <c r="L10" i="5"/>
  <c r="D54" i="5"/>
  <c r="D57" i="5"/>
  <c r="O54" i="6" l="1"/>
  <c r="O57" i="6"/>
  <c r="L14" i="5"/>
  <c r="E53" i="5"/>
  <c r="M13" i="5" s="1"/>
  <c r="E48" i="5"/>
  <c r="D63" i="5"/>
  <c r="O63" i="6" l="1"/>
  <c r="P53" i="6"/>
  <c r="P48" i="6"/>
  <c r="P69" i="6" s="1"/>
  <c r="P71" i="6" s="1"/>
  <c r="E41" i="5"/>
  <c r="D64" i="5"/>
  <c r="D65" i="5" s="1"/>
  <c r="E69" i="5"/>
  <c r="E71" i="5" s="1"/>
  <c r="M11" i="5"/>
  <c r="M15" i="5" s="1"/>
  <c r="O64" i="6" l="1"/>
  <c r="O65" i="6" s="1"/>
  <c r="P41" i="6"/>
  <c r="P42" i="6" s="1"/>
  <c r="M6" i="5"/>
  <c r="E42" i="5"/>
  <c r="P43" i="6" l="1"/>
  <c r="P44" i="6" s="1"/>
  <c r="P47" i="6" s="1"/>
  <c r="E43" i="5"/>
  <c r="M8" i="5" s="1"/>
  <c r="M7" i="5"/>
  <c r="E44" i="5" l="1"/>
  <c r="M9" i="5" s="1"/>
  <c r="P54" i="6"/>
  <c r="P57" i="6"/>
  <c r="E47" i="5" l="1"/>
  <c r="P63" i="6"/>
  <c r="Q53" i="6"/>
  <c r="Q48" i="6"/>
  <c r="Q69" i="6" s="1"/>
  <c r="E54" i="5"/>
  <c r="M10" i="5"/>
  <c r="E57" i="5"/>
  <c r="P64" i="6" l="1"/>
  <c r="P65" i="6" s="1"/>
  <c r="Q41" i="6"/>
  <c r="Q42" i="6" s="1"/>
  <c r="F53" i="5"/>
  <c r="N13" i="5" s="1"/>
  <c r="E63" i="5"/>
  <c r="M14" i="5"/>
  <c r="F48" i="5"/>
  <c r="Q43" i="6" l="1"/>
  <c r="Q44" i="6" s="1"/>
  <c r="Q47" i="6" s="1"/>
  <c r="F69" i="5"/>
  <c r="F71" i="5" s="1"/>
  <c r="N11" i="5"/>
  <c r="N15" i="5" s="1"/>
  <c r="F41" i="5"/>
  <c r="E64" i="5"/>
  <c r="E65" i="5" s="1"/>
  <c r="Q54" i="6" l="1"/>
  <c r="Q63" i="6" s="1"/>
  <c r="Q57" i="6"/>
  <c r="N6" i="5"/>
  <c r="F42" i="5"/>
  <c r="Q64" i="6" l="1"/>
  <c r="Q65" i="6" s="1"/>
  <c r="Q70" i="6"/>
  <c r="Q71" i="6" s="1"/>
  <c r="B72" i="6" s="1"/>
  <c r="F25" i="6" s="1"/>
  <c r="H25" i="6" s="1"/>
  <c r="F24" i="6"/>
  <c r="N7" i="5"/>
  <c r="F43" i="5"/>
  <c r="N8" i="5" s="1"/>
  <c r="F44" i="5" l="1"/>
  <c r="F47" i="5" l="1"/>
  <c r="N9" i="5"/>
  <c r="N10" i="5" l="1"/>
  <c r="F57" i="5"/>
  <c r="F54" i="5"/>
  <c r="G48" i="5" l="1"/>
  <c r="F63" i="5"/>
  <c r="N14" i="5"/>
  <c r="G53" i="5"/>
  <c r="O13" i="5" s="1"/>
  <c r="G41" i="5" l="1"/>
  <c r="F64" i="5"/>
  <c r="F65" i="5" s="1"/>
  <c r="O11" i="5"/>
  <c r="O15" i="5" s="1"/>
  <c r="G69" i="5"/>
  <c r="G71" i="5" s="1"/>
  <c r="O6" i="5" l="1"/>
  <c r="G42" i="5"/>
  <c r="O7" i="5" l="1"/>
  <c r="G43" i="5"/>
  <c r="O8" i="5" s="1"/>
  <c r="G44" i="5" l="1"/>
  <c r="O9" i="5" l="1"/>
  <c r="G47" i="5"/>
  <c r="O10" i="5" l="1"/>
  <c r="G57" i="5"/>
  <c r="G54" i="5"/>
  <c r="O14" i="5" l="1"/>
  <c r="G63" i="5"/>
  <c r="H53" i="5"/>
  <c r="P13" i="5" s="1"/>
  <c r="H48" i="5"/>
  <c r="P11" i="5" l="1"/>
  <c r="P15" i="5" s="1"/>
  <c r="H69" i="5"/>
  <c r="H71" i="5" s="1"/>
  <c r="H41" i="5"/>
  <c r="G64" i="5"/>
  <c r="G65" i="5" s="1"/>
  <c r="P6" i="5" l="1"/>
  <c r="H42" i="5"/>
  <c r="P7" i="5" l="1"/>
  <c r="H43" i="5"/>
  <c r="P8" i="5" s="1"/>
  <c r="H44" i="5" l="1"/>
  <c r="P9" i="5" l="1"/>
  <c r="H47" i="5"/>
  <c r="H57" i="5" l="1"/>
  <c r="H54" i="5"/>
  <c r="P10" i="5"/>
  <c r="P14" i="5" l="1"/>
  <c r="I53" i="5"/>
  <c r="Q13" i="5" s="1"/>
  <c r="I48" i="5"/>
  <c r="H63" i="5"/>
  <c r="I41" i="5" l="1"/>
  <c r="H64" i="5"/>
  <c r="H65" i="5" s="1"/>
  <c r="I69" i="5"/>
  <c r="I71" i="5" s="1"/>
  <c r="Q11" i="5"/>
  <c r="Q15" i="5" s="1"/>
  <c r="I42" i="5" l="1"/>
  <c r="Q6" i="5"/>
  <c r="Q7" i="5" l="1"/>
  <c r="I43" i="5"/>
  <c r="Q8" i="5" s="1"/>
  <c r="I44" i="5" l="1"/>
  <c r="Q9" i="5" l="1"/>
  <c r="I47" i="5"/>
  <c r="I54" i="5" l="1"/>
  <c r="Q10" i="5"/>
  <c r="I57" i="5"/>
  <c r="J53" i="5" l="1"/>
  <c r="R13" i="5" s="1"/>
  <c r="Q14" i="5"/>
  <c r="J48" i="5"/>
  <c r="I63" i="5"/>
  <c r="J41" i="5" l="1"/>
  <c r="I64" i="5"/>
  <c r="I65" i="5" s="1"/>
  <c r="J69" i="5"/>
  <c r="J71" i="5" s="1"/>
  <c r="R11" i="5"/>
  <c r="R15" i="5" s="1"/>
  <c r="J42" i="5" l="1"/>
  <c r="R6" i="5"/>
  <c r="R7" i="5" l="1"/>
  <c r="J43" i="5"/>
  <c r="R8" i="5" s="1"/>
  <c r="J44" i="5" l="1"/>
  <c r="R9" i="5" s="1"/>
  <c r="J47" i="5" l="1"/>
  <c r="R10" i="5" s="1"/>
  <c r="J54" i="5"/>
  <c r="J57" i="5"/>
  <c r="K53" i="5" l="1"/>
  <c r="S13" i="5" s="1"/>
  <c r="J63" i="5"/>
  <c r="R14" i="5"/>
  <c r="K48" i="5"/>
  <c r="S11" i="5" l="1"/>
  <c r="S15" i="5" s="1"/>
  <c r="K69" i="5"/>
  <c r="K71" i="5" s="1"/>
  <c r="J64" i="5"/>
  <c r="J65" i="5" s="1"/>
  <c r="K41" i="5"/>
  <c r="K42" i="5" l="1"/>
  <c r="S6" i="5"/>
  <c r="S7" i="5" l="1"/>
  <c r="K43" i="5"/>
  <c r="S8" i="5" s="1"/>
  <c r="K44" i="5" l="1"/>
  <c r="S9" i="5" l="1"/>
  <c r="K47" i="5"/>
  <c r="S10" i="5" l="1"/>
  <c r="K54" i="5"/>
  <c r="K57" i="5"/>
  <c r="L53" i="5" l="1"/>
  <c r="T13" i="5" s="1"/>
  <c r="L48" i="5"/>
  <c r="S14" i="5"/>
  <c r="K63" i="5"/>
  <c r="L41" i="5" l="1"/>
  <c r="K64" i="5"/>
  <c r="K65" i="5" s="1"/>
  <c r="T11" i="5"/>
  <c r="L69" i="5"/>
  <c r="L71" i="5" s="1"/>
  <c r="L42" i="5" l="1"/>
  <c r="T6" i="5"/>
  <c r="L43" i="5" l="1"/>
  <c r="T8" i="5" s="1"/>
  <c r="T7" i="5"/>
  <c r="L44" i="5" l="1"/>
  <c r="L47" i="5" s="1"/>
  <c r="T9" i="5" l="1"/>
  <c r="T10" i="5"/>
  <c r="L57" i="5"/>
  <c r="L54" i="5"/>
  <c r="M53" i="5" l="1"/>
  <c r="L63" i="5"/>
  <c r="T14" i="5"/>
  <c r="M48" i="5"/>
  <c r="M69" i="5" s="1"/>
  <c r="M71" i="5" s="1"/>
  <c r="F20" i="5" l="1"/>
  <c r="H20" i="5" s="1"/>
  <c r="F19" i="5"/>
  <c r="L64" i="5"/>
  <c r="L65" i="5" s="1"/>
  <c r="M41" i="5"/>
  <c r="M42" i="5" s="1"/>
  <c r="M43" i="5" s="1"/>
  <c r="M44" i="5" s="1"/>
  <c r="M47" i="5" s="1"/>
  <c r="M54" i="5" l="1"/>
  <c r="M57" i="5"/>
  <c r="N48" i="5" l="1"/>
  <c r="N69" i="5" s="1"/>
  <c r="N71" i="5" s="1"/>
  <c r="M63" i="5"/>
  <c r="N53" i="5"/>
  <c r="M64" i="5" l="1"/>
  <c r="M65" i="5" s="1"/>
  <c r="N41" i="5"/>
  <c r="N42" i="5" s="1"/>
  <c r="N43" i="5" s="1"/>
  <c r="N44" i="5" s="1"/>
  <c r="N47" i="5" s="1"/>
  <c r="N54" i="5" l="1"/>
  <c r="N57" i="5"/>
  <c r="O48" i="5" l="1"/>
  <c r="O69" i="5" s="1"/>
  <c r="O71" i="5" s="1"/>
  <c r="O53" i="5"/>
  <c r="N63" i="5"/>
  <c r="N64" i="5" l="1"/>
  <c r="N65" i="5" s="1"/>
  <c r="O41" i="5"/>
  <c r="O42" i="5" s="1"/>
  <c r="O43" i="5" s="1"/>
  <c r="O44" i="5" s="1"/>
  <c r="O47" i="5" s="1"/>
  <c r="O54" i="5" l="1"/>
  <c r="O57" i="5"/>
  <c r="P53" i="5" l="1"/>
  <c r="O63" i="5"/>
  <c r="P48" i="5"/>
  <c r="P69" i="5" s="1"/>
  <c r="P71" i="5" s="1"/>
  <c r="O64" i="5" l="1"/>
  <c r="O65" i="5" s="1"/>
  <c r="P41" i="5"/>
  <c r="P42" i="5" s="1"/>
  <c r="P43" i="5" s="1"/>
  <c r="P44" i="5" s="1"/>
  <c r="P47" i="5" s="1"/>
  <c r="P54" i="5" s="1"/>
  <c r="P57" i="5" l="1"/>
  <c r="Q53" i="5"/>
  <c r="Q48" i="5"/>
  <c r="Q69" i="5" s="1"/>
  <c r="P63" i="5"/>
  <c r="P64" i="5" l="1"/>
  <c r="P65" i="5" s="1"/>
  <c r="Q41" i="5"/>
  <c r="Q42" i="5" s="1"/>
  <c r="Q43" i="5" l="1"/>
  <c r="Q44" i="5" s="1"/>
  <c r="Q47" i="5" s="1"/>
  <c r="Q54" i="5" l="1"/>
  <c r="Q63" i="5" s="1"/>
  <c r="F24" i="5" s="1"/>
  <c r="Q57" i="5"/>
  <c r="Q70" i="5" l="1"/>
  <c r="Q71" i="5" s="1"/>
  <c r="B72" i="5" s="1"/>
  <c r="Q64" i="5"/>
  <c r="Q65" i="5" s="1"/>
  <c r="F25" i="5" l="1"/>
  <c r="H25" i="5" s="1"/>
  <c r="C33" i="7"/>
  <c r="D33" i="7" s="1"/>
  <c r="E33" i="7" s="1"/>
  <c r="F33" i="7" s="1"/>
  <c r="G33" i="7" s="1"/>
  <c r="H33" i="7" s="1"/>
  <c r="I33" i="7" s="1"/>
  <c r="J33" i="7" s="1"/>
  <c r="K33" i="7" s="1"/>
  <c r="L33" i="7" s="1"/>
  <c r="M33" i="7" s="1"/>
  <c r="N33" i="7" s="1"/>
  <c r="O33" i="7" s="1"/>
  <c r="P33" i="7" s="1"/>
  <c r="Q33" i="7" s="1"/>
  <c r="C78" i="7"/>
  <c r="D78" i="7" s="1"/>
  <c r="E78" i="7" s="1"/>
  <c r="F78" i="7" s="1"/>
  <c r="G78" i="7" s="1"/>
  <c r="H78" i="7" s="1"/>
  <c r="I78" i="7" s="1"/>
  <c r="J78" i="7" s="1"/>
  <c r="K78" i="7" s="1"/>
  <c r="L78" i="7" s="1"/>
  <c r="M78" i="7" s="1"/>
  <c r="N78" i="7" s="1"/>
  <c r="O78" i="7" s="1"/>
  <c r="P78" i="7" s="1"/>
  <c r="Q78" i="7" s="1"/>
  <c r="C37" i="7" l="1"/>
  <c r="D37" i="7" s="1"/>
  <c r="E37" i="7" s="1"/>
  <c r="F37" i="7" s="1"/>
  <c r="G37" i="7" s="1"/>
  <c r="H37" i="7" s="1"/>
  <c r="I37" i="7" s="1"/>
  <c r="J37" i="7" s="1"/>
  <c r="K37" i="7" s="1"/>
  <c r="L37" i="7" s="1"/>
  <c r="M37" i="7" s="1"/>
  <c r="N37" i="7" s="1"/>
  <c r="O37" i="7" s="1"/>
  <c r="P37" i="7" s="1"/>
  <c r="Q37" i="7" s="1"/>
  <c r="B15" i="7"/>
  <c r="C40" i="7" l="1"/>
  <c r="K5" i="7" s="1"/>
  <c r="B18" i="7"/>
  <c r="D40" i="7" l="1"/>
  <c r="L5" i="7" s="1"/>
  <c r="G10" i="7"/>
  <c r="F10" i="7"/>
  <c r="E40" i="7" l="1"/>
  <c r="M5" i="7" s="1"/>
  <c r="B96" i="7"/>
  <c r="B106" i="7" s="1"/>
  <c r="C106" i="7" s="1"/>
  <c r="D106" i="7" s="1"/>
  <c r="E106" i="7" s="1"/>
  <c r="F106" i="7" s="1"/>
  <c r="G106" i="7" s="1"/>
  <c r="H106" i="7" s="1"/>
  <c r="I106" i="7" s="1"/>
  <c r="J106" i="7" s="1"/>
  <c r="K106" i="7" s="1"/>
  <c r="L106" i="7" s="1"/>
  <c r="M106" i="7" s="1"/>
  <c r="N106" i="7" s="1"/>
  <c r="O106" i="7" s="1"/>
  <c r="P106" i="7" s="1"/>
  <c r="Q106" i="7" s="1"/>
  <c r="G13" i="7"/>
  <c r="G6" i="7"/>
  <c r="B93" i="7" s="1"/>
  <c r="B51" i="7"/>
  <c r="B61" i="7" s="1"/>
  <c r="C61" i="7" s="1"/>
  <c r="D61" i="7" s="1"/>
  <c r="E61" i="7" s="1"/>
  <c r="F61" i="7" s="1"/>
  <c r="G61" i="7" s="1"/>
  <c r="H61" i="7" s="1"/>
  <c r="I61" i="7" s="1"/>
  <c r="J61" i="7" s="1"/>
  <c r="K61" i="7" s="1"/>
  <c r="L61" i="7" s="1"/>
  <c r="M61" i="7" s="1"/>
  <c r="N61" i="7" s="1"/>
  <c r="O61" i="7" s="1"/>
  <c r="P61" i="7" s="1"/>
  <c r="Q61" i="7" s="1"/>
  <c r="F6" i="7"/>
  <c r="B48" i="7" s="1"/>
  <c r="F13" i="7"/>
  <c r="F40" i="7" l="1"/>
  <c r="N5" i="7" s="1"/>
  <c r="B102" i="7"/>
  <c r="B113" i="7"/>
  <c r="B116" i="7" s="1"/>
  <c r="J24" i="7"/>
  <c r="J28" i="7" s="1"/>
  <c r="F7" i="7"/>
  <c r="G7" i="7"/>
  <c r="B57" i="7"/>
  <c r="B68" i="7"/>
  <c r="B71" i="7" s="1"/>
  <c r="J11" i="7"/>
  <c r="J15" i="7" s="1"/>
  <c r="G40" i="7" l="1"/>
  <c r="H40" i="7" s="1"/>
  <c r="B49" i="7"/>
  <c r="F14" i="7"/>
  <c r="B94" i="7"/>
  <c r="G14" i="7"/>
  <c r="O5" i="7" l="1"/>
  <c r="B54" i="7"/>
  <c r="B58" i="7"/>
  <c r="C49" i="7"/>
  <c r="J12" i="7"/>
  <c r="B103" i="7"/>
  <c r="C94" i="7"/>
  <c r="J25" i="7"/>
  <c r="B99" i="7"/>
  <c r="P5" i="7"/>
  <c r="I40" i="7"/>
  <c r="C103" i="7" l="1"/>
  <c r="C86" i="7"/>
  <c r="C98" i="7"/>
  <c r="K26" i="7" s="1"/>
  <c r="B108" i="7"/>
  <c r="B109" i="7" s="1"/>
  <c r="B110" i="7" s="1"/>
  <c r="J27" i="7"/>
  <c r="K12" i="7"/>
  <c r="D49" i="7"/>
  <c r="C53" i="7"/>
  <c r="K13" i="7" s="1"/>
  <c r="B63" i="7"/>
  <c r="B64" i="7" s="1"/>
  <c r="B65" i="7" s="1"/>
  <c r="J14" i="7"/>
  <c r="D94" i="7"/>
  <c r="K25" i="7"/>
  <c r="C58" i="7"/>
  <c r="Q5" i="7"/>
  <c r="J40" i="7"/>
  <c r="C41" i="7" l="1"/>
  <c r="K6" i="7" s="1"/>
  <c r="D58" i="7"/>
  <c r="L25" i="7"/>
  <c r="E94" i="7"/>
  <c r="E49" i="7"/>
  <c r="L12" i="7"/>
  <c r="D86" i="7"/>
  <c r="D103" i="7"/>
  <c r="K19" i="7"/>
  <c r="C87" i="7"/>
  <c r="R5" i="7"/>
  <c r="K40" i="7"/>
  <c r="C42" i="7" l="1"/>
  <c r="K7" i="7" s="1"/>
  <c r="E58" i="7"/>
  <c r="F49" i="7"/>
  <c r="M12" i="7"/>
  <c r="E86" i="7"/>
  <c r="E103" i="7"/>
  <c r="F94" i="7"/>
  <c r="M25" i="7"/>
  <c r="C88" i="7"/>
  <c r="K21" i="7" s="1"/>
  <c r="K20" i="7"/>
  <c r="L19" i="7"/>
  <c r="D87" i="7"/>
  <c r="C43" i="7"/>
  <c r="K8" i="7" s="1"/>
  <c r="S5" i="7"/>
  <c r="L40" i="7"/>
  <c r="C89" i="7" l="1"/>
  <c r="C92" i="7" s="1"/>
  <c r="N25" i="7"/>
  <c r="G94" i="7"/>
  <c r="G49" i="7"/>
  <c r="N12" i="7"/>
  <c r="F58" i="7"/>
  <c r="F103" i="7"/>
  <c r="F86" i="7"/>
  <c r="C44" i="7"/>
  <c r="E87" i="7"/>
  <c r="M19" i="7"/>
  <c r="L20" i="7"/>
  <c r="D88" i="7"/>
  <c r="L21" i="7" s="1"/>
  <c r="T5" i="7"/>
  <c r="M40" i="7"/>
  <c r="G58" i="7" l="1"/>
  <c r="K22" i="7"/>
  <c r="K9" i="7"/>
  <c r="C47" i="7"/>
  <c r="D89" i="7"/>
  <c r="C99" i="7"/>
  <c r="K23" i="7"/>
  <c r="C102" i="7"/>
  <c r="N19" i="7"/>
  <c r="F87" i="7"/>
  <c r="H49" i="7"/>
  <c r="O12" i="7"/>
  <c r="M20" i="7"/>
  <c r="E88" i="7"/>
  <c r="M21" i="7" s="1"/>
  <c r="G86" i="7"/>
  <c r="G103" i="7"/>
  <c r="H94" i="7"/>
  <c r="O25" i="7"/>
  <c r="N40" i="7"/>
  <c r="F18" i="7"/>
  <c r="E89" i="7" l="1"/>
  <c r="E92" i="7" s="1"/>
  <c r="I49" i="7"/>
  <c r="P12" i="7"/>
  <c r="I94" i="7"/>
  <c r="P25" i="7"/>
  <c r="N20" i="7"/>
  <c r="F88" i="7"/>
  <c r="N21" i="7" s="1"/>
  <c r="D93" i="7"/>
  <c r="C108" i="7"/>
  <c r="C109" i="7" s="1"/>
  <c r="C110" i="7" s="1"/>
  <c r="D98" i="7"/>
  <c r="L26" i="7" s="1"/>
  <c r="K27" i="7"/>
  <c r="H58" i="7"/>
  <c r="H86" i="7"/>
  <c r="H103" i="7"/>
  <c r="L22" i="7"/>
  <c r="D92" i="7"/>
  <c r="O19" i="7"/>
  <c r="G87" i="7"/>
  <c r="K10" i="7"/>
  <c r="C54" i="7"/>
  <c r="C57" i="7"/>
  <c r="O40" i="7"/>
  <c r="M22" i="7" l="1"/>
  <c r="F89" i="7"/>
  <c r="N22" i="7" s="1"/>
  <c r="I58" i="7"/>
  <c r="J94" i="7"/>
  <c r="Q25" i="7"/>
  <c r="M23" i="7"/>
  <c r="G88" i="7"/>
  <c r="O21" i="7" s="1"/>
  <c r="O20" i="7"/>
  <c r="I103" i="7"/>
  <c r="I86" i="7"/>
  <c r="P19" i="7"/>
  <c r="H87" i="7"/>
  <c r="Q12" i="7"/>
  <c r="J49" i="7"/>
  <c r="K14" i="7"/>
  <c r="D53" i="7"/>
  <c r="L13" i="7" s="1"/>
  <c r="C63" i="7"/>
  <c r="D48" i="7"/>
  <c r="L23" i="7"/>
  <c r="D99" i="7"/>
  <c r="D102" i="7"/>
  <c r="D114" i="7"/>
  <c r="D116" i="7" s="1"/>
  <c r="L24" i="7"/>
  <c r="L28" i="7" s="1"/>
  <c r="P40" i="7"/>
  <c r="F92" i="7" l="1"/>
  <c r="N23" i="7" s="1"/>
  <c r="G89" i="7"/>
  <c r="O22" i="7" s="1"/>
  <c r="D69" i="7"/>
  <c r="D71" i="7" s="1"/>
  <c r="L11" i="7"/>
  <c r="L15" i="7" s="1"/>
  <c r="K49" i="7"/>
  <c r="R12" i="7"/>
  <c r="J58" i="7"/>
  <c r="D41" i="7"/>
  <c r="C64" i="7"/>
  <c r="C65" i="7" s="1"/>
  <c r="Q19" i="7"/>
  <c r="I87" i="7"/>
  <c r="K94" i="7"/>
  <c r="R25" i="7"/>
  <c r="E93" i="7"/>
  <c r="D108" i="7"/>
  <c r="D109" i="7" s="1"/>
  <c r="D110" i="7" s="1"/>
  <c r="E98" i="7"/>
  <c r="M26" i="7" s="1"/>
  <c r="L27" i="7"/>
  <c r="P20" i="7"/>
  <c r="H88" i="7"/>
  <c r="P21" i="7" s="1"/>
  <c r="J103" i="7"/>
  <c r="J86" i="7"/>
  <c r="Q40" i="7"/>
  <c r="G92" i="7" l="1"/>
  <c r="O23" i="7" s="1"/>
  <c r="K58" i="7"/>
  <c r="I88" i="7"/>
  <c r="Q21" i="7" s="1"/>
  <c r="Q20" i="7"/>
  <c r="R19" i="7"/>
  <c r="J87" i="7"/>
  <c r="E114" i="7"/>
  <c r="E116" i="7" s="1"/>
  <c r="M24" i="7"/>
  <c r="M28" i="7" s="1"/>
  <c r="E99" i="7"/>
  <c r="E102" i="7"/>
  <c r="K103" i="7"/>
  <c r="K86" i="7"/>
  <c r="L49" i="7"/>
  <c r="S12" i="7"/>
  <c r="H89" i="7"/>
  <c r="L94" i="7"/>
  <c r="S25" i="7"/>
  <c r="D42" i="7"/>
  <c r="L6" i="7"/>
  <c r="F24" i="7"/>
  <c r="T25" i="7" l="1"/>
  <c r="M94" i="7"/>
  <c r="N94" i="7" s="1"/>
  <c r="O94" i="7" s="1"/>
  <c r="P94" i="7" s="1"/>
  <c r="Q94" i="7" s="1"/>
  <c r="R20" i="7"/>
  <c r="J88" i="7"/>
  <c r="R21" i="7" s="1"/>
  <c r="H92" i="7"/>
  <c r="P22" i="7"/>
  <c r="M49" i="7"/>
  <c r="N49" i="7" s="1"/>
  <c r="O49" i="7" s="1"/>
  <c r="P49" i="7" s="1"/>
  <c r="Q49" i="7" s="1"/>
  <c r="T12" i="7"/>
  <c r="E108" i="7"/>
  <c r="E109" i="7" s="1"/>
  <c r="E110" i="7" s="1"/>
  <c r="F93" i="7"/>
  <c r="F98" i="7"/>
  <c r="N26" i="7" s="1"/>
  <c r="M27" i="7"/>
  <c r="L7" i="7"/>
  <c r="D43" i="7"/>
  <c r="L8" i="7" s="1"/>
  <c r="K87" i="7"/>
  <c r="S19" i="7"/>
  <c r="L58" i="7"/>
  <c r="L103" i="7"/>
  <c r="L86" i="7"/>
  <c r="I89" i="7"/>
  <c r="D44" i="7" l="1"/>
  <c r="L9" i="7" s="1"/>
  <c r="J89" i="7"/>
  <c r="J92" i="7" s="1"/>
  <c r="M58" i="7"/>
  <c r="N58" i="7" s="1"/>
  <c r="O58" i="7" s="1"/>
  <c r="P58" i="7" s="1"/>
  <c r="Q58" i="7" s="1"/>
  <c r="S20" i="7"/>
  <c r="K88" i="7"/>
  <c r="S21" i="7" s="1"/>
  <c r="Q22" i="7"/>
  <c r="I92" i="7"/>
  <c r="T19" i="7"/>
  <c r="L87" i="7"/>
  <c r="F102" i="7"/>
  <c r="N24" i="7"/>
  <c r="N28" i="7" s="1"/>
  <c r="F114" i="7"/>
  <c r="F116" i="7" s="1"/>
  <c r="F99" i="7"/>
  <c r="M86" i="7"/>
  <c r="M87" i="7" s="1"/>
  <c r="M88" i="7" s="1"/>
  <c r="M89" i="7" s="1"/>
  <c r="M92" i="7" s="1"/>
  <c r="M103" i="7"/>
  <c r="P23" i="7"/>
  <c r="R22" i="7" l="1"/>
  <c r="D47" i="7"/>
  <c r="L10" i="7" s="1"/>
  <c r="N103" i="7"/>
  <c r="N86" i="7"/>
  <c r="N87" i="7" s="1"/>
  <c r="N88" i="7" s="1"/>
  <c r="N89" i="7" s="1"/>
  <c r="N92" i="7" s="1"/>
  <c r="F108" i="7"/>
  <c r="F109" i="7" s="1"/>
  <c r="F110" i="7" s="1"/>
  <c r="G98" i="7"/>
  <c r="O26" i="7" s="1"/>
  <c r="G93" i="7"/>
  <c r="G102" i="7" s="1"/>
  <c r="N27" i="7"/>
  <c r="T20" i="7"/>
  <c r="L88" i="7"/>
  <c r="T21" i="7" s="1"/>
  <c r="R23" i="7"/>
  <c r="Q23" i="7"/>
  <c r="K89" i="7"/>
  <c r="D57" i="7" l="1"/>
  <c r="D54" i="7"/>
  <c r="E48" i="7" s="1"/>
  <c r="L89" i="7"/>
  <c r="L92" i="7" s="1"/>
  <c r="G114" i="7"/>
  <c r="G116" i="7" s="1"/>
  <c r="O24" i="7"/>
  <c r="O28" i="7" s="1"/>
  <c r="G99" i="7"/>
  <c r="O103" i="7"/>
  <c r="O86" i="7"/>
  <c r="O87" i="7" s="1"/>
  <c r="O88" i="7" s="1"/>
  <c r="O89" i="7" s="1"/>
  <c r="O92" i="7" s="1"/>
  <c r="S22" i="7"/>
  <c r="K92" i="7"/>
  <c r="E53" i="7" l="1"/>
  <c r="M13" i="7" s="1"/>
  <c r="L14" i="7"/>
  <c r="D63" i="7"/>
  <c r="E41" i="7" s="1"/>
  <c r="T22" i="7"/>
  <c r="E69" i="7"/>
  <c r="E71" i="7" s="1"/>
  <c r="M11" i="7"/>
  <c r="M15" i="7" s="1"/>
  <c r="P86" i="7"/>
  <c r="P87" i="7" s="1"/>
  <c r="P88" i="7" s="1"/>
  <c r="P89" i="7" s="1"/>
  <c r="P92" i="7" s="1"/>
  <c r="P103" i="7"/>
  <c r="Q86" i="7" s="1"/>
  <c r="Q87" i="7" s="1"/>
  <c r="Q88" i="7" s="1"/>
  <c r="Q89" i="7" s="1"/>
  <c r="Q92" i="7" s="1"/>
  <c r="S23" i="7"/>
  <c r="O27" i="7"/>
  <c r="H93" i="7"/>
  <c r="G108" i="7"/>
  <c r="G109" i="7" s="1"/>
  <c r="G110" i="7" s="1"/>
  <c r="H98" i="7"/>
  <c r="P26" i="7" s="1"/>
  <c r="T23" i="7"/>
  <c r="D64" i="7"/>
  <c r="D65" i="7" s="1"/>
  <c r="M6" i="7" l="1"/>
  <c r="E42" i="7"/>
  <c r="H114" i="7"/>
  <c r="H116" i="7" s="1"/>
  <c r="P24" i="7"/>
  <c r="P28" i="7" s="1"/>
  <c r="H99" i="7"/>
  <c r="H102" i="7"/>
  <c r="H108" i="7" l="1"/>
  <c r="H109" i="7" s="1"/>
  <c r="H110" i="7" s="1"/>
  <c r="P27" i="7"/>
  <c r="I93" i="7"/>
  <c r="I102" i="7" s="1"/>
  <c r="I98" i="7"/>
  <c r="Q26" i="7" s="1"/>
  <c r="M7" i="7"/>
  <c r="E43" i="7"/>
  <c r="M8" i="7" s="1"/>
  <c r="E44" i="7" l="1"/>
  <c r="E47" i="7" s="1"/>
  <c r="I114" i="7"/>
  <c r="I116" i="7" s="1"/>
  <c r="Q24" i="7"/>
  <c r="Q28" i="7" s="1"/>
  <c r="I99" i="7"/>
  <c r="M9" i="7" l="1"/>
  <c r="I108" i="7"/>
  <c r="I109" i="7" s="1"/>
  <c r="I110" i="7" s="1"/>
  <c r="J98" i="7"/>
  <c r="R26" i="7" s="1"/>
  <c r="J93" i="7"/>
  <c r="Q27" i="7"/>
  <c r="M10" i="7"/>
  <c r="E54" i="7"/>
  <c r="E57" i="7"/>
  <c r="M14" i="7" l="1"/>
  <c r="E63" i="7"/>
  <c r="F53" i="7"/>
  <c r="N13" i="7" s="1"/>
  <c r="F48" i="7"/>
  <c r="J114" i="7"/>
  <c r="J116" i="7" s="1"/>
  <c r="R24" i="7"/>
  <c r="R28" i="7" s="1"/>
  <c r="J99" i="7"/>
  <c r="J102" i="7"/>
  <c r="N11" i="7" l="1"/>
  <c r="N15" i="7" s="1"/>
  <c r="F69" i="7"/>
  <c r="F71" i="7" s="1"/>
  <c r="K98" i="7"/>
  <c r="S26" i="7" s="1"/>
  <c r="J108" i="7"/>
  <c r="J109" i="7" s="1"/>
  <c r="J110" i="7" s="1"/>
  <c r="K93" i="7"/>
  <c r="R27" i="7"/>
  <c r="F41" i="7"/>
  <c r="E64" i="7"/>
  <c r="E65" i="7" s="1"/>
  <c r="K102" i="7" l="1"/>
  <c r="K114" i="7"/>
  <c r="K116" i="7" s="1"/>
  <c r="S24" i="7"/>
  <c r="S28" i="7" s="1"/>
  <c r="K99" i="7"/>
  <c r="F42" i="7"/>
  <c r="N6" i="7"/>
  <c r="F43" i="7" l="1"/>
  <c r="N8" i="7" s="1"/>
  <c r="N7" i="7"/>
  <c r="K108" i="7"/>
  <c r="K109" i="7" s="1"/>
  <c r="K110" i="7" s="1"/>
  <c r="L98" i="7"/>
  <c r="T26" i="7" s="1"/>
  <c r="L93" i="7"/>
  <c r="L102" i="7" s="1"/>
  <c r="S27" i="7"/>
  <c r="L114" i="7" l="1"/>
  <c r="L116" i="7" s="1"/>
  <c r="T24" i="7"/>
  <c r="L99" i="7"/>
  <c r="F44" i="7"/>
  <c r="M93" i="7" l="1"/>
  <c r="L108" i="7"/>
  <c r="L109" i="7" s="1"/>
  <c r="L110" i="7" s="1"/>
  <c r="M98" i="7"/>
  <c r="T27" i="7"/>
  <c r="G19" i="7" s="1"/>
  <c r="N9" i="7"/>
  <c r="F47" i="7"/>
  <c r="T28" i="7" l="1"/>
  <c r="G21" i="7" s="1"/>
  <c r="N10" i="7"/>
  <c r="F57" i="7"/>
  <c r="F54" i="7"/>
  <c r="M102" i="7"/>
  <c r="M114" i="7"/>
  <c r="M116" i="7" s="1"/>
  <c r="M99" i="7"/>
  <c r="G20" i="7" l="1"/>
  <c r="M108" i="7"/>
  <c r="M109" i="7" s="1"/>
  <c r="M110" i="7" s="1"/>
  <c r="N98" i="7"/>
  <c r="N93" i="7"/>
  <c r="N102" i="7" s="1"/>
  <c r="N14" i="7"/>
  <c r="G53" i="7"/>
  <c r="O13" i="7" s="1"/>
  <c r="G48" i="7"/>
  <c r="F63" i="7"/>
  <c r="F64" i="7" l="1"/>
  <c r="F65" i="7" s="1"/>
  <c r="G41" i="7"/>
  <c r="G69" i="7"/>
  <c r="G71" i="7" s="1"/>
  <c r="O11" i="7"/>
  <c r="O15" i="7" s="1"/>
  <c r="N114" i="7"/>
  <c r="N116" i="7" s="1"/>
  <c r="N99" i="7"/>
  <c r="N108" i="7" l="1"/>
  <c r="N109" i="7" s="1"/>
  <c r="N110" i="7" s="1"/>
  <c r="O98" i="7"/>
  <c r="O93" i="7"/>
  <c r="G42" i="7"/>
  <c r="O6" i="7"/>
  <c r="O7" i="7" l="1"/>
  <c r="G43" i="7"/>
  <c r="O8" i="7" s="1"/>
  <c r="O114" i="7"/>
  <c r="O116" i="7" s="1"/>
  <c r="O99" i="7"/>
  <c r="O102" i="7"/>
  <c r="O108" i="7" l="1"/>
  <c r="O109" i="7" s="1"/>
  <c r="O110" i="7" s="1"/>
  <c r="P98" i="7"/>
  <c r="P93" i="7"/>
  <c r="P102" i="7" s="1"/>
  <c r="G44" i="7"/>
  <c r="O9" i="7" l="1"/>
  <c r="G47" i="7"/>
  <c r="P114" i="7"/>
  <c r="P116" i="7" s="1"/>
  <c r="P99" i="7"/>
  <c r="P108" i="7" l="1"/>
  <c r="P109" i="7" s="1"/>
  <c r="P110" i="7" s="1"/>
  <c r="Q93" i="7"/>
  <c r="Q98" i="7"/>
  <c r="O10" i="7"/>
  <c r="G54" i="7"/>
  <c r="G57" i="7"/>
  <c r="H53" i="7" l="1"/>
  <c r="P13" i="7" s="1"/>
  <c r="O14" i="7"/>
  <c r="H48" i="7"/>
  <c r="G63" i="7"/>
  <c r="Q102" i="7"/>
  <c r="Q114" i="7"/>
  <c r="Q99" i="7"/>
  <c r="Q108" i="7" s="1"/>
  <c r="Q103" i="7" l="1"/>
  <c r="Q109" i="7"/>
  <c r="H41" i="7"/>
  <c r="G64" i="7"/>
  <c r="G65" i="7" s="1"/>
  <c r="P11" i="7"/>
  <c r="P15" i="7" s="1"/>
  <c r="H69" i="7"/>
  <c r="H71" i="7" s="1"/>
  <c r="Q115" i="7" l="1"/>
  <c r="Q116" i="7" s="1"/>
  <c r="B117" i="7" s="1"/>
  <c r="G26" i="7" s="1"/>
  <c r="G25" i="7"/>
  <c r="P6" i="7"/>
  <c r="H42" i="7"/>
  <c r="Q110" i="7"/>
  <c r="H43" i="7" l="1"/>
  <c r="P8" i="7" s="1"/>
  <c r="P7" i="7"/>
  <c r="H44" i="7" l="1"/>
  <c r="P9" i="7" l="1"/>
  <c r="H47" i="7"/>
  <c r="P10" i="7" l="1"/>
  <c r="H54" i="7"/>
  <c r="H57" i="7"/>
  <c r="P14" i="7" l="1"/>
  <c r="I48" i="7"/>
  <c r="H63" i="7"/>
  <c r="I53" i="7"/>
  <c r="Q13" i="7" s="1"/>
  <c r="H64" i="7" l="1"/>
  <c r="H65" i="7" s="1"/>
  <c r="I41" i="7"/>
  <c r="Q11" i="7"/>
  <c r="Q15" i="7" s="1"/>
  <c r="I69" i="7"/>
  <c r="I71" i="7" s="1"/>
  <c r="I42" i="7" l="1"/>
  <c r="Q6" i="7"/>
  <c r="Q7" i="7" l="1"/>
  <c r="I43" i="7"/>
  <c r="Q8" i="7" s="1"/>
  <c r="I44" i="7" l="1"/>
  <c r="I47" i="7" s="1"/>
  <c r="Q9" i="7" l="1"/>
  <c r="Q10" i="7"/>
  <c r="I54" i="7"/>
  <c r="I57" i="7"/>
  <c r="I63" i="7" l="1"/>
  <c r="J48" i="7"/>
  <c r="Q14" i="7"/>
  <c r="J53" i="7"/>
  <c r="R13" i="7" s="1"/>
  <c r="R11" i="7" l="1"/>
  <c r="R15" i="7" s="1"/>
  <c r="J69" i="7"/>
  <c r="J71" i="7" s="1"/>
  <c r="I64" i="7"/>
  <c r="I65" i="7" s="1"/>
  <c r="J41" i="7"/>
  <c r="R6" i="7" l="1"/>
  <c r="J42" i="7"/>
  <c r="R7" i="7" l="1"/>
  <c r="J43" i="7"/>
  <c r="R8" i="7" s="1"/>
  <c r="J44" i="7" l="1"/>
  <c r="R9" i="7" l="1"/>
  <c r="J47" i="7"/>
  <c r="R10" i="7" l="1"/>
  <c r="J54" i="7"/>
  <c r="J57" i="7"/>
  <c r="J63" i="7" l="1"/>
  <c r="R14" i="7"/>
  <c r="K48" i="7"/>
  <c r="K53" i="7"/>
  <c r="S13" i="7" s="1"/>
  <c r="S11" i="7" l="1"/>
  <c r="S15" i="7" s="1"/>
  <c r="K69" i="7"/>
  <c r="K71" i="7" s="1"/>
  <c r="K41" i="7"/>
  <c r="J64" i="7"/>
  <c r="J65" i="7" s="1"/>
  <c r="S6" i="7" l="1"/>
  <c r="K42" i="7"/>
  <c r="K43" i="7" l="1"/>
  <c r="S8" i="7" s="1"/>
  <c r="S7" i="7"/>
  <c r="K44" i="7" l="1"/>
  <c r="S9" i="7" l="1"/>
  <c r="K47" i="7"/>
  <c r="S10" i="7" l="1"/>
  <c r="K54" i="7"/>
  <c r="K57" i="7"/>
  <c r="L48" i="7" l="1"/>
  <c r="S14" i="7"/>
  <c r="L53" i="7"/>
  <c r="T13" i="7" s="1"/>
  <c r="K63" i="7"/>
  <c r="K64" i="7" l="1"/>
  <c r="K65" i="7" s="1"/>
  <c r="L41" i="7"/>
  <c r="T11" i="7"/>
  <c r="L69" i="7"/>
  <c r="L71" i="7" s="1"/>
  <c r="T6" i="7" l="1"/>
  <c r="L42" i="7"/>
  <c r="L43" i="7" l="1"/>
  <c r="T8" i="7" s="1"/>
  <c r="T7" i="7"/>
  <c r="L44" i="7" l="1"/>
  <c r="L47" i="7" l="1"/>
  <c r="T9" i="7"/>
  <c r="L54" i="7" l="1"/>
  <c r="T10" i="7"/>
  <c r="L57" i="7"/>
  <c r="L63" i="7" l="1"/>
  <c r="M48" i="7"/>
  <c r="M69" i="7" s="1"/>
  <c r="M71" i="7" s="1"/>
  <c r="T14" i="7"/>
  <c r="T15" i="7" s="1"/>
  <c r="M53" i="7"/>
  <c r="F19" i="7" l="1"/>
  <c r="H19" i="7" s="1"/>
  <c r="M41" i="7"/>
  <c r="M42" i="7" s="1"/>
  <c r="M43" i="7" s="1"/>
  <c r="M44" i="7" s="1"/>
  <c r="M47" i="7" s="1"/>
  <c r="L64" i="7"/>
  <c r="L65" i="7" s="1"/>
  <c r="F20" i="7" l="1"/>
  <c r="H20" i="7" s="1"/>
  <c r="F21" i="7"/>
  <c r="H21" i="7" s="1"/>
  <c r="M54" i="7"/>
  <c r="M57" i="7"/>
  <c r="N53" i="7" l="1"/>
  <c r="N48" i="7"/>
  <c r="N69" i="7" s="1"/>
  <c r="N71" i="7" s="1"/>
  <c r="M63" i="7"/>
  <c r="M64" i="7" l="1"/>
  <c r="M65" i="7" s="1"/>
  <c r="N41" i="7"/>
  <c r="N42" i="7" s="1"/>
  <c r="N43" i="7" s="1"/>
  <c r="N44" i="7" s="1"/>
  <c r="N47" i="7" s="1"/>
  <c r="N54" i="7" l="1"/>
  <c r="N57" i="7"/>
  <c r="O53" i="7" l="1"/>
  <c r="N63" i="7"/>
  <c r="O48" i="7"/>
  <c r="O69" i="7" s="1"/>
  <c r="O71" i="7" s="1"/>
  <c r="O41" i="7" l="1"/>
  <c r="O42" i="7" s="1"/>
  <c r="O43" i="7" s="1"/>
  <c r="O44" i="7" s="1"/>
  <c r="O47" i="7" s="1"/>
  <c r="N64" i="7"/>
  <c r="N65" i="7" s="1"/>
  <c r="O54" i="7" l="1"/>
  <c r="O57" i="7"/>
  <c r="O63" i="7" l="1"/>
  <c r="P48" i="7"/>
  <c r="P69" i="7" s="1"/>
  <c r="P71" i="7" s="1"/>
  <c r="P53" i="7"/>
  <c r="O64" i="7" l="1"/>
  <c r="O65" i="7" s="1"/>
  <c r="P41" i="7"/>
  <c r="P42" i="7" s="1"/>
  <c r="P43" i="7" s="1"/>
  <c r="P44" i="7" s="1"/>
  <c r="P47" i="7" s="1"/>
  <c r="P54" i="7" l="1"/>
  <c r="P57" i="7"/>
  <c r="Q48" i="7" l="1"/>
  <c r="Q69" i="7" s="1"/>
  <c r="Q53" i="7"/>
  <c r="P63" i="7"/>
  <c r="P64" i="7" l="1"/>
  <c r="P65" i="7" s="1"/>
  <c r="Q41" i="7"/>
  <c r="Q42" i="7" s="1"/>
  <c r="Q43" i="7" s="1"/>
  <c r="Q44" i="7" s="1"/>
  <c r="Q47" i="7" s="1"/>
  <c r="Q54" i="7" l="1"/>
  <c r="Q63" i="7" s="1"/>
  <c r="Q57" i="7"/>
  <c r="F25" i="7" l="1"/>
  <c r="Q64" i="7"/>
  <c r="Q65" i="7" s="1"/>
  <c r="Q70" i="7"/>
  <c r="Q71" i="7" s="1"/>
  <c r="B72" i="7" s="1"/>
  <c r="F26" i="7" s="1"/>
  <c r="H25" i="7" s="1"/>
  <c r="C76" i="8" l="1"/>
  <c r="D76" i="8"/>
  <c r="E76" i="8"/>
  <c r="F76" i="8"/>
  <c r="G76" i="8" s="1"/>
  <c r="H76" i="8" s="1"/>
  <c r="I76" i="8"/>
  <c r="J76" i="8" s="1"/>
  <c r="K76" i="8" s="1"/>
  <c r="L76" i="8" s="1"/>
  <c r="M76" i="8" s="1"/>
  <c r="N76" i="8" s="1"/>
  <c r="O76" i="8" s="1"/>
  <c r="P76" i="8" s="1"/>
  <c r="Q76" i="8" s="1"/>
  <c r="C10" i="8"/>
  <c r="C80" i="8"/>
  <c r="D80" i="8"/>
  <c r="E80" i="8" s="1"/>
  <c r="F80" i="8" s="1"/>
  <c r="G80" i="8"/>
  <c r="H80" i="8"/>
  <c r="I80" i="8" s="1"/>
  <c r="J80" i="8" s="1"/>
  <c r="K80" i="8" s="1"/>
  <c r="L80" i="8" s="1"/>
  <c r="M80" i="8" s="1"/>
  <c r="N80" i="8" s="1"/>
  <c r="O80" i="8" s="1"/>
  <c r="P80" i="8" s="1"/>
  <c r="Q80" i="8" s="1"/>
  <c r="G10" i="8"/>
  <c r="G13" i="8" s="1"/>
  <c r="B6" i="8"/>
  <c r="C31" i="8" s="1"/>
  <c r="D31" i="8" s="1"/>
  <c r="E31" i="8" s="1"/>
  <c r="F31" i="8" s="1"/>
  <c r="G31" i="8" s="1"/>
  <c r="H31" i="8" s="1"/>
  <c r="I31" i="8" s="1"/>
  <c r="J31" i="8" s="1"/>
  <c r="K31" i="8" s="1"/>
  <c r="L31" i="8" s="1"/>
  <c r="M31" i="8" s="1"/>
  <c r="N31" i="8" s="1"/>
  <c r="O31" i="8" s="1"/>
  <c r="P31" i="8" s="1"/>
  <c r="Q31" i="8" s="1"/>
  <c r="B10" i="8" l="1"/>
  <c r="C35" i="8" s="1"/>
  <c r="D35" i="8" s="1"/>
  <c r="E35" i="8" s="1"/>
  <c r="F35" i="8" s="1"/>
  <c r="G35" i="8" s="1"/>
  <c r="H35" i="8" s="1"/>
  <c r="I35" i="8" s="1"/>
  <c r="J35" i="8" s="1"/>
  <c r="K35" i="8" s="1"/>
  <c r="L35" i="8" s="1"/>
  <c r="M35" i="8" s="1"/>
  <c r="N35" i="8" s="1"/>
  <c r="O35" i="8" s="1"/>
  <c r="P35" i="8" s="1"/>
  <c r="Q35" i="8" s="1"/>
  <c r="B96" i="8"/>
  <c r="B106" i="8" s="1"/>
  <c r="C106" i="8"/>
  <c r="B7" i="8"/>
  <c r="G6" i="8"/>
  <c r="B93" i="8" s="1"/>
  <c r="J24" i="8" l="1"/>
  <c r="J28" i="8" s="1"/>
  <c r="B113" i="8"/>
  <c r="B116" i="8" s="1"/>
  <c r="B102" i="8"/>
  <c r="B12" i="8"/>
  <c r="C32" i="8"/>
  <c r="D32" i="8" s="1"/>
  <c r="E32" i="8" s="1"/>
  <c r="F32" i="8" s="1"/>
  <c r="G32" i="8" s="1"/>
  <c r="H32" i="8" s="1"/>
  <c r="I32" i="8" s="1"/>
  <c r="J32" i="8" s="1"/>
  <c r="K32" i="8" s="1"/>
  <c r="L32" i="8" s="1"/>
  <c r="M32" i="8" s="1"/>
  <c r="N32" i="8" s="1"/>
  <c r="O32" i="8" s="1"/>
  <c r="P32" i="8" s="1"/>
  <c r="Q32" i="8" s="1"/>
  <c r="G7" i="8"/>
  <c r="D106" i="8"/>
  <c r="C37" i="8" l="1"/>
  <c r="D37" i="8" s="1"/>
  <c r="E37" i="8" s="1"/>
  <c r="F37" i="8" s="1"/>
  <c r="G37" i="8" s="1"/>
  <c r="H37" i="8" s="1"/>
  <c r="I37" i="8" s="1"/>
  <c r="J37" i="8" s="1"/>
  <c r="K37" i="8" s="1"/>
  <c r="L37" i="8" s="1"/>
  <c r="M37" i="8" s="1"/>
  <c r="N37" i="8" s="1"/>
  <c r="O37" i="8" s="1"/>
  <c r="P37" i="8" s="1"/>
  <c r="Q37" i="8" s="1"/>
  <c r="B15" i="8"/>
  <c r="C40" i="8" s="1"/>
  <c r="B13" i="8"/>
  <c r="C38" i="8" s="1"/>
  <c r="D38" i="8" s="1"/>
  <c r="E38" i="8" s="1"/>
  <c r="F38" i="8" s="1"/>
  <c r="G38" i="8" s="1"/>
  <c r="H38" i="8" s="1"/>
  <c r="I38" i="8" s="1"/>
  <c r="J38" i="8" s="1"/>
  <c r="K38" i="8" s="1"/>
  <c r="L38" i="8" s="1"/>
  <c r="M38" i="8" s="1"/>
  <c r="N38" i="8" s="1"/>
  <c r="O38" i="8" s="1"/>
  <c r="P38" i="8" s="1"/>
  <c r="Q38" i="8" s="1"/>
  <c r="G14" i="8"/>
  <c r="B94" i="8"/>
  <c r="E106" i="8"/>
  <c r="C77" i="8"/>
  <c r="D77" i="8" s="1"/>
  <c r="E77" i="8" s="1"/>
  <c r="F77" i="8" s="1"/>
  <c r="G77" i="8" s="1"/>
  <c r="H77" i="8" s="1"/>
  <c r="I77" i="8" s="1"/>
  <c r="J77" i="8" s="1"/>
  <c r="K77" i="8" s="1"/>
  <c r="L77" i="8" s="1"/>
  <c r="M77" i="8" s="1"/>
  <c r="N77" i="8" s="1"/>
  <c r="O77" i="8" s="1"/>
  <c r="P77" i="8" s="1"/>
  <c r="Q77" i="8" s="1"/>
  <c r="C12" i="8"/>
  <c r="C13" i="8" l="1"/>
  <c r="C83" i="8" s="1"/>
  <c r="D83" i="8" s="1"/>
  <c r="E83" i="8" s="1"/>
  <c r="F83" i="8" s="1"/>
  <c r="G83" i="8" s="1"/>
  <c r="H83" i="8" s="1"/>
  <c r="I83" i="8" s="1"/>
  <c r="J83" i="8" s="1"/>
  <c r="K83" i="8" s="1"/>
  <c r="L83" i="8" s="1"/>
  <c r="M83" i="8" s="1"/>
  <c r="N83" i="8" s="1"/>
  <c r="O83" i="8" s="1"/>
  <c r="P83" i="8" s="1"/>
  <c r="Q83" i="8" s="1"/>
  <c r="C82" i="8"/>
  <c r="D82" i="8" s="1"/>
  <c r="E82" i="8" s="1"/>
  <c r="F82" i="8" s="1"/>
  <c r="G82" i="8" s="1"/>
  <c r="H82" i="8" s="1"/>
  <c r="I82" i="8" s="1"/>
  <c r="J82" i="8" s="1"/>
  <c r="K82" i="8" s="1"/>
  <c r="L82" i="8" s="1"/>
  <c r="M82" i="8" s="1"/>
  <c r="N82" i="8" s="1"/>
  <c r="O82" i="8" s="1"/>
  <c r="P82" i="8" s="1"/>
  <c r="Q82" i="8" s="1"/>
  <c r="C15" i="8"/>
  <c r="C85" i="8" s="1"/>
  <c r="D40" i="8"/>
  <c r="K5" i="8"/>
  <c r="C42" i="8"/>
  <c r="F106" i="8"/>
  <c r="J25" i="8"/>
  <c r="B103" i="8"/>
  <c r="C94" i="8"/>
  <c r="B99" i="8"/>
  <c r="B108" i="8" l="1"/>
  <c r="B109" i="8" s="1"/>
  <c r="B110" i="8" s="1"/>
  <c r="J27" i="8"/>
  <c r="C98" i="8"/>
  <c r="K26" i="8" s="1"/>
  <c r="G106" i="8"/>
  <c r="L5" i="8"/>
  <c r="E40" i="8"/>
  <c r="K25" i="8"/>
  <c r="D94" i="8"/>
  <c r="K18" i="8"/>
  <c r="D85" i="8"/>
  <c r="C103" i="8"/>
  <c r="C86" i="8"/>
  <c r="K19" i="8" s="1"/>
  <c r="K7" i="8"/>
  <c r="C43" i="8"/>
  <c r="K8" i="8" s="1"/>
  <c r="C87" i="8" l="1"/>
  <c r="K20" i="8" s="1"/>
  <c r="M5" i="8"/>
  <c r="F40" i="8"/>
  <c r="C44" i="8"/>
  <c r="D86" i="8"/>
  <c r="L19" i="8" s="1"/>
  <c r="D103" i="8"/>
  <c r="L25" i="8"/>
  <c r="E94" i="8"/>
  <c r="L18" i="8"/>
  <c r="E85" i="8"/>
  <c r="H106" i="8"/>
  <c r="C88" i="8" l="1"/>
  <c r="K21" i="8" s="1"/>
  <c r="M25" i="8"/>
  <c r="F94" i="8"/>
  <c r="K9" i="8"/>
  <c r="C47" i="8"/>
  <c r="M18" i="8"/>
  <c r="F85" i="8"/>
  <c r="N5" i="8"/>
  <c r="G40" i="8"/>
  <c r="I106" i="8"/>
  <c r="D87" i="8"/>
  <c r="E86" i="8"/>
  <c r="M19" i="8" s="1"/>
  <c r="E103" i="8"/>
  <c r="C89" i="8" l="1"/>
  <c r="K22" i="8" s="1"/>
  <c r="E87" i="8"/>
  <c r="L20" i="8"/>
  <c r="D88" i="8"/>
  <c r="L21" i="8" s="1"/>
  <c r="O5" i="8"/>
  <c r="H40" i="8"/>
  <c r="N18" i="8"/>
  <c r="G85" i="8"/>
  <c r="N25" i="8"/>
  <c r="G94" i="8"/>
  <c r="F86" i="8"/>
  <c r="N19" i="8" s="1"/>
  <c r="F103" i="8"/>
  <c r="K10" i="8"/>
  <c r="C57" i="8"/>
  <c r="C54" i="8"/>
  <c r="J106" i="8"/>
  <c r="C92" i="8" l="1"/>
  <c r="K23" i="8" s="1"/>
  <c r="H85" i="8"/>
  <c r="O18" i="8"/>
  <c r="D48" i="8"/>
  <c r="C63" i="8"/>
  <c r="K14" i="8"/>
  <c r="D53" i="8"/>
  <c r="L13" i="8" s="1"/>
  <c r="F87" i="8"/>
  <c r="E88" i="8"/>
  <c r="M21" i="8" s="1"/>
  <c r="M20" i="8"/>
  <c r="O25" i="8"/>
  <c r="H94" i="8"/>
  <c r="D89" i="8"/>
  <c r="G103" i="8"/>
  <c r="G86" i="8"/>
  <c r="O19" i="8" s="1"/>
  <c r="P5" i="8"/>
  <c r="I40" i="8"/>
  <c r="K106" i="8"/>
  <c r="C102" i="8" l="1"/>
  <c r="C99" i="8"/>
  <c r="N20" i="8"/>
  <c r="F88" i="8"/>
  <c r="N21" i="8" s="1"/>
  <c r="H103" i="8"/>
  <c r="H86" i="8"/>
  <c r="P19" i="8" s="1"/>
  <c r="L22" i="8"/>
  <c r="D92" i="8"/>
  <c r="G87" i="8"/>
  <c r="Q5" i="8"/>
  <c r="J40" i="8"/>
  <c r="I94" i="8"/>
  <c r="P25" i="8"/>
  <c r="E89" i="8"/>
  <c r="L11" i="8"/>
  <c r="L15" i="8" s="1"/>
  <c r="D69" i="8"/>
  <c r="D71" i="8" s="1"/>
  <c r="L106" i="8"/>
  <c r="K27" i="8"/>
  <c r="D98" i="8"/>
  <c r="L26" i="8" s="1"/>
  <c r="D93" i="8"/>
  <c r="C108" i="8"/>
  <c r="C109" i="8" s="1"/>
  <c r="C110" i="8" s="1"/>
  <c r="C64" i="8"/>
  <c r="C65" i="8" s="1"/>
  <c r="D41" i="8"/>
  <c r="P18" i="8"/>
  <c r="I85" i="8"/>
  <c r="D102" i="8" l="1"/>
  <c r="F89" i="8"/>
  <c r="N22" i="8" s="1"/>
  <c r="I86" i="8"/>
  <c r="Q19" i="8" s="1"/>
  <c r="I103" i="8"/>
  <c r="H87" i="8"/>
  <c r="E92" i="8"/>
  <c r="M22" i="8"/>
  <c r="R5" i="8"/>
  <c r="K40" i="8"/>
  <c r="L23" i="8"/>
  <c r="D99" i="8"/>
  <c r="F92" i="8"/>
  <c r="L6" i="8"/>
  <c r="D42" i="8"/>
  <c r="Q25" i="8"/>
  <c r="J94" i="8"/>
  <c r="Q18" i="8"/>
  <c r="I87" i="8"/>
  <c r="J85" i="8"/>
  <c r="O20" i="8"/>
  <c r="G89" i="8"/>
  <c r="G88" i="8"/>
  <c r="O21" i="8" s="1"/>
  <c r="M106" i="8"/>
  <c r="D114" i="8"/>
  <c r="D116" i="8" s="1"/>
  <c r="L24" i="8"/>
  <c r="L28" i="8" s="1"/>
  <c r="G92" i="8" l="1"/>
  <c r="O22" i="8"/>
  <c r="Q20" i="8"/>
  <c r="I88" i="8"/>
  <c r="Q21" i="8" s="1"/>
  <c r="D43" i="8"/>
  <c r="L8" i="8" s="1"/>
  <c r="L7" i="8"/>
  <c r="N106" i="8"/>
  <c r="R25" i="8"/>
  <c r="K94" i="8"/>
  <c r="N23" i="8"/>
  <c r="M23" i="8"/>
  <c r="R18" i="8"/>
  <c r="K85" i="8"/>
  <c r="L40" i="8"/>
  <c r="S5" i="8"/>
  <c r="P20" i="8"/>
  <c r="H88" i="8"/>
  <c r="P21" i="8" s="1"/>
  <c r="D108" i="8"/>
  <c r="D109" i="8" s="1"/>
  <c r="D110" i="8" s="1"/>
  <c r="L27" i="8"/>
  <c r="E98" i="8"/>
  <c r="M26" i="8" s="1"/>
  <c r="E93" i="8"/>
  <c r="E99" i="8" s="1"/>
  <c r="J103" i="8"/>
  <c r="J86" i="8"/>
  <c r="R19" i="8" s="1"/>
  <c r="D44" i="8" l="1"/>
  <c r="J87" i="8"/>
  <c r="H89" i="8"/>
  <c r="P22" i="8" s="1"/>
  <c r="I89" i="8"/>
  <c r="I92" i="8" s="1"/>
  <c r="O106" i="8"/>
  <c r="O23" i="8"/>
  <c r="H92" i="8"/>
  <c r="L9" i="8"/>
  <c r="D47" i="8"/>
  <c r="M24" i="8"/>
  <c r="M28" i="8" s="1"/>
  <c r="E114" i="8"/>
  <c r="E116" i="8" s="1"/>
  <c r="E102" i="8"/>
  <c r="J88" i="8"/>
  <c r="R21" i="8" s="1"/>
  <c r="R20" i="8"/>
  <c r="Q22" i="8"/>
  <c r="M27" i="8"/>
  <c r="F98" i="8"/>
  <c r="N26" i="8" s="1"/>
  <c r="F93" i="8"/>
  <c r="F99" i="8" s="1"/>
  <c r="F108" i="8" s="1"/>
  <c r="F109" i="8" s="1"/>
  <c r="E108" i="8"/>
  <c r="E109" i="8" s="1"/>
  <c r="S25" i="8"/>
  <c r="L94" i="8"/>
  <c r="M40" i="8"/>
  <c r="T5" i="8"/>
  <c r="K103" i="8"/>
  <c r="K86" i="8"/>
  <c r="S19" i="8" s="1"/>
  <c r="S18" i="8"/>
  <c r="L85" i="8"/>
  <c r="G93" i="8"/>
  <c r="E110" i="8" l="1"/>
  <c r="G98" i="8"/>
  <c r="O26" i="8" s="1"/>
  <c r="N27" i="8"/>
  <c r="K87" i="8"/>
  <c r="S20" i="8" s="1"/>
  <c r="F18" i="8"/>
  <c r="O24" i="8"/>
  <c r="O28" i="8" s="1"/>
  <c r="G114" i="8"/>
  <c r="G116" i="8" s="1"/>
  <c r="N40" i="8"/>
  <c r="Q23" i="8"/>
  <c r="J89" i="8"/>
  <c r="L10" i="8"/>
  <c r="D54" i="8"/>
  <c r="D57" i="8"/>
  <c r="N24" i="8"/>
  <c r="N28" i="8" s="1"/>
  <c r="F114" i="8"/>
  <c r="F116" i="8" s="1"/>
  <c r="F102" i="8"/>
  <c r="G102" i="8" s="1"/>
  <c r="T18" i="8"/>
  <c r="M85" i="8"/>
  <c r="L86" i="8"/>
  <c r="T19" i="8" s="1"/>
  <c r="L103" i="8"/>
  <c r="T25" i="8"/>
  <c r="M94" i="8"/>
  <c r="N94" i="8" s="1"/>
  <c r="O94" i="8" s="1"/>
  <c r="P94" i="8" s="1"/>
  <c r="Q94" i="8" s="1"/>
  <c r="P23" i="8"/>
  <c r="P106" i="8"/>
  <c r="K88" i="8" l="1"/>
  <c r="F110" i="8"/>
  <c r="L87" i="8"/>
  <c r="G99" i="8"/>
  <c r="G18" i="8"/>
  <c r="R22" i="8"/>
  <c r="J92" i="8"/>
  <c r="M86" i="8"/>
  <c r="M87" i="8" s="1"/>
  <c r="M103" i="8"/>
  <c r="L14" i="8"/>
  <c r="E48" i="8"/>
  <c r="D63" i="8"/>
  <c r="E53" i="8"/>
  <c r="M13" i="8" s="1"/>
  <c r="Q106" i="8"/>
  <c r="N85" i="8"/>
  <c r="O40" i="8"/>
  <c r="L89" i="8" l="1"/>
  <c r="T22" i="8" s="1"/>
  <c r="L88" i="8"/>
  <c r="T21" i="8" s="1"/>
  <c r="T20" i="8"/>
  <c r="S21" i="8"/>
  <c r="K89" i="8"/>
  <c r="O27" i="8"/>
  <c r="H93" i="8"/>
  <c r="G108" i="8"/>
  <c r="G109" i="8" s="1"/>
  <c r="G110" i="8" s="1"/>
  <c r="H98" i="8"/>
  <c r="P26" i="8" s="1"/>
  <c r="M88" i="8"/>
  <c r="M89" i="8" s="1"/>
  <c r="M92" i="8" s="1"/>
  <c r="E41" i="8"/>
  <c r="D64" i="8"/>
  <c r="D65" i="8" s="1"/>
  <c r="R23" i="8"/>
  <c r="E69" i="8"/>
  <c r="E71" i="8" s="1"/>
  <c r="M11" i="8"/>
  <c r="M15" i="8" s="1"/>
  <c r="P40" i="8"/>
  <c r="O85" i="8"/>
  <c r="N86" i="8"/>
  <c r="N87" i="8" s="1"/>
  <c r="N103" i="8"/>
  <c r="L92" i="8" l="1"/>
  <c r="H99" i="8"/>
  <c r="H102" i="8"/>
  <c r="H114" i="8"/>
  <c r="H116" i="8" s="1"/>
  <c r="P24" i="8"/>
  <c r="P28" i="8" s="1"/>
  <c r="S22" i="8"/>
  <c r="K92" i="8"/>
  <c r="N88" i="8"/>
  <c r="N89" i="8" s="1"/>
  <c r="N92" i="8" s="1"/>
  <c r="P85" i="8"/>
  <c r="O86" i="8"/>
  <c r="O87" i="8" s="1"/>
  <c r="O103" i="8"/>
  <c r="Q40" i="8"/>
  <c r="T23" i="8"/>
  <c r="M6" i="8"/>
  <c r="E42" i="8"/>
  <c r="S23" i="8" l="1"/>
  <c r="H108" i="8"/>
  <c r="H109" i="8" s="1"/>
  <c r="H110" i="8" s="1"/>
  <c r="I98" i="8"/>
  <c r="Q26" i="8" s="1"/>
  <c r="P27" i="8"/>
  <c r="I93" i="8"/>
  <c r="O88" i="8"/>
  <c r="O89" i="8" s="1"/>
  <c r="O92" i="8" s="1"/>
  <c r="M7" i="8"/>
  <c r="E43" i="8"/>
  <c r="M8" i="8" s="1"/>
  <c r="F24" i="8"/>
  <c r="Q85" i="8"/>
  <c r="P86" i="8"/>
  <c r="P87" i="8" s="1"/>
  <c r="P103" i="8"/>
  <c r="Q86" i="8" s="1"/>
  <c r="I99" i="8" l="1"/>
  <c r="Q24" i="8"/>
  <c r="Q28" i="8" s="1"/>
  <c r="I114" i="8"/>
  <c r="I116" i="8" s="1"/>
  <c r="I102" i="8"/>
  <c r="P88" i="8"/>
  <c r="P89" i="8" s="1"/>
  <c r="P92" i="8" s="1"/>
  <c r="Q87" i="8"/>
  <c r="G24" i="8"/>
  <c r="E44" i="8"/>
  <c r="J98" i="8" l="1"/>
  <c r="R26" i="8" s="1"/>
  <c r="I108" i="8"/>
  <c r="I109" i="8" s="1"/>
  <c r="I110" i="8" s="1"/>
  <c r="J93" i="8"/>
  <c r="Q27" i="8"/>
  <c r="J102" i="8"/>
  <c r="Q88" i="8"/>
  <c r="Q89" i="8" s="1"/>
  <c r="Q92" i="8" s="1"/>
  <c r="M9" i="8"/>
  <c r="E47" i="8"/>
  <c r="R24" i="8" l="1"/>
  <c r="R28" i="8" s="1"/>
  <c r="J99" i="8"/>
  <c r="J114" i="8"/>
  <c r="J116" i="8" s="1"/>
  <c r="M10" i="8"/>
  <c r="E54" i="8"/>
  <c r="E57" i="8"/>
  <c r="K93" i="8" l="1"/>
  <c r="J108" i="8"/>
  <c r="J109" i="8" s="1"/>
  <c r="J110" i="8" s="1"/>
  <c r="R27" i="8"/>
  <c r="K98" i="8"/>
  <c r="S26" i="8" s="1"/>
  <c r="F53" i="8"/>
  <c r="N13" i="8" s="1"/>
  <c r="M14" i="8"/>
  <c r="F48" i="8"/>
  <c r="E63" i="8"/>
  <c r="K114" i="8" l="1"/>
  <c r="K116" i="8" s="1"/>
  <c r="S24" i="8"/>
  <c r="S28" i="8" s="1"/>
  <c r="K99" i="8"/>
  <c r="K102" i="8"/>
  <c r="E64" i="8"/>
  <c r="E65" i="8" s="1"/>
  <c r="F41" i="8"/>
  <c r="F69" i="8"/>
  <c r="F71" i="8" s="1"/>
  <c r="N11" i="8"/>
  <c r="N15" i="8" s="1"/>
  <c r="K108" i="8" l="1"/>
  <c r="K109" i="8" s="1"/>
  <c r="K110" i="8" s="1"/>
  <c r="S27" i="8"/>
  <c r="L93" i="8"/>
  <c r="L98" i="8"/>
  <c r="T26" i="8" s="1"/>
  <c r="N6" i="8"/>
  <c r="F42" i="8"/>
  <c r="L99" i="8" l="1"/>
  <c r="T24" i="8"/>
  <c r="L114" i="8"/>
  <c r="L116" i="8" s="1"/>
  <c r="L102" i="8"/>
  <c r="N7" i="8"/>
  <c r="F43" i="8"/>
  <c r="N8" i="8" s="1"/>
  <c r="F44" i="8" l="1"/>
  <c r="N9" i="8" s="1"/>
  <c r="L108" i="8"/>
  <c r="L109" i="8" s="1"/>
  <c r="L110" i="8" s="1"/>
  <c r="M93" i="8"/>
  <c r="M102" i="8" s="1"/>
  <c r="T27" i="8"/>
  <c r="G19" i="8" s="1"/>
  <c r="M98" i="8"/>
  <c r="F47" i="8" l="1"/>
  <c r="F57" i="8" s="1"/>
  <c r="M114" i="8"/>
  <c r="M116" i="8" s="1"/>
  <c r="M99" i="8"/>
  <c r="N10" i="8"/>
  <c r="F54" i="8"/>
  <c r="M108" i="8" l="1"/>
  <c r="M109" i="8" s="1"/>
  <c r="M110" i="8" s="1"/>
  <c r="N93" i="8"/>
  <c r="N98" i="8"/>
  <c r="G21" i="8"/>
  <c r="G20" i="8"/>
  <c r="N14" i="8"/>
  <c r="G48" i="8"/>
  <c r="F63" i="8"/>
  <c r="G53" i="8"/>
  <c r="O13" i="8" s="1"/>
  <c r="N114" i="8" l="1"/>
  <c r="N116" i="8" s="1"/>
  <c r="N99" i="8"/>
  <c r="N102" i="8"/>
  <c r="O11" i="8"/>
  <c r="O15" i="8" s="1"/>
  <c r="G69" i="8"/>
  <c r="G71" i="8" s="1"/>
  <c r="F64" i="8"/>
  <c r="F65" i="8" s="1"/>
  <c r="G41" i="8"/>
  <c r="O98" i="8" l="1"/>
  <c r="O93" i="8"/>
  <c r="N108" i="8"/>
  <c r="N109" i="8" s="1"/>
  <c r="N110" i="8" s="1"/>
  <c r="O6" i="8"/>
  <c r="G42" i="8"/>
  <c r="O114" i="8" l="1"/>
  <c r="O116" i="8" s="1"/>
  <c r="O99" i="8"/>
  <c r="O102" i="8"/>
  <c r="O7" i="8"/>
  <c r="G43" i="8"/>
  <c r="O8" i="8" s="1"/>
  <c r="G44" i="8"/>
  <c r="O108" i="8" l="1"/>
  <c r="O109" i="8" s="1"/>
  <c r="O110" i="8" s="1"/>
  <c r="P93" i="8"/>
  <c r="P98" i="8"/>
  <c r="O9" i="8"/>
  <c r="G47" i="8"/>
  <c r="P114" i="8" l="1"/>
  <c r="P116" i="8" s="1"/>
  <c r="P99" i="8"/>
  <c r="P102" i="8"/>
  <c r="G54" i="8"/>
  <c r="O10" i="8"/>
  <c r="G57" i="8"/>
  <c r="Q102" i="8" l="1"/>
  <c r="Q93" i="8"/>
  <c r="P108" i="8"/>
  <c r="P109" i="8" s="1"/>
  <c r="P110" i="8" s="1"/>
  <c r="Q98" i="8"/>
  <c r="O14" i="8"/>
  <c r="H53" i="8"/>
  <c r="P13" i="8" s="1"/>
  <c r="G63" i="8"/>
  <c r="H48" i="8"/>
  <c r="Q114" i="8" l="1"/>
  <c r="Q99" i="8"/>
  <c r="Q108" i="8" s="1"/>
  <c r="H41" i="8"/>
  <c r="G64" i="8"/>
  <c r="G65" i="8" s="1"/>
  <c r="H69" i="8"/>
  <c r="H71" i="8" s="1"/>
  <c r="P11" i="8"/>
  <c r="P15" i="8" s="1"/>
  <c r="Q103" i="8" l="1"/>
  <c r="Q109" i="8"/>
  <c r="Q110" i="8" s="1"/>
  <c r="P6" i="8"/>
  <c r="H42" i="8"/>
  <c r="Q115" i="8" l="1"/>
  <c r="Q116" i="8" s="1"/>
  <c r="B117" i="8" s="1"/>
  <c r="G26" i="8" s="1"/>
  <c r="G25" i="8"/>
  <c r="P7" i="8"/>
  <c r="H43" i="8"/>
  <c r="P8" i="8" s="1"/>
  <c r="H44" i="8"/>
  <c r="P9" i="8" l="1"/>
  <c r="H47" i="8"/>
  <c r="P10" i="8" l="1"/>
  <c r="H54" i="8"/>
  <c r="H57" i="8"/>
  <c r="P14" i="8" l="1"/>
  <c r="H63" i="8"/>
  <c r="I48" i="8"/>
  <c r="I53" i="8"/>
  <c r="Q13" i="8" s="1"/>
  <c r="H64" i="8" l="1"/>
  <c r="H65" i="8" s="1"/>
  <c r="I41" i="8"/>
  <c r="Q11" i="8"/>
  <c r="Q15" i="8" s="1"/>
  <c r="I69" i="8"/>
  <c r="I71" i="8" s="1"/>
  <c r="Q6" i="8" l="1"/>
  <c r="I42" i="8"/>
  <c r="Q7" i="8" l="1"/>
  <c r="I43" i="8"/>
  <c r="Q8" i="8" s="1"/>
  <c r="I44" i="8" l="1"/>
  <c r="Q9" i="8" l="1"/>
  <c r="I47" i="8"/>
  <c r="Q10" i="8" l="1"/>
  <c r="I54" i="8"/>
  <c r="I57" i="8"/>
  <c r="J53" i="8" l="1"/>
  <c r="R13" i="8" s="1"/>
  <c r="Q14" i="8"/>
  <c r="I63" i="8"/>
  <c r="J48" i="8"/>
  <c r="R11" i="8" l="1"/>
  <c r="R15" i="8" s="1"/>
  <c r="J69" i="8"/>
  <c r="J71" i="8" s="1"/>
  <c r="I64" i="8"/>
  <c r="I65" i="8" s="1"/>
  <c r="J41" i="8"/>
  <c r="R6" i="8" l="1"/>
  <c r="J42" i="8"/>
  <c r="J43" i="8" l="1"/>
  <c r="R8" i="8" s="1"/>
  <c r="R7" i="8"/>
  <c r="J44" i="8" l="1"/>
  <c r="R9" i="8" l="1"/>
  <c r="J47" i="8"/>
  <c r="R10" i="8" l="1"/>
  <c r="J54" i="8"/>
  <c r="J57" i="8"/>
  <c r="K53" i="8" l="1"/>
  <c r="S13" i="8" s="1"/>
  <c r="R14" i="8"/>
  <c r="K48" i="8"/>
  <c r="J63" i="8"/>
  <c r="S11" i="8" l="1"/>
  <c r="S15" i="8" s="1"/>
  <c r="K69" i="8"/>
  <c r="K71" i="8" s="1"/>
  <c r="K41" i="8"/>
  <c r="J64" i="8"/>
  <c r="J65" i="8" s="1"/>
  <c r="S6" i="8" l="1"/>
  <c r="K42" i="8"/>
  <c r="S7" i="8" l="1"/>
  <c r="K43" i="8"/>
  <c r="S8" i="8" s="1"/>
  <c r="K44" i="8" l="1"/>
  <c r="K47" i="8" l="1"/>
  <c r="S9" i="8"/>
  <c r="S10" i="8" l="1"/>
  <c r="K54" i="8"/>
  <c r="K57" i="8"/>
  <c r="K63" i="8" l="1"/>
  <c r="L48" i="8"/>
  <c r="L53" i="8"/>
  <c r="T13" i="8" s="1"/>
  <c r="S14" i="8"/>
  <c r="L69" i="8" l="1"/>
  <c r="L71" i="8" s="1"/>
  <c r="T11" i="8"/>
  <c r="K64" i="8"/>
  <c r="K65" i="8" s="1"/>
  <c r="L41" i="8"/>
  <c r="T6" i="8" l="1"/>
  <c r="L42" i="8"/>
  <c r="T7" i="8" l="1"/>
  <c r="L43" i="8"/>
  <c r="T8" i="8" s="1"/>
  <c r="L44" i="8" l="1"/>
  <c r="L47" i="8" s="1"/>
  <c r="T9" i="8"/>
  <c r="T10" i="8" l="1"/>
  <c r="L54" i="8"/>
  <c r="L57" i="8"/>
  <c r="M53" i="8" l="1"/>
  <c r="M48" i="8"/>
  <c r="M69" i="8" s="1"/>
  <c r="M71" i="8" s="1"/>
  <c r="L63" i="8"/>
  <c r="T14" i="8"/>
  <c r="F19" i="8" l="1"/>
  <c r="H19" i="8" s="1"/>
  <c r="M41" i="8"/>
  <c r="M42" i="8" s="1"/>
  <c r="L64" i="8"/>
  <c r="L65" i="8" s="1"/>
  <c r="F21" i="8" l="1"/>
  <c r="H21" i="8" s="1"/>
  <c r="F20" i="8"/>
  <c r="H20" i="8" s="1"/>
  <c r="M43" i="8"/>
  <c r="M44" i="8"/>
  <c r="M47" i="8" s="1"/>
  <c r="M54" i="8" l="1"/>
  <c r="M57" i="8"/>
  <c r="N53" i="8" l="1"/>
  <c r="M63" i="8"/>
  <c r="N48" i="8"/>
  <c r="N69" i="8" s="1"/>
  <c r="N71" i="8" s="1"/>
  <c r="N41" i="8" l="1"/>
  <c r="N42" i="8" s="1"/>
  <c r="M64" i="8"/>
  <c r="M65" i="8" s="1"/>
  <c r="N43" i="8" l="1"/>
  <c r="N44" i="8" s="1"/>
  <c r="N47" i="8" s="1"/>
  <c r="N54" i="8" l="1"/>
  <c r="N57" i="8"/>
  <c r="O53" i="8" l="1"/>
  <c r="N63" i="8"/>
  <c r="O48" i="8"/>
  <c r="O69" i="8" s="1"/>
  <c r="O71" i="8" s="1"/>
  <c r="O41" i="8" l="1"/>
  <c r="O42" i="8" s="1"/>
  <c r="N64" i="8"/>
  <c r="N65" i="8" s="1"/>
  <c r="O43" i="8" l="1"/>
  <c r="O44" i="8" s="1"/>
  <c r="O47" i="8" s="1"/>
  <c r="O54" i="8" l="1"/>
  <c r="O57" i="8"/>
  <c r="P53" i="8" l="1"/>
  <c r="P48" i="8"/>
  <c r="P69" i="8" s="1"/>
  <c r="P71" i="8" s="1"/>
  <c r="O63" i="8"/>
  <c r="P41" i="8" l="1"/>
  <c r="P42" i="8" s="1"/>
  <c r="O64" i="8"/>
  <c r="O65" i="8" s="1"/>
  <c r="P43" i="8" l="1"/>
  <c r="P44" i="8" s="1"/>
  <c r="P47" i="8" s="1"/>
  <c r="P54" i="8" l="1"/>
  <c r="P57" i="8"/>
  <c r="Q53" i="8" l="1"/>
  <c r="P63" i="8"/>
  <c r="Q48" i="8"/>
  <c r="Q69" i="8" s="1"/>
  <c r="Q41" i="8" l="1"/>
  <c r="Q42" i="8" s="1"/>
  <c r="P64" i="8"/>
  <c r="P65" i="8" s="1"/>
  <c r="Q43" i="8" l="1"/>
  <c r="Q44" i="8" s="1"/>
  <c r="Q47" i="8" s="1"/>
  <c r="Q54" i="8" l="1"/>
  <c r="Q63" i="8" s="1"/>
  <c r="Q57" i="8"/>
  <c r="Q64" i="8" l="1"/>
  <c r="Q65" i="8" s="1"/>
  <c r="Q70" i="8"/>
  <c r="Q71" i="8" s="1"/>
  <c r="B72" i="8" s="1"/>
  <c r="F26" i="8" s="1"/>
  <c r="H25" i="8" s="1"/>
  <c r="F25" i="8"/>
</calcChain>
</file>

<file path=xl/sharedStrings.xml><?xml version="1.0" encoding="utf-8"?>
<sst xmlns="http://schemas.openxmlformats.org/spreadsheetml/2006/main" count="891" uniqueCount="86">
  <si>
    <t>(1)</t>
  </si>
  <si>
    <t>(2)</t>
  </si>
  <si>
    <t>chiffre d'affaires</t>
  </si>
  <si>
    <t>marge brute 30%</t>
  </si>
  <si>
    <t xml:space="preserve">charges d'exploitation </t>
  </si>
  <si>
    <t>loyer</t>
  </si>
  <si>
    <t>EBE</t>
  </si>
  <si>
    <t>EBE%CA</t>
  </si>
  <si>
    <t>Taux de cap</t>
  </si>
  <si>
    <t>Amrtsmt</t>
  </si>
  <si>
    <t>Prêt</t>
  </si>
  <si>
    <t>Taux d'intérêt</t>
  </si>
  <si>
    <t>Prêt (durée)</t>
  </si>
  <si>
    <t>Amortissements</t>
  </si>
  <si>
    <t>Résultat exploitation</t>
  </si>
  <si>
    <t>Frais financiers</t>
  </si>
  <si>
    <t>RCAI</t>
  </si>
  <si>
    <t>IS 30%</t>
  </si>
  <si>
    <t>RN</t>
  </si>
  <si>
    <t>MBA</t>
  </si>
  <si>
    <t>taxe foncière</t>
  </si>
  <si>
    <t>loyer%CA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</si>
  <si>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</si>
  <si>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</si>
  <si>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</si>
  <si>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</si>
  <si>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</si>
  <si>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</si>
  <si>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</si>
  <si>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</si>
  <si>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</si>
  <si>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</si>
  <si>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</si>
  <si>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</si>
  <si>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</si>
  <si>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</si>
  <si>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</si>
  <si>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Capital</t>
  </si>
  <si>
    <t>Dette</t>
  </si>
  <si>
    <t>BFR</t>
  </si>
  <si>
    <t>Delta BFR</t>
  </si>
  <si>
    <t>Dispo DP</t>
  </si>
  <si>
    <t>Dispo FP</t>
  </si>
  <si>
    <t>Immob</t>
  </si>
  <si>
    <t>Fonds</t>
  </si>
  <si>
    <t>Cash</t>
  </si>
  <si>
    <t>total</t>
  </si>
  <si>
    <t>check</t>
  </si>
  <si>
    <t>Cash out</t>
  </si>
  <si>
    <t>Cash in</t>
  </si>
  <si>
    <t>Valeur sortie</t>
  </si>
  <si>
    <t>TRI</t>
  </si>
  <si>
    <t>Flux</t>
  </si>
  <si>
    <t>Apport</t>
  </si>
  <si>
    <t>Multiple sortie</t>
  </si>
  <si>
    <t>IRR</t>
  </si>
  <si>
    <t>MIRR</t>
  </si>
  <si>
    <t>Valeur du bien TCC</t>
  </si>
  <si>
    <t>REX</t>
  </si>
  <si>
    <t>F Fi</t>
  </si>
  <si>
    <t>Dispo  FP</t>
  </si>
  <si>
    <t>location</t>
  </si>
  <si>
    <t>Propriété</t>
  </si>
  <si>
    <t>Bilan D</t>
  </si>
  <si>
    <t>Exploitation</t>
  </si>
  <si>
    <t>Immobilier</t>
  </si>
  <si>
    <t>Taux IS</t>
  </si>
  <si>
    <t>PROPRIETE</t>
  </si>
  <si>
    <t>TRI 15</t>
  </si>
  <si>
    <t>TRI 10</t>
  </si>
  <si>
    <t>LOCATION VERSUS PROPRIETE :</t>
  </si>
  <si>
    <t>JSC 22 février 2012</t>
  </si>
  <si>
    <t>VT10</t>
  </si>
  <si>
    <t>VT15</t>
  </si>
  <si>
    <t>VE10</t>
  </si>
  <si>
    <t>VE15</t>
  </si>
  <si>
    <t xml:space="preserve"> </t>
  </si>
  <si>
    <t>Levier</t>
  </si>
  <si>
    <t>marge brute</t>
  </si>
  <si>
    <t>VP</t>
  </si>
  <si>
    <t>JSC 24 février 2012</t>
  </si>
  <si>
    <t xml:space="preserve"> capital différent</t>
  </si>
  <si>
    <t>Amrtsmt (durée)</t>
  </si>
  <si>
    <t>Ne pas oublier le cout de la plus value Officine</t>
  </si>
  <si>
    <t>35K€ à déduire</t>
  </si>
  <si>
    <t xml:space="preserve"> capital fixet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</si>
</sst>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9" fontId="0" fillId="0" borderId="0" xfId="0" applyNumberFormat="1"/>
    <xf numFmtId="0" fontId="0" fillId="0" borderId="1" xfId="0" applyBorder="1"/>
    <xf numFmtId="9" fontId="0" fillId="0" borderId="1" xfId="0" applyNumberFormat="1" applyBorder="1"/>
    <xf numFmtId="9" fontId="0" fillId="2" borderId="1" xfId="0" applyNumberFormat="1" applyFill="1" applyBorder="1"/>
    <xf numFmtId="10" fontId="0" fillId="0" borderId="0" xfId="0" applyNumberFormat="1"/>
    <xf numFmtId="0" fontId="0" fillId="0" borderId="2" xfId="0" applyFill="1" applyBorder="1"/>
    <xf numFmtId="0" fontId="0" fillId="0" borderId="1" xfId="0" applyFill="1" applyBorder="1"/>
    <xf numFmtId="1" fontId="0" fillId="0" borderId="0" xfId="0" applyNumberFormat="1"/>
    <xf numFmtId="1" fontId="0" fillId="0" borderId="1" xfId="0" applyNumberFormat="1" applyBorder="1"/>
    <xf numFmtId="0" fontId="0" fillId="0" borderId="0" xfId="0" applyFill="1" applyBorder="1"/>
    <xf numFmtId="0" fontId="2" fillId="0" borderId="1" xfId="0" applyFont="1" applyFill="1" applyBorder="1"/>
    <xf numFmtId="0" fontId="2" fillId="0" borderId="1" xfId="0" applyFont="1" applyBorder="1"/>
    <xf numFmtId="1" fontId="2" fillId="0" borderId="1" xfId="0" applyNumberFormat="1" applyFont="1" applyBorder="1"/>
    <xf numFmtId="0" fontId="0" fillId="0" borderId="0" xfId="0" applyAlignment="1"/>
    <xf numFmtId="9" fontId="0" fillId="0" borderId="1" xfId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right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" fontId="0" fillId="0" borderId="0" xfId="0" applyNumberFormat="1" applyBorder="1"/>
    <xf numFmtId="0" fontId="2" fillId="0" borderId="1" xfId="0" quotePrefix="1" applyFont="1" applyBorder="1" applyAlignment="1">
      <alignment horizontal="center"/>
    </xf>
    <xf numFmtId="0" fontId="0" fillId="0" borderId="0" xfId="0" applyFill="1"/>
    <xf numFmtId="10" fontId="0" fillId="0" borderId="1" xfId="0" applyNumberFormat="1" applyBorder="1"/>
    <xf numFmtId="1" fontId="2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164" fontId="0" fillId="2" borderId="1" xfId="0" applyNumberFormat="1" applyFill="1" applyBorder="1"/>
    <xf numFmtId="10" fontId="0" fillId="2" borderId="1" xfId="0" applyNumberFormat="1" applyFill="1" applyBorder="1"/>
    <xf numFmtId="1" fontId="0" fillId="2" borderId="1" xfId="0" applyNumberFormat="1" applyFill="1" applyBorder="1"/>
    <xf numFmtId="0" fontId="2" fillId="0" borderId="0" xfId="0" applyFont="1" applyFill="1" applyBorder="1"/>
    <xf numFmtId="1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9" fontId="2" fillId="0" borderId="1" xfId="0" applyNumberFormat="1" applyFont="1" applyBorder="1"/>
    <xf numFmtId="9" fontId="0" fillId="0" borderId="1" xfId="0" applyNumberFormat="1" applyFill="1" applyBorder="1"/>
    <xf numFmtId="0" fontId="2" fillId="0" borderId="0" xfId="0" applyFont="1"/>
    <xf numFmtId="0" fontId="2" fillId="0" borderId="0" xfId="0" applyFont="1" applyBorder="1" applyAlignment="1"/>
    <xf numFmtId="0" fontId="2" fillId="0" borderId="3" xfId="0" applyFont="1" applyFill="1" applyBorder="1"/>
    <xf numFmtId="0" fontId="2" fillId="0" borderId="5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Fill="1" applyBorder="1"/>
    <xf numFmtId="1" fontId="2" fillId="0" borderId="1" xfId="1" applyNumberFormat="1" applyFont="1" applyBorder="1"/>
    <xf numFmtId="1" fontId="0" fillId="0" borderId="1" xfId="0" applyNumberFormat="1" applyFill="1" applyBorder="1"/>
    <xf numFmtId="9" fontId="3" fillId="3" borderId="1" xfId="1" applyFont="1" applyFill="1" applyBorder="1"/>
    <xf numFmtId="9" fontId="2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4" borderId="1" xfId="0" applyFill="1" applyBorder="1"/>
    <xf numFmtId="0" fontId="0" fillId="4" borderId="0" xfId="0" applyFill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7"/>
  <sheetViews>
    <sheetView workbookViewId="0">
      <selection activeCell="A26" sqref="A26"/>
    </sheetView>
  </sheetViews>
  <sheetFormatPr baseColWidth="10" defaultColWidth="8.42578125" defaultRowHeight="15" x14ac:dyDescent="0.25"/>
  <cols>
    <col min="1" max="1" width="25.5703125" customWidth="1"/>
    <col min="4" max="4" width="8.85546875" customWidth="1"/>
  </cols>
  <sheetData>
    <row r="1" spans="1:23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23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23" x14ac:dyDescent="0.25">
      <c r="A4" s="14"/>
      <c r="B4" s="57"/>
      <c r="C4" s="57"/>
      <c r="I4" s="18"/>
      <c r="J4" s="42"/>
      <c r="K4" s="20"/>
      <c r="L4" s="20"/>
      <c r="M4" s="43"/>
      <c r="N4" s="43"/>
      <c r="O4" s="43"/>
      <c r="P4" s="43"/>
      <c r="Q4" s="43"/>
      <c r="R4" s="43"/>
      <c r="S4" s="43"/>
      <c r="T4" s="43"/>
      <c r="U4" s="43"/>
      <c r="V4" s="43"/>
      <c r="W4" s="18"/>
    </row>
    <row r="5" spans="1:23" x14ac:dyDescent="0.25">
      <c r="A5" s="1"/>
      <c r="B5" s="22" t="s">
        <v>0</v>
      </c>
      <c r="C5" s="22" t="s">
        <v>1</v>
      </c>
      <c r="I5" s="38"/>
      <c r="J5" s="18"/>
      <c r="K5" s="18"/>
      <c r="L5" s="19"/>
      <c r="M5" s="19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x14ac:dyDescent="0.25">
      <c r="A6" s="12" t="s">
        <v>2</v>
      </c>
      <c r="B6" s="28">
        <v>1500</v>
      </c>
      <c r="C6" s="28">
        <v>1500</v>
      </c>
      <c r="E6" s="33" t="s">
        <v>57</v>
      </c>
      <c r="F6" s="34"/>
      <c r="G6" s="29">
        <v>300</v>
      </c>
      <c r="I6" s="10"/>
      <c r="J6" s="19"/>
      <c r="K6" s="20"/>
      <c r="L6" s="20"/>
      <c r="M6" s="20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x14ac:dyDescent="0.25">
      <c r="A7" s="2" t="s">
        <v>3</v>
      </c>
      <c r="B7" s="29">
        <f>B6*0.3</f>
        <v>450</v>
      </c>
      <c r="C7" s="29">
        <f>C6*0.3</f>
        <v>450</v>
      </c>
      <c r="E7" s="33" t="s">
        <v>8</v>
      </c>
      <c r="F7" s="34"/>
      <c r="G7" s="35">
        <v>0.08</v>
      </c>
      <c r="I7" s="38"/>
      <c r="J7" s="18"/>
      <c r="K7" s="18"/>
      <c r="L7" s="21"/>
      <c r="M7" s="21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x14ac:dyDescent="0.25">
      <c r="A8" s="2" t="s">
        <v>4</v>
      </c>
      <c r="B8" s="2">
        <f>B7-B9-B12</f>
        <v>261</v>
      </c>
      <c r="C8" s="2">
        <f>B8</f>
        <v>261</v>
      </c>
      <c r="E8" s="33" t="s">
        <v>9</v>
      </c>
      <c r="F8" s="34"/>
      <c r="G8" s="29">
        <v>20</v>
      </c>
      <c r="I8" s="10"/>
      <c r="J8" s="18"/>
      <c r="K8" s="21"/>
      <c r="L8" s="21"/>
      <c r="M8" s="21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x14ac:dyDescent="0.25">
      <c r="A9" s="2" t="s">
        <v>5</v>
      </c>
      <c r="B9" s="2">
        <f>G7*G6</f>
        <v>24</v>
      </c>
      <c r="C9" s="2">
        <v>0</v>
      </c>
      <c r="E9" s="33" t="s">
        <v>53</v>
      </c>
      <c r="F9" s="34"/>
      <c r="G9" s="4">
        <v>0.2</v>
      </c>
      <c r="I9" s="38"/>
      <c r="J9" s="18"/>
      <c r="K9" s="21"/>
      <c r="L9" s="21"/>
      <c r="M9" s="21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x14ac:dyDescent="0.25">
      <c r="A10" s="2" t="s">
        <v>21</v>
      </c>
      <c r="B10" s="16">
        <f>B9/B6</f>
        <v>1.6E-2</v>
      </c>
      <c r="C10" s="2">
        <f>C9/C6</f>
        <v>0</v>
      </c>
      <c r="E10" s="33" t="s">
        <v>10</v>
      </c>
      <c r="F10" s="34"/>
      <c r="G10" s="2">
        <f>+G6*(1-G9)</f>
        <v>240</v>
      </c>
      <c r="I10" s="18"/>
      <c r="J10" s="18"/>
      <c r="K10" s="21"/>
      <c r="L10" s="21"/>
      <c r="M10" s="21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x14ac:dyDescent="0.25">
      <c r="A11" s="6" t="s">
        <v>20</v>
      </c>
      <c r="B11" s="29">
        <v>0</v>
      </c>
      <c r="C11" s="29">
        <v>3</v>
      </c>
      <c r="E11" s="33" t="s">
        <v>12</v>
      </c>
      <c r="F11" s="34"/>
      <c r="G11" s="29">
        <v>15</v>
      </c>
      <c r="I11" s="18"/>
      <c r="J11" s="18"/>
      <c r="K11" s="21"/>
      <c r="L11" s="21"/>
      <c r="M11" s="21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x14ac:dyDescent="0.25">
      <c r="A12" s="12" t="s">
        <v>6</v>
      </c>
      <c r="B12" s="12">
        <f>B13*B6</f>
        <v>165</v>
      </c>
      <c r="C12" s="12">
        <f>B12+B9-C11</f>
        <v>186</v>
      </c>
      <c r="E12" s="33" t="s">
        <v>11</v>
      </c>
      <c r="F12" s="34"/>
      <c r="G12" s="36">
        <v>4.4999999999999998E-2</v>
      </c>
      <c r="I12" s="18"/>
      <c r="J12" s="18"/>
      <c r="K12" s="21"/>
      <c r="L12" s="21"/>
      <c r="M12" s="21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x14ac:dyDescent="0.25">
      <c r="A13" s="2" t="s">
        <v>7</v>
      </c>
      <c r="B13" s="4">
        <v>0.11</v>
      </c>
      <c r="C13" s="3">
        <f>C12/C6</f>
        <v>0.124</v>
      </c>
      <c r="E13" s="33" t="s">
        <v>54</v>
      </c>
      <c r="F13" s="34"/>
      <c r="G13" s="37">
        <v>8</v>
      </c>
      <c r="I13" s="18"/>
      <c r="J13" s="18"/>
      <c r="K13" s="21"/>
      <c r="L13" s="21"/>
      <c r="M13" s="21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x14ac:dyDescent="0.25">
      <c r="A14" s="7" t="s">
        <v>13</v>
      </c>
      <c r="B14" s="29">
        <v>0</v>
      </c>
      <c r="C14" s="29">
        <f>G6/G8*0.8</f>
        <v>12</v>
      </c>
      <c r="G14" s="5"/>
      <c r="I14" s="18"/>
      <c r="J14" s="18"/>
      <c r="K14" s="21"/>
      <c r="L14" s="21"/>
      <c r="M14" s="21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x14ac:dyDescent="0.25">
      <c r="A15" s="11" t="s">
        <v>14</v>
      </c>
      <c r="B15" s="12">
        <f>B12-B14</f>
        <v>165</v>
      </c>
      <c r="C15" s="12">
        <f>C12-C14</f>
        <v>174</v>
      </c>
      <c r="I15" s="18"/>
      <c r="J15" s="18"/>
      <c r="K15" s="21"/>
      <c r="L15" s="21"/>
      <c r="M15" s="21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x14ac:dyDescent="0.25">
      <c r="A16" s="11" t="s">
        <v>55</v>
      </c>
      <c r="B16" s="31">
        <f>B61</f>
        <v>0.15113840860828365</v>
      </c>
      <c r="C16" s="31">
        <f>B106</f>
        <v>0.10266914283748396</v>
      </c>
      <c r="D16" s="1">
        <f>B16/C16</f>
        <v>1.4720918518577892</v>
      </c>
      <c r="I16" s="18"/>
      <c r="J16" s="18"/>
      <c r="K16" s="21"/>
      <c r="L16" s="21"/>
      <c r="M16" s="21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17" x14ac:dyDescent="0.25">
      <c r="A17" s="11" t="s">
        <v>56</v>
      </c>
      <c r="B17" s="31"/>
      <c r="C17" s="31"/>
      <c r="D17" s="1"/>
      <c r="J17" s="18"/>
      <c r="K17" s="21"/>
      <c r="L17" s="21"/>
      <c r="M17" s="21"/>
    </row>
    <row r="18" spans="1:17" x14ac:dyDescent="0.25">
      <c r="A18" s="2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8" s="23"/>
      <c r="C18" s="23"/>
      <c r="J18" s="18"/>
      <c r="K18" s="21"/>
      <c r="L18" s="21"/>
      <c r="M18" s="21"/>
    </row>
    <row r="19" spans="1:17" x14ac:dyDescent="0.25">
      <c r="A19" s="10"/>
      <c r="C19" s="25" t="s">
        <v>22</v>
      </c>
      <c r="D19" s="17" t="s">
        <v>23</v>
      </c>
      <c r="E19" s="17" t="s">
        <v>24</v>
      </c>
      <c r="F19" s="26" t="s">
        <v>25</v>
      </c>
      <c r="G19" s="26" t="s">
        <v>26</v>
      </c>
      <c r="H19" s="26" t="s">
        <v>27</v>
      </c>
      <c r="I19" s="26" t="s">
        <v>28</v>
      </c>
      <c r="J19" s="26" t="s">
        <v>29</v>
      </c>
      <c r="K19" s="26" t="s">
        <v>30</v>
      </c>
      <c r="L19" s="26" t="s">
        <v>31</v>
      </c>
      <c r="M19" s="26" t="s">
        <v>32</v>
      </c>
      <c r="N19" s="26" t="s">
        <v>33</v>
      </c>
      <c r="O19" s="26" t="s">
        <v>34</v>
      </c>
      <c r="P19" s="26" t="s">
        <v>35</v>
      </c>
      <c r="Q19" s="26" t="s">
        <v>36</v>
      </c>
    </row>
    <row r="20" spans="1:17" x14ac:dyDescent="0.25">
      <c r="A20" s="12" t="s">
        <v>2</v>
      </c>
      <c r="B20" s="2"/>
      <c r="C20" s="2">
        <f t="shared" ref="C20:C29" si="0">B6</f>
        <v>1500</v>
      </c>
      <c r="D20" s="2">
        <f>C20</f>
        <v>1500</v>
      </c>
      <c r="E20" s="2">
        <f t="shared" ref="E20:Q20" si="1">D20</f>
        <v>1500</v>
      </c>
      <c r="F20" s="2">
        <f t="shared" si="1"/>
        <v>1500</v>
      </c>
      <c r="G20" s="2">
        <f t="shared" si="1"/>
        <v>1500</v>
      </c>
      <c r="H20" s="2">
        <f t="shared" si="1"/>
        <v>1500</v>
      </c>
      <c r="I20" s="2">
        <f t="shared" si="1"/>
        <v>1500</v>
      </c>
      <c r="J20" s="2">
        <f t="shared" si="1"/>
        <v>1500</v>
      </c>
      <c r="K20" s="2">
        <f t="shared" si="1"/>
        <v>1500</v>
      </c>
      <c r="L20" s="2">
        <f t="shared" si="1"/>
        <v>1500</v>
      </c>
      <c r="M20" s="2">
        <f t="shared" si="1"/>
        <v>1500</v>
      </c>
      <c r="N20" s="2">
        <f t="shared" si="1"/>
        <v>1500</v>
      </c>
      <c r="O20" s="2">
        <f t="shared" si="1"/>
        <v>1500</v>
      </c>
      <c r="P20" s="2">
        <f t="shared" si="1"/>
        <v>1500</v>
      </c>
      <c r="Q20" s="2">
        <f t="shared" si="1"/>
        <v>1500</v>
      </c>
    </row>
    <row r="21" spans="1:17" x14ac:dyDescent="0.25">
      <c r="A21" s="2" t="s">
        <v>3</v>
      </c>
      <c r="B21" s="9"/>
      <c r="C21" s="2">
        <f t="shared" si="0"/>
        <v>450</v>
      </c>
      <c r="D21" s="2">
        <f t="shared" ref="D21:Q29" si="2">C21</f>
        <v>450</v>
      </c>
      <c r="E21" s="2">
        <f t="shared" si="2"/>
        <v>450</v>
      </c>
      <c r="F21" s="2">
        <f t="shared" si="2"/>
        <v>450</v>
      </c>
      <c r="G21" s="2">
        <f t="shared" si="2"/>
        <v>450</v>
      </c>
      <c r="H21" s="2">
        <f t="shared" si="2"/>
        <v>450</v>
      </c>
      <c r="I21" s="2">
        <f t="shared" si="2"/>
        <v>450</v>
      </c>
      <c r="J21" s="2">
        <f t="shared" si="2"/>
        <v>450</v>
      </c>
      <c r="K21" s="2">
        <f t="shared" si="2"/>
        <v>450</v>
      </c>
      <c r="L21" s="2">
        <f t="shared" si="2"/>
        <v>450</v>
      </c>
      <c r="M21" s="2">
        <f t="shared" si="2"/>
        <v>450</v>
      </c>
      <c r="N21" s="2">
        <f t="shared" si="2"/>
        <v>450</v>
      </c>
      <c r="O21" s="2">
        <f t="shared" si="2"/>
        <v>450</v>
      </c>
      <c r="P21" s="2">
        <f t="shared" si="2"/>
        <v>450</v>
      </c>
      <c r="Q21" s="2">
        <f t="shared" si="2"/>
        <v>450</v>
      </c>
    </row>
    <row r="22" spans="1:17" x14ac:dyDescent="0.25">
      <c r="A22" s="2" t="s">
        <v>4</v>
      </c>
      <c r="B22" s="9"/>
      <c r="C22" s="2">
        <f t="shared" si="0"/>
        <v>261</v>
      </c>
      <c r="D22" s="2">
        <f t="shared" si="2"/>
        <v>261</v>
      </c>
      <c r="E22" s="2">
        <f t="shared" si="2"/>
        <v>261</v>
      </c>
      <c r="F22" s="2">
        <f t="shared" si="2"/>
        <v>261</v>
      </c>
      <c r="G22" s="2">
        <f t="shared" si="2"/>
        <v>261</v>
      </c>
      <c r="H22" s="2">
        <f t="shared" si="2"/>
        <v>261</v>
      </c>
      <c r="I22" s="2">
        <f t="shared" si="2"/>
        <v>261</v>
      </c>
      <c r="J22" s="2">
        <f t="shared" si="2"/>
        <v>261</v>
      </c>
      <c r="K22" s="2">
        <f t="shared" si="2"/>
        <v>261</v>
      </c>
      <c r="L22" s="2">
        <f t="shared" si="2"/>
        <v>261</v>
      </c>
      <c r="M22" s="2">
        <f t="shared" si="2"/>
        <v>261</v>
      </c>
      <c r="N22" s="2">
        <f t="shared" si="2"/>
        <v>261</v>
      </c>
      <c r="O22" s="2">
        <f t="shared" si="2"/>
        <v>261</v>
      </c>
      <c r="P22" s="2">
        <f t="shared" si="2"/>
        <v>261</v>
      </c>
      <c r="Q22" s="2">
        <f t="shared" si="2"/>
        <v>261</v>
      </c>
    </row>
    <row r="23" spans="1:17" x14ac:dyDescent="0.25">
      <c r="A23" s="2" t="s">
        <v>5</v>
      </c>
      <c r="B23" s="2"/>
      <c r="C23" s="2">
        <f t="shared" si="0"/>
        <v>24</v>
      </c>
      <c r="D23" s="2">
        <f t="shared" si="2"/>
        <v>24</v>
      </c>
      <c r="E23" s="2">
        <f t="shared" si="2"/>
        <v>24</v>
      </c>
      <c r="F23" s="2">
        <f t="shared" si="2"/>
        <v>24</v>
      </c>
      <c r="G23" s="2">
        <f t="shared" si="2"/>
        <v>24</v>
      </c>
      <c r="H23" s="2">
        <f t="shared" si="2"/>
        <v>24</v>
      </c>
      <c r="I23" s="2">
        <f t="shared" si="2"/>
        <v>24</v>
      </c>
      <c r="J23" s="2">
        <f t="shared" si="2"/>
        <v>24</v>
      </c>
      <c r="K23" s="2">
        <f t="shared" si="2"/>
        <v>24</v>
      </c>
      <c r="L23" s="2">
        <f t="shared" si="2"/>
        <v>24</v>
      </c>
      <c r="M23" s="2">
        <f t="shared" si="2"/>
        <v>24</v>
      </c>
      <c r="N23" s="2">
        <f t="shared" si="2"/>
        <v>24</v>
      </c>
      <c r="O23" s="2">
        <f t="shared" si="2"/>
        <v>24</v>
      </c>
      <c r="P23" s="2">
        <f t="shared" si="2"/>
        <v>24</v>
      </c>
      <c r="Q23" s="2">
        <f t="shared" si="2"/>
        <v>24</v>
      </c>
    </row>
    <row r="24" spans="1:17" x14ac:dyDescent="0.25">
      <c r="A24" s="2" t="s">
        <v>21</v>
      </c>
      <c r="B24" s="2"/>
      <c r="C24" s="16">
        <f t="shared" si="0"/>
        <v>1.6E-2</v>
      </c>
      <c r="D24" s="16">
        <f t="shared" si="2"/>
        <v>1.6E-2</v>
      </c>
      <c r="E24" s="16">
        <f t="shared" si="2"/>
        <v>1.6E-2</v>
      </c>
      <c r="F24" s="16">
        <f t="shared" si="2"/>
        <v>1.6E-2</v>
      </c>
      <c r="G24" s="16">
        <f t="shared" si="2"/>
        <v>1.6E-2</v>
      </c>
      <c r="H24" s="16">
        <f t="shared" si="2"/>
        <v>1.6E-2</v>
      </c>
      <c r="I24" s="16">
        <f t="shared" si="2"/>
        <v>1.6E-2</v>
      </c>
      <c r="J24" s="16">
        <f t="shared" si="2"/>
        <v>1.6E-2</v>
      </c>
      <c r="K24" s="16">
        <f t="shared" si="2"/>
        <v>1.6E-2</v>
      </c>
      <c r="L24" s="16">
        <f t="shared" si="2"/>
        <v>1.6E-2</v>
      </c>
      <c r="M24" s="16">
        <f t="shared" si="2"/>
        <v>1.6E-2</v>
      </c>
      <c r="N24" s="16">
        <f t="shared" si="2"/>
        <v>1.6E-2</v>
      </c>
      <c r="O24" s="16">
        <f t="shared" si="2"/>
        <v>1.6E-2</v>
      </c>
      <c r="P24" s="16">
        <f t="shared" si="2"/>
        <v>1.6E-2</v>
      </c>
      <c r="Q24" s="16">
        <f t="shared" si="2"/>
        <v>1.6E-2</v>
      </c>
    </row>
    <row r="25" spans="1:17" x14ac:dyDescent="0.25">
      <c r="A25" s="6" t="s">
        <v>20</v>
      </c>
      <c r="B25" s="2"/>
      <c r="C25" s="2">
        <f t="shared" si="0"/>
        <v>0</v>
      </c>
      <c r="D25" s="2">
        <f t="shared" si="2"/>
        <v>0</v>
      </c>
      <c r="E25" s="2">
        <f t="shared" si="2"/>
        <v>0</v>
      </c>
      <c r="F25" s="2">
        <f t="shared" si="2"/>
        <v>0</v>
      </c>
      <c r="G25" s="2">
        <f t="shared" si="2"/>
        <v>0</v>
      </c>
      <c r="H25" s="2">
        <f t="shared" si="2"/>
        <v>0</v>
      </c>
      <c r="I25" s="2">
        <f t="shared" si="2"/>
        <v>0</v>
      </c>
      <c r="J25" s="2">
        <f t="shared" si="2"/>
        <v>0</v>
      </c>
      <c r="K25" s="2">
        <f t="shared" si="2"/>
        <v>0</v>
      </c>
      <c r="L25" s="2">
        <f t="shared" si="2"/>
        <v>0</v>
      </c>
      <c r="M25" s="2">
        <f t="shared" si="2"/>
        <v>0</v>
      </c>
      <c r="N25" s="2">
        <f t="shared" si="2"/>
        <v>0</v>
      </c>
      <c r="O25" s="2">
        <f t="shared" si="2"/>
        <v>0</v>
      </c>
      <c r="P25" s="2">
        <f t="shared" si="2"/>
        <v>0</v>
      </c>
      <c r="Q25" s="2">
        <f t="shared" si="2"/>
        <v>0</v>
      </c>
    </row>
    <row r="26" spans="1:17" x14ac:dyDescent="0.25">
      <c r="A26" s="12" t="s">
        <v>6</v>
      </c>
      <c r="B26" s="2"/>
      <c r="C26" s="2">
        <f t="shared" si="0"/>
        <v>165</v>
      </c>
      <c r="D26" s="2">
        <f t="shared" si="2"/>
        <v>165</v>
      </c>
      <c r="E26" s="2">
        <f t="shared" si="2"/>
        <v>165</v>
      </c>
      <c r="F26" s="2">
        <f t="shared" si="2"/>
        <v>165</v>
      </c>
      <c r="G26" s="2">
        <f t="shared" si="2"/>
        <v>165</v>
      </c>
      <c r="H26" s="2">
        <f t="shared" si="2"/>
        <v>165</v>
      </c>
      <c r="I26" s="2">
        <f t="shared" si="2"/>
        <v>165</v>
      </c>
      <c r="J26" s="2">
        <f t="shared" si="2"/>
        <v>165</v>
      </c>
      <c r="K26" s="2">
        <f t="shared" si="2"/>
        <v>165</v>
      </c>
      <c r="L26" s="2">
        <f t="shared" si="2"/>
        <v>165</v>
      </c>
      <c r="M26" s="2">
        <f t="shared" si="2"/>
        <v>165</v>
      </c>
      <c r="N26" s="2">
        <f t="shared" si="2"/>
        <v>165</v>
      </c>
      <c r="O26" s="2">
        <f t="shared" si="2"/>
        <v>165</v>
      </c>
      <c r="P26" s="2">
        <f t="shared" si="2"/>
        <v>165</v>
      </c>
      <c r="Q26" s="2">
        <f t="shared" si="2"/>
        <v>165</v>
      </c>
    </row>
    <row r="27" spans="1:17" x14ac:dyDescent="0.25">
      <c r="A27" s="2" t="s">
        <v>7</v>
      </c>
      <c r="B27" s="2"/>
      <c r="C27" s="15">
        <f t="shared" si="0"/>
        <v>0.11</v>
      </c>
      <c r="D27" s="15">
        <f t="shared" si="2"/>
        <v>0.11</v>
      </c>
      <c r="E27" s="15">
        <f t="shared" si="2"/>
        <v>0.11</v>
      </c>
      <c r="F27" s="15">
        <f t="shared" si="2"/>
        <v>0.11</v>
      </c>
      <c r="G27" s="15">
        <f t="shared" si="2"/>
        <v>0.11</v>
      </c>
      <c r="H27" s="15">
        <f t="shared" si="2"/>
        <v>0.11</v>
      </c>
      <c r="I27" s="15">
        <f t="shared" si="2"/>
        <v>0.11</v>
      </c>
      <c r="J27" s="15">
        <f t="shared" si="2"/>
        <v>0.11</v>
      </c>
      <c r="K27" s="15">
        <f t="shared" si="2"/>
        <v>0.11</v>
      </c>
      <c r="L27" s="15">
        <f t="shared" si="2"/>
        <v>0.11</v>
      </c>
      <c r="M27" s="15">
        <f t="shared" si="2"/>
        <v>0.11</v>
      </c>
      <c r="N27" s="15">
        <f t="shared" si="2"/>
        <v>0.11</v>
      </c>
      <c r="O27" s="15">
        <f t="shared" si="2"/>
        <v>0.11</v>
      </c>
      <c r="P27" s="15">
        <f t="shared" si="2"/>
        <v>0.11</v>
      </c>
      <c r="Q27" s="15">
        <f t="shared" si="2"/>
        <v>0.11</v>
      </c>
    </row>
    <row r="28" spans="1:17" x14ac:dyDescent="0.25">
      <c r="A28" s="7" t="s">
        <v>13</v>
      </c>
      <c r="B28" s="2"/>
      <c r="C28" s="2">
        <f t="shared" si="0"/>
        <v>0</v>
      </c>
      <c r="D28" s="2">
        <f t="shared" si="2"/>
        <v>0</v>
      </c>
      <c r="E28" s="2">
        <f t="shared" si="2"/>
        <v>0</v>
      </c>
      <c r="F28" s="2">
        <f t="shared" si="2"/>
        <v>0</v>
      </c>
      <c r="G28" s="2">
        <f t="shared" si="2"/>
        <v>0</v>
      </c>
      <c r="H28" s="2">
        <f t="shared" si="2"/>
        <v>0</v>
      </c>
      <c r="I28" s="2">
        <f t="shared" si="2"/>
        <v>0</v>
      </c>
      <c r="J28" s="2">
        <f t="shared" si="2"/>
        <v>0</v>
      </c>
      <c r="K28" s="2">
        <f t="shared" si="2"/>
        <v>0</v>
      </c>
      <c r="L28" s="2">
        <f t="shared" si="2"/>
        <v>0</v>
      </c>
      <c r="M28" s="2">
        <f t="shared" si="2"/>
        <v>0</v>
      </c>
      <c r="N28" s="2">
        <f t="shared" si="2"/>
        <v>0</v>
      </c>
      <c r="O28" s="2">
        <f t="shared" si="2"/>
        <v>0</v>
      </c>
      <c r="P28" s="2">
        <f t="shared" si="2"/>
        <v>0</v>
      </c>
      <c r="Q28" s="2">
        <f t="shared" si="2"/>
        <v>0</v>
      </c>
    </row>
    <row r="29" spans="1:17" x14ac:dyDescent="0.25">
      <c r="A29" s="11" t="s">
        <v>14</v>
      </c>
      <c r="B29" s="2"/>
      <c r="C29" s="2">
        <f t="shared" si="0"/>
        <v>165</v>
      </c>
      <c r="D29" s="2">
        <f t="shared" si="2"/>
        <v>165</v>
      </c>
      <c r="E29" s="2">
        <f t="shared" si="2"/>
        <v>165</v>
      </c>
      <c r="F29" s="2">
        <f t="shared" si="2"/>
        <v>165</v>
      </c>
      <c r="G29" s="2">
        <f t="shared" si="2"/>
        <v>165</v>
      </c>
      <c r="H29" s="2">
        <f t="shared" si="2"/>
        <v>165</v>
      </c>
      <c r="I29" s="2">
        <f t="shared" si="2"/>
        <v>165</v>
      </c>
      <c r="J29" s="2">
        <f t="shared" si="2"/>
        <v>165</v>
      </c>
      <c r="K29" s="2">
        <f t="shared" si="2"/>
        <v>165</v>
      </c>
      <c r="L29" s="2">
        <f t="shared" si="2"/>
        <v>165</v>
      </c>
      <c r="M29" s="2">
        <f t="shared" si="2"/>
        <v>165</v>
      </c>
      <c r="N29" s="2">
        <f t="shared" si="2"/>
        <v>165</v>
      </c>
      <c r="O29" s="2">
        <f t="shared" si="2"/>
        <v>165</v>
      </c>
      <c r="P29" s="2">
        <f t="shared" si="2"/>
        <v>165</v>
      </c>
      <c r="Q29" s="2">
        <f t="shared" si="2"/>
        <v>165</v>
      </c>
    </row>
    <row r="30" spans="1:17" x14ac:dyDescent="0.25">
      <c r="A30" s="7" t="s">
        <v>15</v>
      </c>
      <c r="B30" s="24">
        <f>G12</f>
        <v>4.4999999999999998E-2</v>
      </c>
      <c r="C30" s="9">
        <f>-$B$30*(B47-B52)</f>
        <v>-48.6</v>
      </c>
      <c r="D30" s="9">
        <f t="shared" ref="D30:Q30" si="3">-$B$30*(C47-C52)</f>
        <v>-44.933400000000006</v>
      </c>
      <c r="E30" s="9">
        <f t="shared" si="3"/>
        <v>-42.417902099999999</v>
      </c>
      <c r="F30" s="9">
        <f t="shared" si="3"/>
        <v>-39.03866391615</v>
      </c>
      <c r="G30" s="9">
        <f t="shared" si="3"/>
        <v>-35.632217913358723</v>
      </c>
      <c r="H30" s="9">
        <f t="shared" si="3"/>
        <v>-32.224914864270794</v>
      </c>
      <c r="I30" s="9">
        <f t="shared" si="3"/>
        <v>-28.817584818224525</v>
      </c>
      <c r="J30" s="9">
        <f t="shared" si="3"/>
        <v>-25.410253921774064</v>
      </c>
      <c r="K30" s="9">
        <f t="shared" si="3"/>
        <v>-22.002922998535873</v>
      </c>
      <c r="L30" s="9">
        <f t="shared" si="3"/>
        <v>-18.595592074453872</v>
      </c>
      <c r="M30" s="9">
        <f t="shared" si="3"/>
        <v>-15.188261150345289</v>
      </c>
      <c r="N30" s="9">
        <f t="shared" si="3"/>
        <v>-11.780930226235869</v>
      </c>
      <c r="O30" s="9">
        <f t="shared" si="3"/>
        <v>-8.3735993021264239</v>
      </c>
      <c r="P30" s="9">
        <f t="shared" si="3"/>
        <v>-4.9662683780169781</v>
      </c>
      <c r="Q30" s="9">
        <f t="shared" si="3"/>
        <v>-1.5589374539075309</v>
      </c>
    </row>
    <row r="31" spans="1:17" x14ac:dyDescent="0.25">
      <c r="A31" s="11" t="s">
        <v>16</v>
      </c>
      <c r="B31" s="2"/>
      <c r="C31" s="9">
        <f>C29+C30</f>
        <v>116.4</v>
      </c>
      <c r="D31" s="9">
        <f t="shared" ref="D31:Q31" si="4">D29+D30</f>
        <v>120.06659999999999</v>
      </c>
      <c r="E31" s="9">
        <f t="shared" si="4"/>
        <v>122.58209790000001</v>
      </c>
      <c r="F31" s="9">
        <f t="shared" si="4"/>
        <v>125.96133608385</v>
      </c>
      <c r="G31" s="9">
        <f t="shared" si="4"/>
        <v>129.36778208664128</v>
      </c>
      <c r="H31" s="9">
        <f t="shared" si="4"/>
        <v>132.7750851357292</v>
      </c>
      <c r="I31" s="9">
        <f t="shared" si="4"/>
        <v>136.18241518177547</v>
      </c>
      <c r="J31" s="9">
        <f t="shared" si="4"/>
        <v>139.58974607822594</v>
      </c>
      <c r="K31" s="9">
        <f t="shared" si="4"/>
        <v>142.99707700146413</v>
      </c>
      <c r="L31" s="9">
        <f t="shared" si="4"/>
        <v>146.40440792554614</v>
      </c>
      <c r="M31" s="9">
        <f t="shared" si="4"/>
        <v>149.81173884965472</v>
      </c>
      <c r="N31" s="9">
        <f t="shared" si="4"/>
        <v>153.21906977376412</v>
      </c>
      <c r="O31" s="9">
        <f t="shared" si="4"/>
        <v>156.62640069787358</v>
      </c>
      <c r="P31" s="9">
        <f t="shared" si="4"/>
        <v>160.03373162198301</v>
      </c>
      <c r="Q31" s="9">
        <f t="shared" si="4"/>
        <v>163.44106254609247</v>
      </c>
    </row>
    <row r="32" spans="1:17" x14ac:dyDescent="0.25">
      <c r="A32" s="7" t="s">
        <v>17</v>
      </c>
      <c r="B32" s="4">
        <v>0.3</v>
      </c>
      <c r="C32" s="9">
        <f>-$B$32*C31</f>
        <v>-34.92</v>
      </c>
      <c r="D32" s="9">
        <f t="shared" ref="D32:Q32" si="5">-$B$32*D31</f>
        <v>-36.019979999999997</v>
      </c>
      <c r="E32" s="9">
        <f t="shared" si="5"/>
        <v>-36.77462937</v>
      </c>
      <c r="F32" s="9">
        <f t="shared" si="5"/>
        <v>-37.788400825155001</v>
      </c>
      <c r="G32" s="9">
        <f t="shared" si="5"/>
        <v>-38.810334625992382</v>
      </c>
      <c r="H32" s="9">
        <f t="shared" si="5"/>
        <v>-39.832525540718756</v>
      </c>
      <c r="I32" s="9">
        <f t="shared" si="5"/>
        <v>-40.854724554532638</v>
      </c>
      <c r="J32" s="9">
        <f t="shared" si="5"/>
        <v>-41.876923823467784</v>
      </c>
      <c r="K32" s="9">
        <f t="shared" si="5"/>
        <v>-42.89912310043924</v>
      </c>
      <c r="L32" s="9">
        <f t="shared" si="5"/>
        <v>-43.921322377663842</v>
      </c>
      <c r="M32" s="9">
        <f t="shared" si="5"/>
        <v>-44.943521654896415</v>
      </c>
      <c r="N32" s="9">
        <f t="shared" si="5"/>
        <v>-45.965720932129237</v>
      </c>
      <c r="O32" s="9">
        <f t="shared" si="5"/>
        <v>-46.987920209362073</v>
      </c>
      <c r="P32" s="9">
        <f t="shared" si="5"/>
        <v>-48.010119486594903</v>
      </c>
      <c r="Q32" s="9">
        <f t="shared" si="5"/>
        <v>-49.032318763827739</v>
      </c>
    </row>
    <row r="33" spans="1:17" x14ac:dyDescent="0.25">
      <c r="A33" s="11" t="s">
        <v>18</v>
      </c>
      <c r="B33" s="12"/>
      <c r="C33" s="13">
        <f>C31+C32</f>
        <v>81.48</v>
      </c>
      <c r="D33" s="13">
        <f t="shared" ref="D33:Q33" si="6">D31+D32</f>
        <v>84.04661999999999</v>
      </c>
      <c r="E33" s="13">
        <f t="shared" si="6"/>
        <v>85.807468530000008</v>
      </c>
      <c r="F33" s="13">
        <f t="shared" si="6"/>
        <v>88.172935258694991</v>
      </c>
      <c r="G33" s="13">
        <f t="shared" si="6"/>
        <v>90.557447460648902</v>
      </c>
      <c r="H33" s="13">
        <f t="shared" si="6"/>
        <v>92.942559595010437</v>
      </c>
      <c r="I33" s="13">
        <f t="shared" si="6"/>
        <v>95.327690627242831</v>
      </c>
      <c r="J33" s="13">
        <f t="shared" si="6"/>
        <v>97.712822254758152</v>
      </c>
      <c r="K33" s="13">
        <f t="shared" si="6"/>
        <v>100.09795390102489</v>
      </c>
      <c r="L33" s="13">
        <f t="shared" si="6"/>
        <v>102.4830855478823</v>
      </c>
      <c r="M33" s="13">
        <f t="shared" si="6"/>
        <v>104.8682171947583</v>
      </c>
      <c r="N33" s="13">
        <f t="shared" si="6"/>
        <v>107.25334884163487</v>
      </c>
      <c r="O33" s="13">
        <f t="shared" si="6"/>
        <v>109.6384804885115</v>
      </c>
      <c r="P33" s="13">
        <f t="shared" si="6"/>
        <v>112.02361213538811</v>
      </c>
      <c r="Q33" s="13">
        <f t="shared" si="6"/>
        <v>114.40874378226474</v>
      </c>
    </row>
    <row r="34" spans="1:17" x14ac:dyDescent="0.25">
      <c r="A3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5" spans="1:17" x14ac:dyDescent="0.25">
      <c r="B35" s="2"/>
      <c r="C35" s="25" t="str">
        <f>C19</f>
        <v>A1</v>
      </c>
      <c r="D35" s="25" t="str">
        <f t="shared" ref="D35:Q35" si="7">D19</f>
        <v>A2</v>
      </c>
      <c r="E35" s="25" t="str">
        <f t="shared" si="7"/>
        <v>A3</v>
      </c>
      <c r="F35" s="25" t="str">
        <f t="shared" si="7"/>
        <v>A4</v>
      </c>
      <c r="G35" s="25" t="str">
        <f t="shared" si="7"/>
        <v>A5</v>
      </c>
      <c r="H35" s="25" t="str">
        <f t="shared" si="7"/>
        <v>A6</v>
      </c>
      <c r="I35" s="25" t="str">
        <f t="shared" si="7"/>
        <v>A7</v>
      </c>
      <c r="J35" s="25" t="str">
        <f t="shared" si="7"/>
        <v>A8</v>
      </c>
      <c r="K35" s="25" t="str">
        <f t="shared" si="7"/>
        <v>A9</v>
      </c>
      <c r="L35" s="25" t="str">
        <f t="shared" si="7"/>
        <v>A10</v>
      </c>
      <c r="M35" s="25" t="str">
        <f t="shared" si="7"/>
        <v>A11</v>
      </c>
      <c r="N35" s="25" t="str">
        <f t="shared" si="7"/>
        <v>A12</v>
      </c>
      <c r="O35" s="25" t="str">
        <f t="shared" si="7"/>
        <v>A13</v>
      </c>
      <c r="P35" s="25" t="str">
        <f t="shared" si="7"/>
        <v>A14</v>
      </c>
      <c r="Q35" s="25" t="str">
        <f t="shared" si="7"/>
        <v>A15</v>
      </c>
    </row>
    <row r="36" spans="1:17" x14ac:dyDescent="0.25">
      <c r="A36" s="2" t="s">
        <v>19</v>
      </c>
      <c r="B36" s="2"/>
      <c r="C36" s="9">
        <f>C33+C28</f>
        <v>81.48</v>
      </c>
      <c r="D36" s="9">
        <f>D33+D28</f>
        <v>84.04661999999999</v>
      </c>
      <c r="E36" s="9">
        <f t="shared" ref="E36:Q36" si="8">E33+E28</f>
        <v>85.807468530000008</v>
      </c>
      <c r="F36" s="9">
        <f t="shared" si="8"/>
        <v>88.172935258694991</v>
      </c>
      <c r="G36" s="9">
        <f t="shared" si="8"/>
        <v>90.557447460648902</v>
      </c>
      <c r="H36" s="9">
        <f t="shared" si="8"/>
        <v>92.942559595010437</v>
      </c>
      <c r="I36" s="9">
        <f t="shared" si="8"/>
        <v>95.327690627242831</v>
      </c>
      <c r="J36" s="9">
        <f t="shared" si="8"/>
        <v>97.712822254758152</v>
      </c>
      <c r="K36" s="9">
        <f t="shared" si="8"/>
        <v>100.09795390102489</v>
      </c>
      <c r="L36" s="9">
        <f t="shared" si="8"/>
        <v>102.4830855478823</v>
      </c>
      <c r="M36" s="9">
        <f t="shared" si="8"/>
        <v>104.8682171947583</v>
      </c>
      <c r="N36" s="9">
        <f t="shared" si="8"/>
        <v>107.25334884163487</v>
      </c>
      <c r="O36" s="9">
        <f t="shared" si="8"/>
        <v>109.6384804885115</v>
      </c>
      <c r="P36" s="9">
        <f t="shared" si="8"/>
        <v>112.02361213538811</v>
      </c>
      <c r="Q36" s="9">
        <f t="shared" si="8"/>
        <v>114.40874378226474</v>
      </c>
    </row>
    <row r="37" spans="1:17" x14ac:dyDescent="0.25">
      <c r="A37" s="2" t="s">
        <v>37</v>
      </c>
      <c r="B37" s="2">
        <f>-G9*(B39+B40+B41)</f>
        <v>270</v>
      </c>
      <c r="C37" s="9"/>
      <c r="D37" s="9">
        <f>-C43</f>
        <v>-28.146666666666675</v>
      </c>
      <c r="E37" s="9">
        <f t="shared" ref="E37:Q37" si="9">-D43</f>
        <v>-10.713286666666662</v>
      </c>
      <c r="F37" s="9">
        <f t="shared" si="9"/>
        <v>-12.47413519666668</v>
      </c>
      <c r="G37" s="9">
        <f t="shared" si="9"/>
        <v>-14.839601925361663</v>
      </c>
      <c r="H37" s="9">
        <f t="shared" si="9"/>
        <v>-17.224114127315573</v>
      </c>
      <c r="I37" s="9">
        <f t="shared" si="9"/>
        <v>-19.609226261677108</v>
      </c>
      <c r="J37" s="9">
        <f t="shared" si="9"/>
        <v>-21.994357293909502</v>
      </c>
      <c r="K37" s="9">
        <f t="shared" si="9"/>
        <v>-24.379488921424823</v>
      </c>
      <c r="L37" s="9">
        <f t="shared" si="9"/>
        <v>-26.764620567691566</v>
      </c>
      <c r="M37" s="9">
        <f t="shared" si="9"/>
        <v>-29.149752214548968</v>
      </c>
      <c r="N37" s="9">
        <f t="shared" si="9"/>
        <v>-31.534883861424973</v>
      </c>
      <c r="O37" s="9">
        <f t="shared" si="9"/>
        <v>-33.920015508301546</v>
      </c>
      <c r="P37" s="9">
        <f t="shared" si="9"/>
        <v>-36.305147155178176</v>
      </c>
      <c r="Q37" s="9">
        <f t="shared" si="9"/>
        <v>-38.690278802054777</v>
      </c>
    </row>
    <row r="38" spans="1:17" x14ac:dyDescent="0.25">
      <c r="A38" s="2" t="s">
        <v>38</v>
      </c>
      <c r="B38" s="2">
        <v>1100</v>
      </c>
      <c r="C38" s="9">
        <f>-B38/G11</f>
        <v>-73.333333333333329</v>
      </c>
      <c r="D38" s="9">
        <f>C38</f>
        <v>-73.333333333333329</v>
      </c>
      <c r="E38" s="9">
        <f t="shared" ref="E38:Q38" si="10">D38</f>
        <v>-73.333333333333329</v>
      </c>
      <c r="F38" s="9">
        <f t="shared" si="10"/>
        <v>-73.333333333333329</v>
      </c>
      <c r="G38" s="9">
        <f t="shared" si="10"/>
        <v>-73.333333333333329</v>
      </c>
      <c r="H38" s="9">
        <f t="shared" si="10"/>
        <v>-73.333333333333329</v>
      </c>
      <c r="I38" s="9">
        <f t="shared" si="10"/>
        <v>-73.333333333333329</v>
      </c>
      <c r="J38" s="9">
        <f t="shared" si="10"/>
        <v>-73.333333333333329</v>
      </c>
      <c r="K38" s="9">
        <f t="shared" si="10"/>
        <v>-73.333333333333329</v>
      </c>
      <c r="L38" s="9">
        <f t="shared" si="10"/>
        <v>-73.333333333333329</v>
      </c>
      <c r="M38" s="9">
        <f t="shared" si="10"/>
        <v>-73.333333333333329</v>
      </c>
      <c r="N38" s="9">
        <f t="shared" si="10"/>
        <v>-73.333333333333329</v>
      </c>
      <c r="O38" s="9">
        <f t="shared" si="10"/>
        <v>-73.333333333333329</v>
      </c>
      <c r="P38" s="9">
        <f t="shared" si="10"/>
        <v>-73.333333333333329</v>
      </c>
      <c r="Q38" s="9">
        <f t="shared" si="10"/>
        <v>-73.333333333333329</v>
      </c>
    </row>
    <row r="39" spans="1:17" x14ac:dyDescent="0.25">
      <c r="A39" s="2" t="s">
        <v>43</v>
      </c>
      <c r="B39" s="29">
        <v>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x14ac:dyDescent="0.25">
      <c r="A40" s="2" t="s">
        <v>44</v>
      </c>
      <c r="B40" s="29">
        <v>-1200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x14ac:dyDescent="0.25">
      <c r="A41" s="2" t="s">
        <v>40</v>
      </c>
      <c r="B41" s="29">
        <v>-150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x14ac:dyDescent="0.25">
      <c r="A42" s="2" t="s">
        <v>41</v>
      </c>
      <c r="B42" s="2">
        <v>0</v>
      </c>
      <c r="C42" s="9">
        <f>B43</f>
        <v>20</v>
      </c>
      <c r="D42" s="9">
        <f t="shared" ref="D42:Q42" si="11">C43</f>
        <v>28.146666666666675</v>
      </c>
      <c r="E42" s="9">
        <f t="shared" si="11"/>
        <v>10.713286666666662</v>
      </c>
      <c r="F42" s="9">
        <f t="shared" si="11"/>
        <v>12.47413519666668</v>
      </c>
      <c r="G42" s="9">
        <f t="shared" si="11"/>
        <v>14.839601925361663</v>
      </c>
      <c r="H42" s="9">
        <f t="shared" si="11"/>
        <v>17.224114127315573</v>
      </c>
      <c r="I42" s="9">
        <f t="shared" si="11"/>
        <v>19.609226261677108</v>
      </c>
      <c r="J42" s="9">
        <f t="shared" si="11"/>
        <v>21.994357293909502</v>
      </c>
      <c r="K42" s="9">
        <f t="shared" si="11"/>
        <v>24.379488921424823</v>
      </c>
      <c r="L42" s="9">
        <f t="shared" si="11"/>
        <v>26.764620567691566</v>
      </c>
      <c r="M42" s="9">
        <f t="shared" si="11"/>
        <v>29.149752214548968</v>
      </c>
      <c r="N42" s="9">
        <f t="shared" si="11"/>
        <v>31.534883861424973</v>
      </c>
      <c r="O42" s="9">
        <f t="shared" si="11"/>
        <v>33.920015508301546</v>
      </c>
      <c r="P42" s="9">
        <f t="shared" si="11"/>
        <v>36.305147155178176</v>
      </c>
      <c r="Q42" s="9">
        <f t="shared" si="11"/>
        <v>38.690278802054777</v>
      </c>
    </row>
    <row r="43" spans="1:17" x14ac:dyDescent="0.25">
      <c r="A43" s="2" t="s">
        <v>42</v>
      </c>
      <c r="B43" s="2">
        <f>SUM(B36:B42)</f>
        <v>20</v>
      </c>
      <c r="C43" s="9">
        <f>SUM(C36:C42)</f>
        <v>28.146666666666675</v>
      </c>
      <c r="D43" s="9">
        <f t="shared" ref="D43:Q43" si="12">SUM(D36:D42)</f>
        <v>10.713286666666662</v>
      </c>
      <c r="E43" s="9">
        <f t="shared" si="12"/>
        <v>12.47413519666668</v>
      </c>
      <c r="F43" s="9">
        <f t="shared" si="12"/>
        <v>14.839601925361663</v>
      </c>
      <c r="G43" s="9">
        <f t="shared" si="12"/>
        <v>17.224114127315573</v>
      </c>
      <c r="H43" s="9">
        <f t="shared" si="12"/>
        <v>19.609226261677108</v>
      </c>
      <c r="I43" s="9">
        <f t="shared" si="12"/>
        <v>21.994357293909502</v>
      </c>
      <c r="J43" s="9">
        <f t="shared" si="12"/>
        <v>24.379488921424823</v>
      </c>
      <c r="K43" s="9">
        <f t="shared" si="12"/>
        <v>26.764620567691566</v>
      </c>
      <c r="L43" s="9">
        <f t="shared" si="12"/>
        <v>29.149752214548968</v>
      </c>
      <c r="M43" s="9">
        <f t="shared" si="12"/>
        <v>31.534883861424973</v>
      </c>
      <c r="N43" s="9">
        <f t="shared" si="12"/>
        <v>33.920015508301546</v>
      </c>
      <c r="O43" s="9">
        <f t="shared" si="12"/>
        <v>36.305147155178176</v>
      </c>
      <c r="P43" s="9">
        <f t="shared" si="12"/>
        <v>38.690278802054777</v>
      </c>
      <c r="Q43" s="9">
        <f t="shared" si="12"/>
        <v>41.075410448931407</v>
      </c>
    </row>
    <row r="44" spans="1:17" x14ac:dyDescent="0.25">
      <c r="A4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25">
      <c r="B45" s="2"/>
      <c r="C45" s="25" t="str">
        <f>C35</f>
        <v>A1</v>
      </c>
      <c r="D45" s="25" t="str">
        <f t="shared" ref="D45:Q45" si="13">D35</f>
        <v>A2</v>
      </c>
      <c r="E45" s="25" t="str">
        <f t="shared" si="13"/>
        <v>A3</v>
      </c>
      <c r="F45" s="25" t="str">
        <f t="shared" si="13"/>
        <v>A4</v>
      </c>
      <c r="G45" s="25" t="str">
        <f t="shared" si="13"/>
        <v>A5</v>
      </c>
      <c r="H45" s="25" t="str">
        <f t="shared" si="13"/>
        <v>A6</v>
      </c>
      <c r="I45" s="25" t="str">
        <f t="shared" si="13"/>
        <v>A7</v>
      </c>
      <c r="J45" s="25" t="str">
        <f t="shared" si="13"/>
        <v>A8</v>
      </c>
      <c r="K45" s="25" t="str">
        <f t="shared" si="13"/>
        <v>A9</v>
      </c>
      <c r="L45" s="25" t="str">
        <f t="shared" si="13"/>
        <v>A10</v>
      </c>
      <c r="M45" s="25" t="str">
        <f t="shared" si="13"/>
        <v>A11</v>
      </c>
      <c r="N45" s="25" t="str">
        <f t="shared" si="13"/>
        <v>A12</v>
      </c>
      <c r="O45" s="25" t="str">
        <f t="shared" si="13"/>
        <v>A13</v>
      </c>
      <c r="P45" s="25" t="str">
        <f t="shared" si="13"/>
        <v>A14</v>
      </c>
      <c r="Q45" s="25" t="str">
        <f t="shared" si="13"/>
        <v>A15</v>
      </c>
    </row>
    <row r="46" spans="1:17" x14ac:dyDescent="0.25">
      <c r="A46" s="2" t="s">
        <v>37</v>
      </c>
      <c r="B46" s="2">
        <f>B37</f>
        <v>270</v>
      </c>
      <c r="C46" s="9">
        <f>B46+C36+C37</f>
        <v>351.48</v>
      </c>
      <c r="D46" s="9">
        <f t="shared" ref="D46:Q46" si="14">C46+D36+D37</f>
        <v>407.37995333333333</v>
      </c>
      <c r="E46" s="9">
        <f t="shared" si="14"/>
        <v>482.47413519666668</v>
      </c>
      <c r="F46" s="9">
        <f t="shared" si="14"/>
        <v>558.17293525869502</v>
      </c>
      <c r="G46" s="9">
        <f t="shared" si="14"/>
        <v>633.89078079398223</v>
      </c>
      <c r="H46" s="9">
        <f t="shared" si="14"/>
        <v>709.60922626167701</v>
      </c>
      <c r="I46" s="9">
        <f t="shared" si="14"/>
        <v>785.32769062724276</v>
      </c>
      <c r="J46" s="9">
        <f t="shared" si="14"/>
        <v>861.04615558809144</v>
      </c>
      <c r="K46" s="9">
        <f t="shared" si="14"/>
        <v>936.76462056769151</v>
      </c>
      <c r="L46" s="9">
        <f t="shared" si="14"/>
        <v>1012.4830855478822</v>
      </c>
      <c r="M46" s="9">
        <f t="shared" si="14"/>
        <v>1088.2015505280915</v>
      </c>
      <c r="N46" s="9">
        <f t="shared" si="14"/>
        <v>1163.9200155083013</v>
      </c>
      <c r="O46" s="9">
        <f t="shared" si="14"/>
        <v>1239.6384804885113</v>
      </c>
      <c r="P46" s="9">
        <f t="shared" si="14"/>
        <v>1315.3569454687211</v>
      </c>
      <c r="Q46" s="9">
        <f t="shared" si="14"/>
        <v>1391.0754104489311</v>
      </c>
    </row>
    <row r="47" spans="1:17" x14ac:dyDescent="0.25">
      <c r="A47" s="2" t="s">
        <v>38</v>
      </c>
      <c r="B47" s="2">
        <f>B38</f>
        <v>1100</v>
      </c>
      <c r="C47" s="9">
        <f>B47+C38</f>
        <v>1026.6666666666667</v>
      </c>
      <c r="D47" s="9">
        <f t="shared" ref="D47:Q47" si="15">C47+D38</f>
        <v>953.33333333333337</v>
      </c>
      <c r="E47" s="9">
        <f t="shared" si="15"/>
        <v>880</v>
      </c>
      <c r="F47" s="9">
        <f t="shared" si="15"/>
        <v>806.66666666666663</v>
      </c>
      <c r="G47" s="9">
        <f t="shared" si="15"/>
        <v>733.33333333333326</v>
      </c>
      <c r="H47" s="9">
        <f t="shared" si="15"/>
        <v>659.99999999999989</v>
      </c>
      <c r="I47" s="9">
        <f t="shared" si="15"/>
        <v>586.66666666666652</v>
      </c>
      <c r="J47" s="9">
        <f t="shared" si="15"/>
        <v>513.33333333333314</v>
      </c>
      <c r="K47" s="9">
        <f t="shared" si="15"/>
        <v>439.99999999999983</v>
      </c>
      <c r="L47" s="9">
        <f t="shared" si="15"/>
        <v>366.66666666666652</v>
      </c>
      <c r="M47" s="9">
        <f t="shared" si="15"/>
        <v>293.3333333333332</v>
      </c>
      <c r="N47" s="9">
        <f t="shared" si="15"/>
        <v>219.99999999999989</v>
      </c>
      <c r="O47" s="9">
        <f t="shared" si="15"/>
        <v>146.66666666666657</v>
      </c>
      <c r="P47" s="9">
        <f t="shared" si="15"/>
        <v>73.333333333333243</v>
      </c>
      <c r="Q47" s="9">
        <f t="shared" si="15"/>
        <v>0</v>
      </c>
    </row>
    <row r="48" spans="1:17" x14ac:dyDescent="0.25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1:17" x14ac:dyDescent="0.25">
      <c r="A49" s="2" t="s">
        <v>43</v>
      </c>
      <c r="B49" s="2">
        <f>-B39</f>
        <v>0</v>
      </c>
      <c r="C49" s="2">
        <f t="shared" ref="C49:Q49" si="16">-C39</f>
        <v>0</v>
      </c>
      <c r="D49" s="2">
        <f t="shared" si="16"/>
        <v>0</v>
      </c>
      <c r="E49" s="2">
        <f t="shared" si="16"/>
        <v>0</v>
      </c>
      <c r="F49" s="2">
        <f t="shared" si="16"/>
        <v>0</v>
      </c>
      <c r="G49" s="2">
        <f t="shared" si="16"/>
        <v>0</v>
      </c>
      <c r="H49" s="2">
        <f t="shared" si="16"/>
        <v>0</v>
      </c>
      <c r="I49" s="2">
        <f t="shared" si="16"/>
        <v>0</v>
      </c>
      <c r="J49" s="2">
        <f t="shared" si="16"/>
        <v>0</v>
      </c>
      <c r="K49" s="2">
        <f t="shared" si="16"/>
        <v>0</v>
      </c>
      <c r="L49" s="2">
        <f t="shared" si="16"/>
        <v>0</v>
      </c>
      <c r="M49" s="2">
        <f t="shared" si="16"/>
        <v>0</v>
      </c>
      <c r="N49" s="2">
        <f t="shared" si="16"/>
        <v>0</v>
      </c>
      <c r="O49" s="2">
        <f t="shared" si="16"/>
        <v>0</v>
      </c>
      <c r="P49" s="2">
        <f t="shared" si="16"/>
        <v>0</v>
      </c>
      <c r="Q49" s="2">
        <f t="shared" si="16"/>
        <v>0</v>
      </c>
    </row>
    <row r="50" spans="1:17" x14ac:dyDescent="0.25">
      <c r="A50" s="2" t="s">
        <v>44</v>
      </c>
      <c r="B50" s="2">
        <f>-B40</f>
        <v>1200</v>
      </c>
      <c r="C50" s="9">
        <f>B50</f>
        <v>1200</v>
      </c>
      <c r="D50" s="9">
        <f t="shared" ref="D50:Q50" si="17">C50</f>
        <v>1200</v>
      </c>
      <c r="E50" s="9">
        <f t="shared" si="17"/>
        <v>1200</v>
      </c>
      <c r="F50" s="9">
        <f t="shared" si="17"/>
        <v>1200</v>
      </c>
      <c r="G50" s="9">
        <f t="shared" si="17"/>
        <v>1200</v>
      </c>
      <c r="H50" s="9">
        <f t="shared" si="17"/>
        <v>1200</v>
      </c>
      <c r="I50" s="9">
        <f t="shared" si="17"/>
        <v>1200</v>
      </c>
      <c r="J50" s="9">
        <f t="shared" si="17"/>
        <v>1200</v>
      </c>
      <c r="K50" s="9">
        <f t="shared" si="17"/>
        <v>1200</v>
      </c>
      <c r="L50" s="9">
        <f t="shared" si="17"/>
        <v>1200</v>
      </c>
      <c r="M50" s="9">
        <f t="shared" si="17"/>
        <v>1200</v>
      </c>
      <c r="N50" s="9">
        <f t="shared" si="17"/>
        <v>1200</v>
      </c>
      <c r="O50" s="9">
        <f t="shared" si="17"/>
        <v>1200</v>
      </c>
      <c r="P50" s="9">
        <f t="shared" si="17"/>
        <v>1200</v>
      </c>
      <c r="Q50" s="9">
        <f t="shared" si="17"/>
        <v>1200</v>
      </c>
    </row>
    <row r="51" spans="1:17" x14ac:dyDescent="0.25">
      <c r="A51" s="2" t="s">
        <v>39</v>
      </c>
      <c r="B51" s="2">
        <f>-B41</f>
        <v>150</v>
      </c>
      <c r="C51" s="9">
        <f>B51-C41</f>
        <v>150</v>
      </c>
      <c r="D51" s="9">
        <f t="shared" ref="D51:Q51" si="18">C51-D41</f>
        <v>150</v>
      </c>
      <c r="E51" s="9">
        <f t="shared" si="18"/>
        <v>150</v>
      </c>
      <c r="F51" s="9">
        <f t="shared" si="18"/>
        <v>150</v>
      </c>
      <c r="G51" s="9">
        <f t="shared" si="18"/>
        <v>150</v>
      </c>
      <c r="H51" s="9">
        <f t="shared" si="18"/>
        <v>150</v>
      </c>
      <c r="I51" s="9">
        <f t="shared" si="18"/>
        <v>150</v>
      </c>
      <c r="J51" s="9">
        <f t="shared" si="18"/>
        <v>150</v>
      </c>
      <c r="K51" s="9">
        <f t="shared" si="18"/>
        <v>150</v>
      </c>
      <c r="L51" s="9">
        <f t="shared" si="18"/>
        <v>150</v>
      </c>
      <c r="M51" s="9">
        <f t="shared" si="18"/>
        <v>150</v>
      </c>
      <c r="N51" s="9">
        <f t="shared" si="18"/>
        <v>150</v>
      </c>
      <c r="O51" s="9">
        <f t="shared" si="18"/>
        <v>150</v>
      </c>
      <c r="P51" s="9">
        <f t="shared" si="18"/>
        <v>150</v>
      </c>
      <c r="Q51" s="9">
        <f t="shared" si="18"/>
        <v>150</v>
      </c>
    </row>
    <row r="52" spans="1:17" x14ac:dyDescent="0.25">
      <c r="A52" s="2" t="s">
        <v>45</v>
      </c>
      <c r="B52" s="2">
        <f>B43</f>
        <v>20</v>
      </c>
      <c r="C52" s="9">
        <f>C43</f>
        <v>28.146666666666675</v>
      </c>
      <c r="D52" s="9">
        <f t="shared" ref="D52:Q52" si="19">D43</f>
        <v>10.713286666666662</v>
      </c>
      <c r="E52" s="9">
        <f t="shared" si="19"/>
        <v>12.47413519666668</v>
      </c>
      <c r="F52" s="9">
        <f t="shared" si="19"/>
        <v>14.839601925361663</v>
      </c>
      <c r="G52" s="9">
        <f t="shared" si="19"/>
        <v>17.224114127315573</v>
      </c>
      <c r="H52" s="9">
        <f t="shared" si="19"/>
        <v>19.609226261677108</v>
      </c>
      <c r="I52" s="9">
        <f t="shared" si="19"/>
        <v>21.994357293909502</v>
      </c>
      <c r="J52" s="9">
        <f t="shared" si="19"/>
        <v>24.379488921424823</v>
      </c>
      <c r="K52" s="9">
        <f t="shared" si="19"/>
        <v>26.764620567691566</v>
      </c>
      <c r="L52" s="9">
        <f t="shared" si="19"/>
        <v>29.149752214548968</v>
      </c>
      <c r="M52" s="9">
        <f t="shared" si="19"/>
        <v>31.534883861424973</v>
      </c>
      <c r="N52" s="9">
        <f t="shared" si="19"/>
        <v>33.920015508301546</v>
      </c>
      <c r="O52" s="9">
        <f t="shared" si="19"/>
        <v>36.305147155178176</v>
      </c>
      <c r="P52" s="9">
        <f t="shared" si="19"/>
        <v>38.690278802054777</v>
      </c>
      <c r="Q52" s="9">
        <f t="shared" si="19"/>
        <v>41.075410448931407</v>
      </c>
    </row>
    <row r="53" spans="1:17" x14ac:dyDescent="0.25">
      <c r="A53" s="12" t="s">
        <v>46</v>
      </c>
      <c r="B53" s="12">
        <f>SUM(B49:B52)</f>
        <v>1370</v>
      </c>
      <c r="C53" s="13">
        <f>SUM(C49:C52)</f>
        <v>1378.1466666666668</v>
      </c>
      <c r="D53" s="13">
        <f t="shared" ref="D53:Q53" si="20">SUM(D49:D52)</f>
        <v>1360.7132866666666</v>
      </c>
      <c r="E53" s="13">
        <f t="shared" si="20"/>
        <v>1362.4741351966668</v>
      </c>
      <c r="F53" s="13">
        <f t="shared" si="20"/>
        <v>1364.8396019253616</v>
      </c>
      <c r="G53" s="13">
        <f t="shared" si="20"/>
        <v>1367.2241141273155</v>
      </c>
      <c r="H53" s="13">
        <f t="shared" si="20"/>
        <v>1369.6092262616771</v>
      </c>
      <c r="I53" s="13">
        <f t="shared" si="20"/>
        <v>1371.9943572939096</v>
      </c>
      <c r="J53" s="13">
        <f t="shared" si="20"/>
        <v>1374.3794889214248</v>
      </c>
      <c r="K53" s="13">
        <f t="shared" si="20"/>
        <v>1376.7646205676915</v>
      </c>
      <c r="L53" s="13">
        <f t="shared" si="20"/>
        <v>1379.1497522145489</v>
      </c>
      <c r="M53" s="13">
        <f t="shared" si="20"/>
        <v>1381.534883861425</v>
      </c>
      <c r="N53" s="13">
        <f t="shared" si="20"/>
        <v>1383.9200155083015</v>
      </c>
      <c r="O53" s="13">
        <f t="shared" si="20"/>
        <v>1386.3051471551782</v>
      </c>
      <c r="P53" s="13">
        <f t="shared" si="20"/>
        <v>1388.6902788020548</v>
      </c>
      <c r="Q53" s="13">
        <f t="shared" si="20"/>
        <v>1391.0754104489315</v>
      </c>
    </row>
    <row r="54" spans="1:17" x14ac:dyDescent="0.25">
      <c r="A54" s="2" t="s">
        <v>47</v>
      </c>
      <c r="B54" s="2">
        <f>B53-B46-B47</f>
        <v>0</v>
      </c>
      <c r="C54" s="9">
        <f>C53-C46-C47</f>
        <v>0</v>
      </c>
      <c r="D54" s="9">
        <f t="shared" ref="D54:Q54" si="21">D53-D46-D47</f>
        <v>0</v>
      </c>
      <c r="E54" s="9">
        <f t="shared" si="21"/>
        <v>0</v>
      </c>
      <c r="F54" s="9">
        <f t="shared" si="21"/>
        <v>0</v>
      </c>
      <c r="G54" s="9">
        <f t="shared" si="21"/>
        <v>0</v>
      </c>
      <c r="H54" s="9">
        <f t="shared" si="21"/>
        <v>0</v>
      </c>
      <c r="I54" s="9">
        <f t="shared" si="21"/>
        <v>0</v>
      </c>
      <c r="J54" s="9">
        <f t="shared" si="21"/>
        <v>0</v>
      </c>
      <c r="K54" s="9">
        <f t="shared" si="21"/>
        <v>0</v>
      </c>
      <c r="L54" s="9">
        <f t="shared" si="21"/>
        <v>0</v>
      </c>
      <c r="M54" s="9">
        <f t="shared" si="21"/>
        <v>0</v>
      </c>
      <c r="N54" s="9">
        <f t="shared" si="21"/>
        <v>3.4106051316484809E-13</v>
      </c>
      <c r="O54" s="9">
        <f t="shared" si="21"/>
        <v>3.979039320256561E-13</v>
      </c>
      <c r="P54" s="9">
        <f t="shared" si="21"/>
        <v>4.6895820560166612E-13</v>
      </c>
      <c r="Q54" s="9">
        <f t="shared" si="21"/>
        <v>4.5474735088646412E-13</v>
      </c>
    </row>
    <row r="55" spans="1:17" x14ac:dyDescent="0.25">
      <c r="A5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x14ac:dyDescent="0.25">
      <c r="A56" s="2"/>
      <c r="B56" s="2"/>
      <c r="C56" s="25" t="str">
        <f>C45</f>
        <v>A1</v>
      </c>
      <c r="D56" s="25" t="str">
        <f t="shared" ref="D56:Q56" si="22">D45</f>
        <v>A2</v>
      </c>
      <c r="E56" s="25" t="str">
        <f t="shared" si="22"/>
        <v>A3</v>
      </c>
      <c r="F56" s="25" t="str">
        <f t="shared" si="22"/>
        <v>A4</v>
      </c>
      <c r="G56" s="25" t="str">
        <f t="shared" si="22"/>
        <v>A5</v>
      </c>
      <c r="H56" s="25" t="str">
        <f t="shared" si="22"/>
        <v>A6</v>
      </c>
      <c r="I56" s="25" t="str">
        <f t="shared" si="22"/>
        <v>A7</v>
      </c>
      <c r="J56" s="25" t="str">
        <f t="shared" si="22"/>
        <v>A8</v>
      </c>
      <c r="K56" s="25" t="str">
        <f t="shared" si="22"/>
        <v>A9</v>
      </c>
      <c r="L56" s="25" t="str">
        <f t="shared" si="22"/>
        <v>A10</v>
      </c>
      <c r="M56" s="25" t="str">
        <f t="shared" si="22"/>
        <v>A11</v>
      </c>
      <c r="N56" s="25" t="str">
        <f t="shared" si="22"/>
        <v>A12</v>
      </c>
      <c r="O56" s="25" t="str">
        <f t="shared" si="22"/>
        <v>A13</v>
      </c>
      <c r="P56" s="25" t="str">
        <f t="shared" si="22"/>
        <v>A14</v>
      </c>
      <c r="Q56" s="25" t="str">
        <f t="shared" si="22"/>
        <v>A15</v>
      </c>
    </row>
    <row r="57" spans="1:17" x14ac:dyDescent="0.25">
      <c r="A57" s="2" t="s">
        <v>48</v>
      </c>
      <c r="B57" s="2">
        <f>-B37</f>
        <v>-270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5">
      <c r="A58" s="2" t="s">
        <v>49</v>
      </c>
      <c r="B58" s="2"/>
      <c r="C58" s="2"/>
      <c r="D58" s="9">
        <f>-D37</f>
        <v>28.146666666666675</v>
      </c>
      <c r="E58" s="9">
        <f t="shared" ref="E58:Q58" si="23">-E37</f>
        <v>10.713286666666662</v>
      </c>
      <c r="F58" s="9">
        <f t="shared" si="23"/>
        <v>12.47413519666668</v>
      </c>
      <c r="G58" s="9">
        <f t="shared" si="23"/>
        <v>14.839601925361663</v>
      </c>
      <c r="H58" s="9">
        <f t="shared" si="23"/>
        <v>17.224114127315573</v>
      </c>
      <c r="I58" s="9">
        <f t="shared" si="23"/>
        <v>19.609226261677108</v>
      </c>
      <c r="J58" s="9">
        <f t="shared" si="23"/>
        <v>21.994357293909502</v>
      </c>
      <c r="K58" s="9">
        <f t="shared" si="23"/>
        <v>24.379488921424823</v>
      </c>
      <c r="L58" s="9">
        <f t="shared" si="23"/>
        <v>26.764620567691566</v>
      </c>
      <c r="M58" s="9">
        <f t="shared" si="23"/>
        <v>29.149752214548968</v>
      </c>
      <c r="N58" s="9">
        <f t="shared" si="23"/>
        <v>31.534883861424973</v>
      </c>
      <c r="O58" s="9">
        <f t="shared" si="23"/>
        <v>33.920015508301546</v>
      </c>
      <c r="P58" s="9">
        <f t="shared" si="23"/>
        <v>36.305147155178176</v>
      </c>
      <c r="Q58" s="9">
        <f t="shared" si="23"/>
        <v>38.690278802054777</v>
      </c>
    </row>
    <row r="59" spans="1:17" x14ac:dyDescent="0.25">
      <c r="A59" s="2" t="s">
        <v>50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>
        <f>G13*Q29-Q47+Q52</f>
        <v>1361.0754104489315</v>
      </c>
    </row>
    <row r="60" spans="1:17" x14ac:dyDescent="0.25">
      <c r="A60" s="2" t="s">
        <v>52</v>
      </c>
      <c r="B60" s="2">
        <f>SUM(B57:B59)</f>
        <v>-270</v>
      </c>
      <c r="C60" s="2">
        <f t="shared" ref="C60:Q60" si="24">SUM(C57:C59)</f>
        <v>0</v>
      </c>
      <c r="D60" s="2">
        <f t="shared" si="24"/>
        <v>28.146666666666675</v>
      </c>
      <c r="E60" s="2">
        <f t="shared" si="24"/>
        <v>10.713286666666662</v>
      </c>
      <c r="F60" s="2">
        <f t="shared" si="24"/>
        <v>12.47413519666668</v>
      </c>
      <c r="G60" s="2">
        <f t="shared" si="24"/>
        <v>14.839601925361663</v>
      </c>
      <c r="H60" s="2">
        <f t="shared" si="24"/>
        <v>17.224114127315573</v>
      </c>
      <c r="I60" s="2">
        <f t="shared" si="24"/>
        <v>19.609226261677108</v>
      </c>
      <c r="J60" s="2">
        <f t="shared" si="24"/>
        <v>21.994357293909502</v>
      </c>
      <c r="K60" s="2">
        <f t="shared" si="24"/>
        <v>24.379488921424823</v>
      </c>
      <c r="L60" s="2">
        <f t="shared" si="24"/>
        <v>26.764620567691566</v>
      </c>
      <c r="M60" s="2">
        <f t="shared" si="24"/>
        <v>29.149752214548968</v>
      </c>
      <c r="N60" s="2">
        <f t="shared" si="24"/>
        <v>31.534883861424973</v>
      </c>
      <c r="O60" s="2">
        <f t="shared" si="24"/>
        <v>33.920015508301546</v>
      </c>
      <c r="P60" s="2">
        <f t="shared" si="24"/>
        <v>36.305147155178176</v>
      </c>
      <c r="Q60" s="2">
        <f t="shared" si="24"/>
        <v>1399.7656892509863</v>
      </c>
    </row>
    <row r="61" spans="1:17" x14ac:dyDescent="0.25">
      <c r="A61" s="2" t="s">
        <v>51</v>
      </c>
      <c r="B61" s="30">
        <f>IRR(B60:Q60)</f>
        <v>0.15113840860828365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5">
      <c r="A6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63" spans="1:17" x14ac:dyDescent="0.25">
      <c r="A6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64" spans="1:17" x14ac:dyDescent="0.25">
      <c r="A64" s="10"/>
      <c r="C64" s="25" t="s">
        <v>22</v>
      </c>
      <c r="D64" s="17" t="s">
        <v>23</v>
      </c>
      <c r="E64" s="17" t="s">
        <v>24</v>
      </c>
      <c r="F64" s="26" t="s">
        <v>25</v>
      </c>
      <c r="G64" s="26" t="s">
        <v>26</v>
      </c>
      <c r="H64" s="26" t="s">
        <v>27</v>
      </c>
      <c r="I64" s="26" t="s">
        <v>28</v>
      </c>
      <c r="J64" s="26" t="s">
        <v>29</v>
      </c>
      <c r="K64" s="26" t="s">
        <v>30</v>
      </c>
      <c r="L64" s="26" t="s">
        <v>31</v>
      </c>
      <c r="M64" s="26" t="s">
        <v>32</v>
      </c>
      <c r="N64" s="26" t="s">
        <v>33</v>
      </c>
      <c r="O64" s="26" t="s">
        <v>34</v>
      </c>
      <c r="P64" s="26" t="s">
        <v>35</v>
      </c>
      <c r="Q64" s="26" t="s">
        <v>36</v>
      </c>
    </row>
    <row r="65" spans="1:17" x14ac:dyDescent="0.25">
      <c r="A65" s="12" t="s">
        <v>2</v>
      </c>
      <c r="B65" s="2"/>
      <c r="C65" s="2">
        <f>C6</f>
        <v>1500</v>
      </c>
      <c r="D65" s="2">
        <f>C65</f>
        <v>1500</v>
      </c>
      <c r="E65" s="2">
        <f t="shared" ref="E65:Q65" si="25">D65</f>
        <v>1500</v>
      </c>
      <c r="F65" s="2">
        <f t="shared" si="25"/>
        <v>1500</v>
      </c>
      <c r="G65" s="2">
        <f t="shared" si="25"/>
        <v>1500</v>
      </c>
      <c r="H65" s="2">
        <f t="shared" si="25"/>
        <v>1500</v>
      </c>
      <c r="I65" s="2">
        <f t="shared" si="25"/>
        <v>1500</v>
      </c>
      <c r="J65" s="2">
        <f t="shared" si="25"/>
        <v>1500</v>
      </c>
      <c r="K65" s="2">
        <f t="shared" si="25"/>
        <v>1500</v>
      </c>
      <c r="L65" s="2">
        <f t="shared" si="25"/>
        <v>1500</v>
      </c>
      <c r="M65" s="2">
        <f t="shared" si="25"/>
        <v>1500</v>
      </c>
      <c r="N65" s="2">
        <f t="shared" si="25"/>
        <v>1500</v>
      </c>
      <c r="O65" s="2">
        <f t="shared" si="25"/>
        <v>1500</v>
      </c>
      <c r="P65" s="2">
        <f t="shared" si="25"/>
        <v>1500</v>
      </c>
      <c r="Q65" s="2">
        <f t="shared" si="25"/>
        <v>1500</v>
      </c>
    </row>
    <row r="66" spans="1:17" x14ac:dyDescent="0.25">
      <c r="A66" s="2" t="s">
        <v>3</v>
      </c>
      <c r="B66" s="9"/>
      <c r="C66" s="2">
        <f t="shared" ref="C66:C74" si="26">C7</f>
        <v>450</v>
      </c>
      <c r="D66" s="2">
        <f t="shared" ref="D66:Q74" si="27">C66</f>
        <v>450</v>
      </c>
      <c r="E66" s="2">
        <f t="shared" si="27"/>
        <v>450</v>
      </c>
      <c r="F66" s="2">
        <f t="shared" si="27"/>
        <v>450</v>
      </c>
      <c r="G66" s="2">
        <f t="shared" si="27"/>
        <v>450</v>
      </c>
      <c r="H66" s="2">
        <f t="shared" si="27"/>
        <v>450</v>
      </c>
      <c r="I66" s="2">
        <f t="shared" si="27"/>
        <v>450</v>
      </c>
      <c r="J66" s="2">
        <f t="shared" si="27"/>
        <v>450</v>
      </c>
      <c r="K66" s="2">
        <f t="shared" si="27"/>
        <v>450</v>
      </c>
      <c r="L66" s="2">
        <f t="shared" si="27"/>
        <v>450</v>
      </c>
      <c r="M66" s="2">
        <f t="shared" si="27"/>
        <v>450</v>
      </c>
      <c r="N66" s="2">
        <f t="shared" si="27"/>
        <v>450</v>
      </c>
      <c r="O66" s="2">
        <f t="shared" si="27"/>
        <v>450</v>
      </c>
      <c r="P66" s="2">
        <f t="shared" si="27"/>
        <v>450</v>
      </c>
      <c r="Q66" s="2">
        <f t="shared" si="27"/>
        <v>450</v>
      </c>
    </row>
    <row r="67" spans="1:17" x14ac:dyDescent="0.25">
      <c r="A67" s="2" t="s">
        <v>4</v>
      </c>
      <c r="B67" s="9"/>
      <c r="C67" s="2">
        <f t="shared" si="26"/>
        <v>261</v>
      </c>
      <c r="D67" s="2">
        <f t="shared" si="27"/>
        <v>261</v>
      </c>
      <c r="E67" s="2">
        <f t="shared" si="27"/>
        <v>261</v>
      </c>
      <c r="F67" s="2">
        <f t="shared" si="27"/>
        <v>261</v>
      </c>
      <c r="G67" s="2">
        <f t="shared" si="27"/>
        <v>261</v>
      </c>
      <c r="H67" s="2">
        <f t="shared" si="27"/>
        <v>261</v>
      </c>
      <c r="I67" s="2">
        <f t="shared" si="27"/>
        <v>261</v>
      </c>
      <c r="J67" s="2">
        <f t="shared" si="27"/>
        <v>261</v>
      </c>
      <c r="K67" s="2">
        <f t="shared" si="27"/>
        <v>261</v>
      </c>
      <c r="L67" s="2">
        <f t="shared" si="27"/>
        <v>261</v>
      </c>
      <c r="M67" s="2">
        <f t="shared" si="27"/>
        <v>261</v>
      </c>
      <c r="N67" s="2">
        <f t="shared" si="27"/>
        <v>261</v>
      </c>
      <c r="O67" s="2">
        <f t="shared" si="27"/>
        <v>261</v>
      </c>
      <c r="P67" s="2">
        <f t="shared" si="27"/>
        <v>261</v>
      </c>
      <c r="Q67" s="2">
        <f t="shared" si="27"/>
        <v>261</v>
      </c>
    </row>
    <row r="68" spans="1:17" x14ac:dyDescent="0.25">
      <c r="A68" s="2" t="s">
        <v>5</v>
      </c>
      <c r="B68" s="2"/>
      <c r="C68" s="2">
        <f t="shared" si="26"/>
        <v>0</v>
      </c>
      <c r="D68" s="2">
        <f t="shared" si="27"/>
        <v>0</v>
      </c>
      <c r="E68" s="2">
        <f t="shared" si="27"/>
        <v>0</v>
      </c>
      <c r="F68" s="2">
        <f t="shared" si="27"/>
        <v>0</v>
      </c>
      <c r="G68" s="2">
        <f t="shared" si="27"/>
        <v>0</v>
      </c>
      <c r="H68" s="2">
        <f t="shared" si="27"/>
        <v>0</v>
      </c>
      <c r="I68" s="2">
        <f t="shared" si="27"/>
        <v>0</v>
      </c>
      <c r="J68" s="2">
        <f t="shared" si="27"/>
        <v>0</v>
      </c>
      <c r="K68" s="2">
        <f t="shared" si="27"/>
        <v>0</v>
      </c>
      <c r="L68" s="2">
        <f t="shared" si="27"/>
        <v>0</v>
      </c>
      <c r="M68" s="2">
        <f t="shared" si="27"/>
        <v>0</v>
      </c>
      <c r="N68" s="2">
        <f t="shared" si="27"/>
        <v>0</v>
      </c>
      <c r="O68" s="2">
        <f t="shared" si="27"/>
        <v>0</v>
      </c>
      <c r="P68" s="2">
        <f t="shared" si="27"/>
        <v>0</v>
      </c>
      <c r="Q68" s="2">
        <f t="shared" si="27"/>
        <v>0</v>
      </c>
    </row>
    <row r="69" spans="1:17" x14ac:dyDescent="0.25">
      <c r="A69" s="2" t="s">
        <v>21</v>
      </c>
      <c r="B69" s="2"/>
      <c r="C69" s="2">
        <f t="shared" si="26"/>
        <v>0</v>
      </c>
      <c r="D69" s="16">
        <f t="shared" si="27"/>
        <v>0</v>
      </c>
      <c r="E69" s="16">
        <f t="shared" si="27"/>
        <v>0</v>
      </c>
      <c r="F69" s="16">
        <f t="shared" si="27"/>
        <v>0</v>
      </c>
      <c r="G69" s="16">
        <f t="shared" si="27"/>
        <v>0</v>
      </c>
      <c r="H69" s="16">
        <f t="shared" si="27"/>
        <v>0</v>
      </c>
      <c r="I69" s="16">
        <f t="shared" si="27"/>
        <v>0</v>
      </c>
      <c r="J69" s="16">
        <f t="shared" si="27"/>
        <v>0</v>
      </c>
      <c r="K69" s="16">
        <f t="shared" si="27"/>
        <v>0</v>
      </c>
      <c r="L69" s="16">
        <f t="shared" si="27"/>
        <v>0</v>
      </c>
      <c r="M69" s="16">
        <f t="shared" si="27"/>
        <v>0</v>
      </c>
      <c r="N69" s="16">
        <f t="shared" si="27"/>
        <v>0</v>
      </c>
      <c r="O69" s="16">
        <f t="shared" si="27"/>
        <v>0</v>
      </c>
      <c r="P69" s="16">
        <f t="shared" si="27"/>
        <v>0</v>
      </c>
      <c r="Q69" s="16">
        <f t="shared" si="27"/>
        <v>0</v>
      </c>
    </row>
    <row r="70" spans="1:17" x14ac:dyDescent="0.25">
      <c r="A70" s="6" t="s">
        <v>20</v>
      </c>
      <c r="B70" s="2"/>
      <c r="C70" s="2">
        <f t="shared" si="26"/>
        <v>3</v>
      </c>
      <c r="D70" s="2">
        <f t="shared" si="27"/>
        <v>3</v>
      </c>
      <c r="E70" s="2">
        <f t="shared" si="27"/>
        <v>3</v>
      </c>
      <c r="F70" s="2">
        <f t="shared" si="27"/>
        <v>3</v>
      </c>
      <c r="G70" s="2">
        <f t="shared" si="27"/>
        <v>3</v>
      </c>
      <c r="H70" s="2">
        <f t="shared" si="27"/>
        <v>3</v>
      </c>
      <c r="I70" s="2">
        <f t="shared" si="27"/>
        <v>3</v>
      </c>
      <c r="J70" s="2">
        <f t="shared" si="27"/>
        <v>3</v>
      </c>
      <c r="K70" s="2">
        <f t="shared" si="27"/>
        <v>3</v>
      </c>
      <c r="L70" s="2">
        <f t="shared" si="27"/>
        <v>3</v>
      </c>
      <c r="M70" s="2">
        <f t="shared" si="27"/>
        <v>3</v>
      </c>
      <c r="N70" s="2">
        <f t="shared" si="27"/>
        <v>3</v>
      </c>
      <c r="O70" s="2">
        <f t="shared" si="27"/>
        <v>3</v>
      </c>
      <c r="P70" s="2">
        <f t="shared" si="27"/>
        <v>3</v>
      </c>
      <c r="Q70" s="2">
        <f t="shared" si="27"/>
        <v>3</v>
      </c>
    </row>
    <row r="71" spans="1:17" x14ac:dyDescent="0.25">
      <c r="A71" s="12" t="s">
        <v>6</v>
      </c>
      <c r="B71" s="2"/>
      <c r="C71" s="2">
        <f t="shared" si="26"/>
        <v>186</v>
      </c>
      <c r="D71" s="2">
        <f t="shared" si="27"/>
        <v>186</v>
      </c>
      <c r="E71" s="2">
        <f t="shared" si="27"/>
        <v>186</v>
      </c>
      <c r="F71" s="2">
        <f t="shared" si="27"/>
        <v>186</v>
      </c>
      <c r="G71" s="2">
        <f t="shared" si="27"/>
        <v>186</v>
      </c>
      <c r="H71" s="2">
        <f t="shared" si="27"/>
        <v>186</v>
      </c>
      <c r="I71" s="2">
        <f t="shared" si="27"/>
        <v>186</v>
      </c>
      <c r="J71" s="2">
        <f t="shared" si="27"/>
        <v>186</v>
      </c>
      <c r="K71" s="2">
        <f t="shared" si="27"/>
        <v>186</v>
      </c>
      <c r="L71" s="2">
        <f t="shared" si="27"/>
        <v>186</v>
      </c>
      <c r="M71" s="2">
        <f t="shared" si="27"/>
        <v>186</v>
      </c>
      <c r="N71" s="2">
        <f t="shared" si="27"/>
        <v>186</v>
      </c>
      <c r="O71" s="2">
        <f t="shared" si="27"/>
        <v>186</v>
      </c>
      <c r="P71" s="2">
        <f t="shared" si="27"/>
        <v>186</v>
      </c>
      <c r="Q71" s="2">
        <f t="shared" si="27"/>
        <v>186</v>
      </c>
    </row>
    <row r="72" spans="1:17" x14ac:dyDescent="0.25">
      <c r="A72" s="2" t="s">
        <v>7</v>
      </c>
      <c r="B72" s="2"/>
      <c r="C72" s="2">
        <f t="shared" si="26"/>
        <v>0.124</v>
      </c>
      <c r="D72" s="15">
        <f t="shared" si="27"/>
        <v>0.124</v>
      </c>
      <c r="E72" s="15">
        <f t="shared" si="27"/>
        <v>0.124</v>
      </c>
      <c r="F72" s="15">
        <f t="shared" si="27"/>
        <v>0.124</v>
      </c>
      <c r="G72" s="15">
        <f t="shared" si="27"/>
        <v>0.124</v>
      </c>
      <c r="H72" s="15">
        <f t="shared" si="27"/>
        <v>0.124</v>
      </c>
      <c r="I72" s="15">
        <f t="shared" si="27"/>
        <v>0.124</v>
      </c>
      <c r="J72" s="15">
        <f t="shared" si="27"/>
        <v>0.124</v>
      </c>
      <c r="K72" s="15">
        <f t="shared" si="27"/>
        <v>0.124</v>
      </c>
      <c r="L72" s="15">
        <f t="shared" si="27"/>
        <v>0.124</v>
      </c>
      <c r="M72" s="15">
        <f t="shared" si="27"/>
        <v>0.124</v>
      </c>
      <c r="N72" s="15">
        <f t="shared" si="27"/>
        <v>0.124</v>
      </c>
      <c r="O72" s="15">
        <f t="shared" si="27"/>
        <v>0.124</v>
      </c>
      <c r="P72" s="15">
        <f t="shared" si="27"/>
        <v>0.124</v>
      </c>
      <c r="Q72" s="15">
        <f t="shared" si="27"/>
        <v>0.124</v>
      </c>
    </row>
    <row r="73" spans="1:17" x14ac:dyDescent="0.25">
      <c r="A73" s="7" t="s">
        <v>13</v>
      </c>
      <c r="B73" s="2"/>
      <c r="C73" s="2">
        <f t="shared" si="26"/>
        <v>12</v>
      </c>
      <c r="D73" s="2">
        <f t="shared" si="27"/>
        <v>12</v>
      </c>
      <c r="E73" s="2">
        <f t="shared" si="27"/>
        <v>12</v>
      </c>
      <c r="F73" s="2">
        <f t="shared" si="27"/>
        <v>12</v>
      </c>
      <c r="G73" s="2">
        <f t="shared" si="27"/>
        <v>12</v>
      </c>
      <c r="H73" s="2">
        <f t="shared" si="27"/>
        <v>12</v>
      </c>
      <c r="I73" s="2">
        <f t="shared" si="27"/>
        <v>12</v>
      </c>
      <c r="J73" s="2">
        <f t="shared" si="27"/>
        <v>12</v>
      </c>
      <c r="K73" s="2">
        <f t="shared" si="27"/>
        <v>12</v>
      </c>
      <c r="L73" s="2">
        <f t="shared" si="27"/>
        <v>12</v>
      </c>
      <c r="M73" s="2">
        <f t="shared" si="27"/>
        <v>12</v>
      </c>
      <c r="N73" s="2">
        <f t="shared" si="27"/>
        <v>12</v>
      </c>
      <c r="O73" s="2">
        <f t="shared" si="27"/>
        <v>12</v>
      </c>
      <c r="P73" s="2">
        <f t="shared" si="27"/>
        <v>12</v>
      </c>
      <c r="Q73" s="2">
        <f t="shared" si="27"/>
        <v>12</v>
      </c>
    </row>
    <row r="74" spans="1:17" x14ac:dyDescent="0.25">
      <c r="A74" s="11" t="s">
        <v>14</v>
      </c>
      <c r="B74" s="2"/>
      <c r="C74" s="2">
        <f t="shared" si="26"/>
        <v>174</v>
      </c>
      <c r="D74" s="2">
        <f t="shared" si="27"/>
        <v>174</v>
      </c>
      <c r="E74" s="2">
        <f t="shared" si="27"/>
        <v>174</v>
      </c>
      <c r="F74" s="2">
        <f t="shared" si="27"/>
        <v>174</v>
      </c>
      <c r="G74" s="2">
        <f t="shared" si="27"/>
        <v>174</v>
      </c>
      <c r="H74" s="2">
        <f t="shared" si="27"/>
        <v>174</v>
      </c>
      <c r="I74" s="2">
        <f t="shared" si="27"/>
        <v>174</v>
      </c>
      <c r="J74" s="2">
        <f t="shared" si="27"/>
        <v>174</v>
      </c>
      <c r="K74" s="2">
        <f t="shared" si="27"/>
        <v>174</v>
      </c>
      <c r="L74" s="2">
        <f t="shared" si="27"/>
        <v>174</v>
      </c>
      <c r="M74" s="2">
        <f t="shared" si="27"/>
        <v>174</v>
      </c>
      <c r="N74" s="2">
        <f t="shared" si="27"/>
        <v>174</v>
      </c>
      <c r="O74" s="2">
        <f t="shared" si="27"/>
        <v>174</v>
      </c>
      <c r="P74" s="2">
        <f t="shared" si="27"/>
        <v>174</v>
      </c>
      <c r="Q74" s="2">
        <f t="shared" si="27"/>
        <v>174</v>
      </c>
    </row>
    <row r="75" spans="1:17" x14ac:dyDescent="0.25">
      <c r="A75" s="7" t="s">
        <v>15</v>
      </c>
      <c r="B75" s="24">
        <f>G12</f>
        <v>4.4999999999999998E-2</v>
      </c>
      <c r="C75" s="9">
        <f>-$B$30*(B92)</f>
        <v>-63</v>
      </c>
      <c r="D75" s="9">
        <f t="shared" ref="D75:Q75" si="28">-$B$30*(C92)</f>
        <v>-58.800000000000004</v>
      </c>
      <c r="E75" s="9">
        <f t="shared" si="28"/>
        <v>-54.6</v>
      </c>
      <c r="F75" s="9">
        <f t="shared" si="28"/>
        <v>-50.400000000000006</v>
      </c>
      <c r="G75" s="9">
        <f t="shared" si="28"/>
        <v>-46.20000000000001</v>
      </c>
      <c r="H75" s="9">
        <f t="shared" si="28"/>
        <v>-42.000000000000007</v>
      </c>
      <c r="I75" s="9">
        <f t="shared" si="28"/>
        <v>-37.800000000000011</v>
      </c>
      <c r="J75" s="9">
        <f t="shared" si="28"/>
        <v>-33.600000000000009</v>
      </c>
      <c r="K75" s="9">
        <f t="shared" si="28"/>
        <v>-29.400000000000006</v>
      </c>
      <c r="L75" s="9">
        <f t="shared" si="28"/>
        <v>-25.200000000000003</v>
      </c>
      <c r="M75" s="9">
        <f t="shared" si="28"/>
        <v>-21.000000000000004</v>
      </c>
      <c r="N75" s="9">
        <f t="shared" si="28"/>
        <v>-16.800000000000008</v>
      </c>
      <c r="O75" s="9">
        <f t="shared" si="28"/>
        <v>-12.600000000000007</v>
      </c>
      <c r="P75" s="9">
        <f t="shared" si="28"/>
        <v>-8.4000000000000075</v>
      </c>
      <c r="Q75" s="9">
        <f t="shared" si="28"/>
        <v>-4.2000000000000082</v>
      </c>
    </row>
    <row r="76" spans="1:17" x14ac:dyDescent="0.25">
      <c r="A76" s="11" t="s">
        <v>16</v>
      </c>
      <c r="B76" s="2"/>
      <c r="C76" s="9">
        <f>C74+C75</f>
        <v>111</v>
      </c>
      <c r="D76" s="9">
        <f t="shared" ref="D76:Q76" si="29">D74+D75</f>
        <v>115.19999999999999</v>
      </c>
      <c r="E76" s="9">
        <f t="shared" si="29"/>
        <v>119.4</v>
      </c>
      <c r="F76" s="9">
        <f t="shared" si="29"/>
        <v>123.6</v>
      </c>
      <c r="G76" s="9">
        <f t="shared" si="29"/>
        <v>127.79999999999998</v>
      </c>
      <c r="H76" s="9">
        <f t="shared" si="29"/>
        <v>132</v>
      </c>
      <c r="I76" s="9">
        <f t="shared" si="29"/>
        <v>136.19999999999999</v>
      </c>
      <c r="J76" s="9">
        <f t="shared" si="29"/>
        <v>140.39999999999998</v>
      </c>
      <c r="K76" s="9">
        <f t="shared" si="29"/>
        <v>144.6</v>
      </c>
      <c r="L76" s="9">
        <f t="shared" si="29"/>
        <v>148.80000000000001</v>
      </c>
      <c r="M76" s="9">
        <f t="shared" si="29"/>
        <v>153</v>
      </c>
      <c r="N76" s="9">
        <f t="shared" si="29"/>
        <v>157.19999999999999</v>
      </c>
      <c r="O76" s="9">
        <f t="shared" si="29"/>
        <v>161.4</v>
      </c>
      <c r="P76" s="9">
        <f t="shared" si="29"/>
        <v>165.6</v>
      </c>
      <c r="Q76" s="9">
        <f t="shared" si="29"/>
        <v>169.79999999999998</v>
      </c>
    </row>
    <row r="77" spans="1:17" x14ac:dyDescent="0.25">
      <c r="A77" s="7" t="s">
        <v>17</v>
      </c>
      <c r="B77" s="4">
        <v>0.3</v>
      </c>
      <c r="C77" s="9">
        <f>-$B$32*C76</f>
        <v>-33.299999999999997</v>
      </c>
      <c r="D77" s="9">
        <f t="shared" ref="D77:Q77" si="30">-$B$32*D76</f>
        <v>-34.559999999999995</v>
      </c>
      <c r="E77" s="9">
        <f t="shared" si="30"/>
        <v>-35.82</v>
      </c>
      <c r="F77" s="9">
        <f t="shared" si="30"/>
        <v>-37.08</v>
      </c>
      <c r="G77" s="9">
        <f t="shared" si="30"/>
        <v>-38.339999999999996</v>
      </c>
      <c r="H77" s="9">
        <f t="shared" si="30"/>
        <v>-39.6</v>
      </c>
      <c r="I77" s="9">
        <f t="shared" si="30"/>
        <v>-40.859999999999992</v>
      </c>
      <c r="J77" s="9">
        <f t="shared" si="30"/>
        <v>-42.11999999999999</v>
      </c>
      <c r="K77" s="9">
        <f t="shared" si="30"/>
        <v>-43.379999999999995</v>
      </c>
      <c r="L77" s="9">
        <f t="shared" si="30"/>
        <v>-44.64</v>
      </c>
      <c r="M77" s="9">
        <f t="shared" si="30"/>
        <v>-45.9</v>
      </c>
      <c r="N77" s="9">
        <f t="shared" si="30"/>
        <v>-47.16</v>
      </c>
      <c r="O77" s="9">
        <f t="shared" si="30"/>
        <v>-48.42</v>
      </c>
      <c r="P77" s="9">
        <f t="shared" si="30"/>
        <v>-49.68</v>
      </c>
      <c r="Q77" s="9">
        <f t="shared" si="30"/>
        <v>-50.939999999999991</v>
      </c>
    </row>
    <row r="78" spans="1:17" x14ac:dyDescent="0.25">
      <c r="A78" s="11" t="s">
        <v>18</v>
      </c>
      <c r="B78" s="12"/>
      <c r="C78" s="13">
        <f>C76+C77</f>
        <v>77.7</v>
      </c>
      <c r="D78" s="13">
        <f t="shared" ref="D78:Q78" si="31">D76+D77</f>
        <v>80.639999999999986</v>
      </c>
      <c r="E78" s="13">
        <f t="shared" si="31"/>
        <v>83.580000000000013</v>
      </c>
      <c r="F78" s="13">
        <f t="shared" si="31"/>
        <v>86.52</v>
      </c>
      <c r="G78" s="13">
        <f t="shared" si="31"/>
        <v>89.45999999999998</v>
      </c>
      <c r="H78" s="13">
        <f t="shared" si="31"/>
        <v>92.4</v>
      </c>
      <c r="I78" s="13">
        <f t="shared" si="31"/>
        <v>95.34</v>
      </c>
      <c r="J78" s="13">
        <f t="shared" si="31"/>
        <v>98.279999999999987</v>
      </c>
      <c r="K78" s="13">
        <f t="shared" si="31"/>
        <v>101.22</v>
      </c>
      <c r="L78" s="13">
        <f t="shared" si="31"/>
        <v>104.16000000000001</v>
      </c>
      <c r="M78" s="13">
        <f t="shared" si="31"/>
        <v>107.1</v>
      </c>
      <c r="N78" s="13">
        <f t="shared" si="31"/>
        <v>110.03999999999999</v>
      </c>
      <c r="O78" s="13">
        <f t="shared" si="31"/>
        <v>112.98</v>
      </c>
      <c r="P78" s="13">
        <f t="shared" si="31"/>
        <v>115.91999999999999</v>
      </c>
      <c r="Q78" s="13">
        <f t="shared" si="31"/>
        <v>118.85999999999999</v>
      </c>
    </row>
    <row r="79" spans="1:17" x14ac:dyDescent="0.25">
      <c r="A79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80" spans="1:17" x14ac:dyDescent="0.25">
      <c r="B80" s="2"/>
      <c r="C80" s="25" t="str">
        <f>C64</f>
        <v>A1</v>
      </c>
      <c r="D80" s="25" t="str">
        <f t="shared" ref="D80:Q80" si="32">D64</f>
        <v>A2</v>
      </c>
      <c r="E80" s="25" t="str">
        <f t="shared" si="32"/>
        <v>A3</v>
      </c>
      <c r="F80" s="25" t="str">
        <f t="shared" si="32"/>
        <v>A4</v>
      </c>
      <c r="G80" s="25" t="str">
        <f t="shared" si="32"/>
        <v>A5</v>
      </c>
      <c r="H80" s="25" t="str">
        <f t="shared" si="32"/>
        <v>A6</v>
      </c>
      <c r="I80" s="25" t="str">
        <f t="shared" si="32"/>
        <v>A7</v>
      </c>
      <c r="J80" s="25" t="str">
        <f t="shared" si="32"/>
        <v>A8</v>
      </c>
      <c r="K80" s="25" t="str">
        <f t="shared" si="32"/>
        <v>A9</v>
      </c>
      <c r="L80" s="25" t="str">
        <f t="shared" si="32"/>
        <v>A10</v>
      </c>
      <c r="M80" s="25" t="str">
        <f t="shared" si="32"/>
        <v>A11</v>
      </c>
      <c r="N80" s="25" t="str">
        <f t="shared" si="32"/>
        <v>A12</v>
      </c>
      <c r="O80" s="25" t="str">
        <f t="shared" si="32"/>
        <v>A13</v>
      </c>
      <c r="P80" s="25" t="str">
        <f t="shared" si="32"/>
        <v>A14</v>
      </c>
      <c r="Q80" s="25" t="str">
        <f t="shared" si="32"/>
        <v>A15</v>
      </c>
    </row>
    <row r="81" spans="1:17" x14ac:dyDescent="0.25">
      <c r="A81" s="2" t="s">
        <v>19</v>
      </c>
      <c r="B81" s="2"/>
      <c r="C81" s="9">
        <f>C78+C73</f>
        <v>89.7</v>
      </c>
      <c r="D81" s="9">
        <f>D78+D73</f>
        <v>92.639999999999986</v>
      </c>
      <c r="E81" s="9">
        <f t="shared" ref="E81:Q81" si="33">E78+E73</f>
        <v>95.580000000000013</v>
      </c>
      <c r="F81" s="9">
        <f t="shared" si="33"/>
        <v>98.52</v>
      </c>
      <c r="G81" s="9">
        <f t="shared" si="33"/>
        <v>101.45999999999998</v>
      </c>
      <c r="H81" s="9">
        <f t="shared" si="33"/>
        <v>104.4</v>
      </c>
      <c r="I81" s="9">
        <f t="shared" si="33"/>
        <v>107.34</v>
      </c>
      <c r="J81" s="9">
        <f t="shared" si="33"/>
        <v>110.27999999999999</v>
      </c>
      <c r="K81" s="9">
        <f t="shared" si="33"/>
        <v>113.22</v>
      </c>
      <c r="L81" s="9">
        <f t="shared" si="33"/>
        <v>116.16000000000001</v>
      </c>
      <c r="M81" s="9">
        <f t="shared" si="33"/>
        <v>119.1</v>
      </c>
      <c r="N81" s="9">
        <f t="shared" si="33"/>
        <v>122.03999999999999</v>
      </c>
      <c r="O81" s="9">
        <f t="shared" si="33"/>
        <v>124.98</v>
      </c>
      <c r="P81" s="9">
        <f t="shared" si="33"/>
        <v>127.91999999999999</v>
      </c>
      <c r="Q81" s="9">
        <f t="shared" si="33"/>
        <v>130.85999999999999</v>
      </c>
    </row>
    <row r="82" spans="1:17" x14ac:dyDescent="0.25">
      <c r="A82" s="2" t="s">
        <v>37</v>
      </c>
      <c r="B82" s="2">
        <f>-G9*(B84+B85+B86)</f>
        <v>330</v>
      </c>
      <c r="C82" s="9"/>
      <c r="D82" s="9">
        <f>-C88</f>
        <v>-76.366666666666674</v>
      </c>
      <c r="E82" s="9">
        <f t="shared" ref="E82:Q82" si="34">-D88</f>
        <v>0.69333333333334224</v>
      </c>
      <c r="F82" s="9">
        <f t="shared" si="34"/>
        <v>-2.2466666666666839</v>
      </c>
      <c r="G82" s="9">
        <f t="shared" si="34"/>
        <v>-5.1866666666666674</v>
      </c>
      <c r="H82" s="9">
        <f t="shared" si="34"/>
        <v>-8.1266666666666509</v>
      </c>
      <c r="I82" s="9">
        <f t="shared" si="34"/>
        <v>-11.066666666666677</v>
      </c>
      <c r="J82" s="9">
        <f t="shared" si="34"/>
        <v>-14.006666666666675</v>
      </c>
      <c r="K82" s="9">
        <f t="shared" si="34"/>
        <v>-16.946666666666658</v>
      </c>
      <c r="L82" s="9">
        <f t="shared" si="34"/>
        <v>-19.88666666666667</v>
      </c>
      <c r="M82" s="9">
        <f t="shared" si="34"/>
        <v>-22.826666666666682</v>
      </c>
      <c r="N82" s="9">
        <f t="shared" si="34"/>
        <v>-25.766666666666666</v>
      </c>
      <c r="O82" s="9">
        <f t="shared" si="34"/>
        <v>-28.706666666666663</v>
      </c>
      <c r="P82" s="9">
        <f t="shared" si="34"/>
        <v>-31.646666666666675</v>
      </c>
      <c r="Q82" s="9">
        <f t="shared" si="34"/>
        <v>-34.586666666666659</v>
      </c>
    </row>
    <row r="83" spans="1:17" x14ac:dyDescent="0.25">
      <c r="A83" s="2" t="s">
        <v>38</v>
      </c>
      <c r="B83" s="2">
        <v>1400</v>
      </c>
      <c r="C83" s="9">
        <f>-B83/G11</f>
        <v>-93.333333333333329</v>
      </c>
      <c r="D83" s="9">
        <f>C83</f>
        <v>-93.333333333333329</v>
      </c>
      <c r="E83" s="9">
        <f t="shared" ref="E83:Q83" si="35">D83</f>
        <v>-93.333333333333329</v>
      </c>
      <c r="F83" s="9">
        <f t="shared" si="35"/>
        <v>-93.333333333333329</v>
      </c>
      <c r="G83" s="9">
        <f t="shared" si="35"/>
        <v>-93.333333333333329</v>
      </c>
      <c r="H83" s="9">
        <f t="shared" si="35"/>
        <v>-93.333333333333329</v>
      </c>
      <c r="I83" s="9">
        <f t="shared" si="35"/>
        <v>-93.333333333333329</v>
      </c>
      <c r="J83" s="9">
        <f t="shared" si="35"/>
        <v>-93.333333333333329</v>
      </c>
      <c r="K83" s="9">
        <f t="shared" si="35"/>
        <v>-93.333333333333329</v>
      </c>
      <c r="L83" s="9">
        <f t="shared" si="35"/>
        <v>-93.333333333333329</v>
      </c>
      <c r="M83" s="9">
        <f t="shared" si="35"/>
        <v>-93.333333333333329</v>
      </c>
      <c r="N83" s="9">
        <f t="shared" si="35"/>
        <v>-93.333333333333329</v>
      </c>
      <c r="O83" s="9">
        <f t="shared" si="35"/>
        <v>-93.333333333333329</v>
      </c>
      <c r="P83" s="9">
        <f t="shared" si="35"/>
        <v>-93.333333333333329</v>
      </c>
      <c r="Q83" s="9">
        <f t="shared" si="35"/>
        <v>-93.333333333333329</v>
      </c>
    </row>
    <row r="84" spans="1:17" x14ac:dyDescent="0.25">
      <c r="A84" s="2" t="s">
        <v>43</v>
      </c>
      <c r="B84" s="29">
        <v>-300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x14ac:dyDescent="0.25">
      <c r="A85" s="2" t="s">
        <v>44</v>
      </c>
      <c r="B85" s="29">
        <v>-1200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x14ac:dyDescent="0.25">
      <c r="A86" s="2" t="s">
        <v>40</v>
      </c>
      <c r="B86" s="29">
        <v>-150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x14ac:dyDescent="0.25">
      <c r="A87" s="2" t="s">
        <v>41</v>
      </c>
      <c r="B87" s="2">
        <v>0</v>
      </c>
      <c r="C87" s="9">
        <f>B88</f>
        <v>80</v>
      </c>
      <c r="D87" s="9">
        <f t="shared" ref="D87:Q87" si="36">C88</f>
        <v>76.366666666666674</v>
      </c>
      <c r="E87" s="9">
        <f t="shared" si="36"/>
        <v>-0.69333333333334224</v>
      </c>
      <c r="F87" s="9">
        <f t="shared" si="36"/>
        <v>2.2466666666666839</v>
      </c>
      <c r="G87" s="9">
        <f t="shared" si="36"/>
        <v>5.1866666666666674</v>
      </c>
      <c r="H87" s="9">
        <f t="shared" si="36"/>
        <v>8.1266666666666509</v>
      </c>
      <c r="I87" s="9">
        <f t="shared" si="36"/>
        <v>11.066666666666677</v>
      </c>
      <c r="J87" s="9">
        <f t="shared" si="36"/>
        <v>14.006666666666675</v>
      </c>
      <c r="K87" s="9">
        <f t="shared" si="36"/>
        <v>16.946666666666658</v>
      </c>
      <c r="L87" s="9">
        <f t="shared" si="36"/>
        <v>19.88666666666667</v>
      </c>
      <c r="M87" s="9">
        <f t="shared" si="36"/>
        <v>22.826666666666682</v>
      </c>
      <c r="N87" s="9">
        <f t="shared" si="36"/>
        <v>25.766666666666666</v>
      </c>
      <c r="O87" s="9">
        <f t="shared" si="36"/>
        <v>28.706666666666663</v>
      </c>
      <c r="P87" s="9">
        <f t="shared" si="36"/>
        <v>31.646666666666675</v>
      </c>
      <c r="Q87" s="9">
        <f t="shared" si="36"/>
        <v>34.586666666666659</v>
      </c>
    </row>
    <row r="88" spans="1:17" x14ac:dyDescent="0.25">
      <c r="A88" s="2" t="s">
        <v>42</v>
      </c>
      <c r="B88" s="2">
        <f>SUM(B81:B87)</f>
        <v>80</v>
      </c>
      <c r="C88" s="9">
        <f>SUM(C81:C87)</f>
        <v>76.366666666666674</v>
      </c>
      <c r="D88" s="9">
        <f t="shared" ref="D88:Q88" si="37">SUM(D81:D87)</f>
        <v>-0.69333333333334224</v>
      </c>
      <c r="E88" s="9">
        <f t="shared" si="37"/>
        <v>2.2466666666666839</v>
      </c>
      <c r="F88" s="9">
        <f t="shared" si="37"/>
        <v>5.1866666666666674</v>
      </c>
      <c r="G88" s="9">
        <f t="shared" si="37"/>
        <v>8.1266666666666509</v>
      </c>
      <c r="H88" s="9">
        <f t="shared" si="37"/>
        <v>11.066666666666677</v>
      </c>
      <c r="I88" s="9">
        <f t="shared" si="37"/>
        <v>14.006666666666675</v>
      </c>
      <c r="J88" s="9">
        <f t="shared" si="37"/>
        <v>16.946666666666658</v>
      </c>
      <c r="K88" s="9">
        <f t="shared" si="37"/>
        <v>19.88666666666667</v>
      </c>
      <c r="L88" s="9">
        <f t="shared" si="37"/>
        <v>22.826666666666682</v>
      </c>
      <c r="M88" s="9">
        <f t="shared" si="37"/>
        <v>25.766666666666666</v>
      </c>
      <c r="N88" s="9">
        <f t="shared" si="37"/>
        <v>28.706666666666663</v>
      </c>
      <c r="O88" s="9">
        <f t="shared" si="37"/>
        <v>31.646666666666675</v>
      </c>
      <c r="P88" s="9">
        <f t="shared" si="37"/>
        <v>34.586666666666659</v>
      </c>
      <c r="Q88" s="9">
        <f t="shared" si="37"/>
        <v>37.526666666666657</v>
      </c>
    </row>
    <row r="89" spans="1:17" x14ac:dyDescent="0.25">
      <c r="A89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1:17" x14ac:dyDescent="0.25">
      <c r="B90" s="2"/>
      <c r="C90" s="25" t="str">
        <f>C80</f>
        <v>A1</v>
      </c>
      <c r="D90" s="25" t="str">
        <f t="shared" ref="D90:Q90" si="38">D80</f>
        <v>A2</v>
      </c>
      <c r="E90" s="25" t="str">
        <f t="shared" si="38"/>
        <v>A3</v>
      </c>
      <c r="F90" s="25" t="str">
        <f t="shared" si="38"/>
        <v>A4</v>
      </c>
      <c r="G90" s="25" t="str">
        <f t="shared" si="38"/>
        <v>A5</v>
      </c>
      <c r="H90" s="25" t="str">
        <f t="shared" si="38"/>
        <v>A6</v>
      </c>
      <c r="I90" s="25" t="str">
        <f t="shared" si="38"/>
        <v>A7</v>
      </c>
      <c r="J90" s="25" t="str">
        <f t="shared" si="38"/>
        <v>A8</v>
      </c>
      <c r="K90" s="25" t="str">
        <f t="shared" si="38"/>
        <v>A9</v>
      </c>
      <c r="L90" s="25" t="str">
        <f t="shared" si="38"/>
        <v>A10</v>
      </c>
      <c r="M90" s="25" t="str">
        <f t="shared" si="38"/>
        <v>A11</v>
      </c>
      <c r="N90" s="25" t="str">
        <f t="shared" si="38"/>
        <v>A12</v>
      </c>
      <c r="O90" s="25" t="str">
        <f t="shared" si="38"/>
        <v>A13</v>
      </c>
      <c r="P90" s="25" t="str">
        <f t="shared" si="38"/>
        <v>A14</v>
      </c>
      <c r="Q90" s="25" t="str">
        <f t="shared" si="38"/>
        <v>A15</v>
      </c>
    </row>
    <row r="91" spans="1:17" x14ac:dyDescent="0.25">
      <c r="A91" s="2" t="s">
        <v>37</v>
      </c>
      <c r="B91" s="2">
        <f>B82</f>
        <v>330</v>
      </c>
      <c r="C91" s="9">
        <f>B91+C81+C82</f>
        <v>419.7</v>
      </c>
      <c r="D91" s="9">
        <f t="shared" ref="D91:Q91" si="39">C91+D81+D82</f>
        <v>435.97333333333324</v>
      </c>
      <c r="E91" s="9">
        <f t="shared" si="39"/>
        <v>532.24666666666667</v>
      </c>
      <c r="F91" s="9">
        <f t="shared" si="39"/>
        <v>628.52</v>
      </c>
      <c r="G91" s="9">
        <f t="shared" si="39"/>
        <v>724.79333333333329</v>
      </c>
      <c r="H91" s="9">
        <f t="shared" si="39"/>
        <v>821.06666666666661</v>
      </c>
      <c r="I91" s="9">
        <f t="shared" si="39"/>
        <v>917.33999999999992</v>
      </c>
      <c r="J91" s="9">
        <f t="shared" si="39"/>
        <v>1013.6133333333332</v>
      </c>
      <c r="K91" s="9">
        <f t="shared" si="39"/>
        <v>1109.8866666666665</v>
      </c>
      <c r="L91" s="9">
        <f t="shared" si="39"/>
        <v>1206.1599999999999</v>
      </c>
      <c r="M91" s="9">
        <f t="shared" si="39"/>
        <v>1302.4333333333332</v>
      </c>
      <c r="N91" s="9">
        <f t="shared" si="39"/>
        <v>1398.7066666666665</v>
      </c>
      <c r="O91" s="9">
        <f t="shared" si="39"/>
        <v>1494.9799999999998</v>
      </c>
      <c r="P91" s="9">
        <f t="shared" si="39"/>
        <v>1591.2533333333331</v>
      </c>
      <c r="Q91" s="9">
        <f t="shared" si="39"/>
        <v>1687.5266666666664</v>
      </c>
    </row>
    <row r="92" spans="1:17" x14ac:dyDescent="0.25">
      <c r="A92" s="2" t="s">
        <v>38</v>
      </c>
      <c r="B92" s="2">
        <f>B83</f>
        <v>1400</v>
      </c>
      <c r="C92" s="9">
        <f>B92+C83</f>
        <v>1306.6666666666667</v>
      </c>
      <c r="D92" s="9">
        <f t="shared" ref="D92:Q92" si="40">C92+D83</f>
        <v>1213.3333333333335</v>
      </c>
      <c r="E92" s="9">
        <f t="shared" si="40"/>
        <v>1120.0000000000002</v>
      </c>
      <c r="F92" s="9">
        <f t="shared" si="40"/>
        <v>1026.666666666667</v>
      </c>
      <c r="G92" s="9">
        <f t="shared" si="40"/>
        <v>933.3333333333336</v>
      </c>
      <c r="H92" s="9">
        <f t="shared" si="40"/>
        <v>840.00000000000023</v>
      </c>
      <c r="I92" s="9">
        <f t="shared" si="40"/>
        <v>746.66666666666686</v>
      </c>
      <c r="J92" s="9">
        <f t="shared" si="40"/>
        <v>653.33333333333348</v>
      </c>
      <c r="K92" s="9">
        <f t="shared" si="40"/>
        <v>560.00000000000011</v>
      </c>
      <c r="L92" s="9">
        <f t="shared" si="40"/>
        <v>466.6666666666668</v>
      </c>
      <c r="M92" s="9">
        <f t="shared" si="40"/>
        <v>373.33333333333348</v>
      </c>
      <c r="N92" s="9">
        <f t="shared" si="40"/>
        <v>280.00000000000017</v>
      </c>
      <c r="O92" s="9">
        <f t="shared" si="40"/>
        <v>186.66666666666686</v>
      </c>
      <c r="P92" s="9">
        <f t="shared" si="40"/>
        <v>93.333333333333528</v>
      </c>
      <c r="Q92" s="9">
        <f t="shared" si="40"/>
        <v>1.9895196601282805E-13</v>
      </c>
    </row>
    <row r="93" spans="1:17" x14ac:dyDescent="0.25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7" x14ac:dyDescent="0.25">
      <c r="A94" s="2" t="s">
        <v>43</v>
      </c>
      <c r="B94" s="2">
        <f>-B84</f>
        <v>300</v>
      </c>
      <c r="C94" s="2">
        <f>B94</f>
        <v>300</v>
      </c>
      <c r="D94" s="2">
        <f t="shared" ref="D94:Q95" si="41">C94</f>
        <v>300</v>
      </c>
      <c r="E94" s="2">
        <f t="shared" si="41"/>
        <v>300</v>
      </c>
      <c r="F94" s="2">
        <f t="shared" si="41"/>
        <v>300</v>
      </c>
      <c r="G94" s="2">
        <f t="shared" si="41"/>
        <v>300</v>
      </c>
      <c r="H94" s="2">
        <f t="shared" si="41"/>
        <v>300</v>
      </c>
      <c r="I94" s="2">
        <f t="shared" si="41"/>
        <v>300</v>
      </c>
      <c r="J94" s="2">
        <f t="shared" si="41"/>
        <v>300</v>
      </c>
      <c r="K94" s="2">
        <f t="shared" si="41"/>
        <v>300</v>
      </c>
      <c r="L94" s="2">
        <f t="shared" si="41"/>
        <v>300</v>
      </c>
      <c r="M94" s="2">
        <f t="shared" si="41"/>
        <v>300</v>
      </c>
      <c r="N94" s="2">
        <f t="shared" si="41"/>
        <v>300</v>
      </c>
      <c r="O94" s="2">
        <f t="shared" si="41"/>
        <v>300</v>
      </c>
      <c r="P94" s="2">
        <f t="shared" si="41"/>
        <v>300</v>
      </c>
      <c r="Q94" s="2">
        <f t="shared" si="41"/>
        <v>300</v>
      </c>
    </row>
    <row r="95" spans="1:17" x14ac:dyDescent="0.25">
      <c r="A95" s="2" t="s">
        <v>44</v>
      </c>
      <c r="B95" s="2">
        <f>-B85</f>
        <v>1200</v>
      </c>
      <c r="C95" s="9">
        <f>B95</f>
        <v>1200</v>
      </c>
      <c r="D95" s="9">
        <f t="shared" si="41"/>
        <v>1200</v>
      </c>
      <c r="E95" s="9">
        <f t="shared" si="41"/>
        <v>1200</v>
      </c>
      <c r="F95" s="9">
        <f t="shared" si="41"/>
        <v>1200</v>
      </c>
      <c r="G95" s="9">
        <f t="shared" si="41"/>
        <v>1200</v>
      </c>
      <c r="H95" s="9">
        <f t="shared" si="41"/>
        <v>1200</v>
      </c>
      <c r="I95" s="9">
        <f t="shared" si="41"/>
        <v>1200</v>
      </c>
      <c r="J95" s="9">
        <f t="shared" si="41"/>
        <v>1200</v>
      </c>
      <c r="K95" s="9">
        <f t="shared" si="41"/>
        <v>1200</v>
      </c>
      <c r="L95" s="9">
        <f t="shared" si="41"/>
        <v>1200</v>
      </c>
      <c r="M95" s="9">
        <f t="shared" si="41"/>
        <v>1200</v>
      </c>
      <c r="N95" s="9">
        <f t="shared" si="41"/>
        <v>1200</v>
      </c>
      <c r="O95" s="9">
        <f t="shared" si="41"/>
        <v>1200</v>
      </c>
      <c r="P95" s="9">
        <f t="shared" si="41"/>
        <v>1200</v>
      </c>
      <c r="Q95" s="9">
        <f t="shared" si="41"/>
        <v>1200</v>
      </c>
    </row>
    <row r="96" spans="1:17" x14ac:dyDescent="0.25">
      <c r="A96" s="2" t="s">
        <v>39</v>
      </c>
      <c r="B96" s="2">
        <f>-B86</f>
        <v>150</v>
      </c>
      <c r="C96" s="9">
        <f>B96-C86</f>
        <v>150</v>
      </c>
      <c r="D96" s="9">
        <f t="shared" ref="D96:Q96" si="42">C96-D86</f>
        <v>150</v>
      </c>
      <c r="E96" s="9">
        <f t="shared" si="42"/>
        <v>150</v>
      </c>
      <c r="F96" s="9">
        <f t="shared" si="42"/>
        <v>150</v>
      </c>
      <c r="G96" s="9">
        <f t="shared" si="42"/>
        <v>150</v>
      </c>
      <c r="H96" s="9">
        <f t="shared" si="42"/>
        <v>150</v>
      </c>
      <c r="I96" s="9">
        <f t="shared" si="42"/>
        <v>150</v>
      </c>
      <c r="J96" s="9">
        <f t="shared" si="42"/>
        <v>150</v>
      </c>
      <c r="K96" s="9">
        <f t="shared" si="42"/>
        <v>150</v>
      </c>
      <c r="L96" s="9">
        <f t="shared" si="42"/>
        <v>150</v>
      </c>
      <c r="M96" s="9">
        <f t="shared" si="42"/>
        <v>150</v>
      </c>
      <c r="N96" s="9">
        <f t="shared" si="42"/>
        <v>150</v>
      </c>
      <c r="O96" s="9">
        <f t="shared" si="42"/>
        <v>150</v>
      </c>
      <c r="P96" s="9">
        <f t="shared" si="42"/>
        <v>150</v>
      </c>
      <c r="Q96" s="9">
        <f t="shared" si="42"/>
        <v>150</v>
      </c>
    </row>
    <row r="97" spans="1:17" x14ac:dyDescent="0.25">
      <c r="A97" s="2" t="s">
        <v>45</v>
      </c>
      <c r="B97" s="2">
        <f>B88</f>
        <v>80</v>
      </c>
      <c r="C97" s="9">
        <f>C88</f>
        <v>76.366666666666674</v>
      </c>
      <c r="D97" s="9">
        <f t="shared" ref="D97:Q97" si="43">D88</f>
        <v>-0.69333333333334224</v>
      </c>
      <c r="E97" s="9">
        <f t="shared" si="43"/>
        <v>2.2466666666666839</v>
      </c>
      <c r="F97" s="9">
        <f t="shared" si="43"/>
        <v>5.1866666666666674</v>
      </c>
      <c r="G97" s="9">
        <f t="shared" si="43"/>
        <v>8.1266666666666509</v>
      </c>
      <c r="H97" s="9">
        <f t="shared" si="43"/>
        <v>11.066666666666677</v>
      </c>
      <c r="I97" s="9">
        <f t="shared" si="43"/>
        <v>14.006666666666675</v>
      </c>
      <c r="J97" s="9">
        <f t="shared" si="43"/>
        <v>16.946666666666658</v>
      </c>
      <c r="K97" s="9">
        <f t="shared" si="43"/>
        <v>19.88666666666667</v>
      </c>
      <c r="L97" s="9">
        <f t="shared" si="43"/>
        <v>22.826666666666682</v>
      </c>
      <c r="M97" s="9">
        <f t="shared" si="43"/>
        <v>25.766666666666666</v>
      </c>
      <c r="N97" s="9">
        <f t="shared" si="43"/>
        <v>28.706666666666663</v>
      </c>
      <c r="O97" s="9">
        <f t="shared" si="43"/>
        <v>31.646666666666675</v>
      </c>
      <c r="P97" s="9">
        <f t="shared" si="43"/>
        <v>34.586666666666659</v>
      </c>
      <c r="Q97" s="9">
        <f t="shared" si="43"/>
        <v>37.526666666666657</v>
      </c>
    </row>
    <row r="98" spans="1:17" x14ac:dyDescent="0.25">
      <c r="A98" s="12" t="s">
        <v>46</v>
      </c>
      <c r="B98" s="12">
        <f>SUM(B94:B97)</f>
        <v>1730</v>
      </c>
      <c r="C98" s="13">
        <f>SUM(C94:C97)</f>
        <v>1726.3666666666668</v>
      </c>
      <c r="D98" s="13">
        <f t="shared" ref="D98:Q98" si="44">SUM(D94:D97)</f>
        <v>1649.3066666666666</v>
      </c>
      <c r="E98" s="13">
        <f t="shared" si="44"/>
        <v>1652.2466666666667</v>
      </c>
      <c r="F98" s="13">
        <f t="shared" si="44"/>
        <v>1655.1866666666667</v>
      </c>
      <c r="G98" s="13">
        <f t="shared" si="44"/>
        <v>1658.1266666666666</v>
      </c>
      <c r="H98" s="13">
        <f t="shared" si="44"/>
        <v>1661.0666666666666</v>
      </c>
      <c r="I98" s="13">
        <f t="shared" si="44"/>
        <v>1664.0066666666667</v>
      </c>
      <c r="J98" s="13">
        <f t="shared" si="44"/>
        <v>1666.9466666666667</v>
      </c>
      <c r="K98" s="13">
        <f t="shared" si="44"/>
        <v>1669.8866666666668</v>
      </c>
      <c r="L98" s="13">
        <f t="shared" si="44"/>
        <v>1672.8266666666666</v>
      </c>
      <c r="M98" s="13">
        <f t="shared" si="44"/>
        <v>1675.7666666666667</v>
      </c>
      <c r="N98" s="13">
        <f t="shared" si="44"/>
        <v>1678.7066666666667</v>
      </c>
      <c r="O98" s="13">
        <f t="shared" si="44"/>
        <v>1681.6466666666668</v>
      </c>
      <c r="P98" s="13">
        <f t="shared" si="44"/>
        <v>1684.5866666666666</v>
      </c>
      <c r="Q98" s="13">
        <f t="shared" si="44"/>
        <v>1687.5266666666666</v>
      </c>
    </row>
    <row r="99" spans="1:17" x14ac:dyDescent="0.25">
      <c r="A99" s="2" t="s">
        <v>47</v>
      </c>
      <c r="B99" s="2">
        <f>B98-B91-B92</f>
        <v>0</v>
      </c>
      <c r="C99" s="9">
        <f>C98-C91-C92</f>
        <v>0</v>
      </c>
      <c r="D99" s="9">
        <f t="shared" ref="D99:Q99" si="45">D98-D91-D92</f>
        <v>0</v>
      </c>
      <c r="E99" s="9">
        <f t="shared" si="45"/>
        <v>0</v>
      </c>
      <c r="F99" s="9">
        <f t="shared" si="45"/>
        <v>0</v>
      </c>
      <c r="G99" s="9">
        <f t="shared" si="45"/>
        <v>0</v>
      </c>
      <c r="H99" s="9">
        <f t="shared" si="45"/>
        <v>0</v>
      </c>
      <c r="I99" s="9">
        <f t="shared" si="45"/>
        <v>0</v>
      </c>
      <c r="J99" s="9">
        <f t="shared" si="45"/>
        <v>0</v>
      </c>
      <c r="K99" s="9">
        <f t="shared" si="45"/>
        <v>0</v>
      </c>
      <c r="L99" s="9">
        <f t="shared" si="45"/>
        <v>0</v>
      </c>
      <c r="M99" s="9">
        <f t="shared" si="45"/>
        <v>0</v>
      </c>
      <c r="N99" s="9">
        <f t="shared" si="45"/>
        <v>0</v>
      </c>
      <c r="O99" s="9">
        <f t="shared" si="45"/>
        <v>0</v>
      </c>
      <c r="P99" s="9">
        <f t="shared" si="45"/>
        <v>0</v>
      </c>
      <c r="Q99" s="9">
        <f t="shared" si="45"/>
        <v>2.8421709430404007E-14</v>
      </c>
    </row>
    <row r="100" spans="1:17" x14ac:dyDescent="0.25">
      <c r="A10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x14ac:dyDescent="0.25">
      <c r="A101" s="2"/>
      <c r="B101" s="2"/>
      <c r="C101" s="25" t="str">
        <f>C90</f>
        <v>A1</v>
      </c>
      <c r="D101" s="25" t="str">
        <f t="shared" ref="D101:Q101" si="46">D90</f>
        <v>A2</v>
      </c>
      <c r="E101" s="25" t="str">
        <f t="shared" si="46"/>
        <v>A3</v>
      </c>
      <c r="F101" s="25" t="str">
        <f t="shared" si="46"/>
        <v>A4</v>
      </c>
      <c r="G101" s="25" t="str">
        <f t="shared" si="46"/>
        <v>A5</v>
      </c>
      <c r="H101" s="25" t="str">
        <f t="shared" si="46"/>
        <v>A6</v>
      </c>
      <c r="I101" s="25" t="str">
        <f t="shared" si="46"/>
        <v>A7</v>
      </c>
      <c r="J101" s="25" t="str">
        <f t="shared" si="46"/>
        <v>A8</v>
      </c>
      <c r="K101" s="25" t="str">
        <f t="shared" si="46"/>
        <v>A9</v>
      </c>
      <c r="L101" s="25" t="str">
        <f t="shared" si="46"/>
        <v>A10</v>
      </c>
      <c r="M101" s="25" t="str">
        <f t="shared" si="46"/>
        <v>A11</v>
      </c>
      <c r="N101" s="25" t="str">
        <f t="shared" si="46"/>
        <v>A12</v>
      </c>
      <c r="O101" s="25" t="str">
        <f t="shared" si="46"/>
        <v>A13</v>
      </c>
      <c r="P101" s="25" t="str">
        <f t="shared" si="46"/>
        <v>A14</v>
      </c>
      <c r="Q101" s="25" t="str">
        <f t="shared" si="46"/>
        <v>A15</v>
      </c>
    </row>
    <row r="102" spans="1:17" x14ac:dyDescent="0.25">
      <c r="A102" s="2" t="s">
        <v>48</v>
      </c>
      <c r="B102" s="2">
        <f>-B82</f>
        <v>-330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x14ac:dyDescent="0.25">
      <c r="A103" s="2" t="s">
        <v>49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>
        <f>G13*Q74-Q92+Q97</f>
        <v>1429.5266666666664</v>
      </c>
    </row>
    <row r="105" spans="1:17" x14ac:dyDescent="0.25">
      <c r="A105" s="2" t="s">
        <v>52</v>
      </c>
      <c r="B105" s="2">
        <f>SUM(B102:B104)</f>
        <v>-330</v>
      </c>
      <c r="C105" s="2">
        <f t="shared" ref="C105:Q105" si="47">SUM(C102:C104)</f>
        <v>0</v>
      </c>
      <c r="D105" s="2">
        <f t="shared" si="47"/>
        <v>0</v>
      </c>
      <c r="E105" s="2">
        <f t="shared" si="47"/>
        <v>0</v>
      </c>
      <c r="F105" s="2">
        <f t="shared" si="47"/>
        <v>0</v>
      </c>
      <c r="G105" s="2">
        <f t="shared" si="47"/>
        <v>0</v>
      </c>
      <c r="H105" s="2">
        <f t="shared" si="47"/>
        <v>0</v>
      </c>
      <c r="I105" s="2">
        <f t="shared" si="47"/>
        <v>0</v>
      </c>
      <c r="J105" s="2">
        <f t="shared" si="47"/>
        <v>0</v>
      </c>
      <c r="K105" s="2">
        <f t="shared" si="47"/>
        <v>0</v>
      </c>
      <c r="L105" s="2">
        <f t="shared" si="47"/>
        <v>0</v>
      </c>
      <c r="M105" s="2">
        <f t="shared" si="47"/>
        <v>0</v>
      </c>
      <c r="N105" s="2">
        <f t="shared" si="47"/>
        <v>0</v>
      </c>
      <c r="O105" s="2">
        <f t="shared" si="47"/>
        <v>0</v>
      </c>
      <c r="P105" s="2">
        <f t="shared" si="47"/>
        <v>0</v>
      </c>
      <c r="Q105" s="2">
        <f t="shared" si="47"/>
        <v>1429.5266666666664</v>
      </c>
    </row>
    <row r="106" spans="1:17" x14ac:dyDescent="0.25">
      <c r="A106" s="2" t="s">
        <v>51</v>
      </c>
      <c r="B106" s="30">
        <f>IRR(B105:Q105)</f>
        <v>0.10266914283748396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x14ac:dyDescent="0.25">
      <c r="A107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1"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topLeftCell="D3" zoomScale="96" zoomScaleNormal="96" workbookViewId="0">
      <selection activeCell="T28" sqref="T28"/>
    </sheetView>
  </sheetViews>
  <sheetFormatPr baseColWidth="10" defaultColWidth="8.42578125" defaultRowHeight="15" x14ac:dyDescent="0.25"/>
  <cols>
    <col min="1" max="1" width="20.5703125" customWidth="1"/>
    <col min="4" max="4" width="8.85546875" customWidth="1"/>
    <col min="8" max="8" width="7.85546875" customWidth="1"/>
  </cols>
  <sheetData>
    <row r="1" spans="1:22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22" x14ac:dyDescent="0.25">
      <c r="A2" s="46" t="s">
        <v>70</v>
      </c>
      <c r="E2" t="s">
        <v>71</v>
      </c>
    </row>
    <row r="3" spans="1:22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22" x14ac:dyDescent="0.25">
      <c r="A4" s="14"/>
      <c r="B4" s="47"/>
      <c r="C4" s="47"/>
      <c r="I4" s="57" t="s">
        <v>61</v>
      </c>
      <c r="J4" s="57"/>
      <c r="K4" s="39" t="s">
        <v>22</v>
      </c>
      <c r="L4" s="40" t="s">
        <v>23</v>
      </c>
      <c r="M4" s="40" t="s">
        <v>24</v>
      </c>
      <c r="N4" s="41" t="s">
        <v>25</v>
      </c>
      <c r="O4" s="41" t="s">
        <v>26</v>
      </c>
      <c r="P4" s="41" t="s">
        <v>27</v>
      </c>
      <c r="Q4" s="41" t="s">
        <v>28</v>
      </c>
      <c r="R4" s="41" t="s">
        <v>29</v>
      </c>
      <c r="S4" s="41" t="s">
        <v>30</v>
      </c>
      <c r="T4" s="41" t="s">
        <v>31</v>
      </c>
      <c r="U4" s="26"/>
      <c r="V4" s="26"/>
    </row>
    <row r="5" spans="1:22" x14ac:dyDescent="0.25">
      <c r="A5" s="44" t="s">
        <v>64</v>
      </c>
      <c r="B5" s="22" t="s">
        <v>0</v>
      </c>
      <c r="C5" s="22" t="s">
        <v>1</v>
      </c>
      <c r="E5" s="12" t="s">
        <v>63</v>
      </c>
      <c r="F5" s="27" t="str">
        <f>B5</f>
        <v>(1)</v>
      </c>
      <c r="G5" s="27" t="str">
        <f>C5</f>
        <v>(2)</v>
      </c>
      <c r="I5" s="11" t="s">
        <v>58</v>
      </c>
      <c r="J5" s="2"/>
      <c r="K5" s="2">
        <f t="shared" ref="K5:T9" si="0">C40</f>
        <v>165</v>
      </c>
      <c r="L5" s="2">
        <f t="shared" si="0"/>
        <v>165</v>
      </c>
      <c r="M5" s="2">
        <f t="shared" si="0"/>
        <v>165</v>
      </c>
      <c r="N5" s="2">
        <f t="shared" si="0"/>
        <v>165</v>
      </c>
      <c r="O5" s="2">
        <f t="shared" si="0"/>
        <v>165</v>
      </c>
      <c r="P5" s="2">
        <f t="shared" si="0"/>
        <v>165</v>
      </c>
      <c r="Q5" s="2">
        <f t="shared" si="0"/>
        <v>165</v>
      </c>
      <c r="R5" s="2">
        <f t="shared" si="0"/>
        <v>165</v>
      </c>
      <c r="S5" s="2">
        <f t="shared" si="0"/>
        <v>165</v>
      </c>
      <c r="T5" s="2">
        <f t="shared" si="0"/>
        <v>165</v>
      </c>
    </row>
    <row r="6" spans="1:22" x14ac:dyDescent="0.25">
      <c r="A6" s="12" t="s">
        <v>2</v>
      </c>
      <c r="B6" s="28">
        <v>1500</v>
      </c>
      <c r="C6" s="11">
        <f>B6</f>
        <v>1500</v>
      </c>
      <c r="E6" s="2" t="s">
        <v>37</v>
      </c>
      <c r="F6" s="2">
        <f>B22*(F9+F10+F11+F12)</f>
        <v>294</v>
      </c>
      <c r="G6" s="2">
        <f>B22*(G9+G10+G11+G12)</f>
        <v>354</v>
      </c>
      <c r="I6" s="7" t="s">
        <v>59</v>
      </c>
      <c r="J6" s="2"/>
      <c r="K6" s="9">
        <f t="shared" si="0"/>
        <v>-52.019999999999996</v>
      </c>
      <c r="L6" s="9">
        <f t="shared" si="0"/>
        <v>-48.461129999999997</v>
      </c>
      <c r="M6" s="9">
        <f t="shared" si="0"/>
        <v>-45.721025594999993</v>
      </c>
      <c r="N6" s="9">
        <f t="shared" si="0"/>
        <v>-42.106712306242493</v>
      </c>
      <c r="O6" s="9">
        <f t="shared" si="0"/>
        <v>-38.46486143764664</v>
      </c>
      <c r="P6" s="9">
        <f t="shared" si="0"/>
        <v>-34.82214313528587</v>
      </c>
      <c r="Q6" s="9">
        <f t="shared" si="0"/>
        <v>-31.179397508761507</v>
      </c>
      <c r="R6" s="9">
        <f t="shared" si="0"/>
        <v>-27.536651021525991</v>
      </c>
      <c r="S6" s="9">
        <f t="shared" si="0"/>
        <v>-23.893904507178071</v>
      </c>
      <c r="T6" s="9">
        <f t="shared" si="0"/>
        <v>-20.251157991976111</v>
      </c>
    </row>
    <row r="7" spans="1:22" x14ac:dyDescent="0.25">
      <c r="A7" s="2" t="s">
        <v>3</v>
      </c>
      <c r="B7" s="29">
        <f>B6*0.3</f>
        <v>450</v>
      </c>
      <c r="C7" s="7">
        <f>B7</f>
        <v>450</v>
      </c>
      <c r="E7" s="2" t="s">
        <v>38</v>
      </c>
      <c r="F7" s="2">
        <f>F13-F6</f>
        <v>1176</v>
      </c>
      <c r="G7" s="2">
        <f>G13-G6</f>
        <v>1416</v>
      </c>
      <c r="I7" s="11" t="s">
        <v>16</v>
      </c>
      <c r="J7" s="2"/>
      <c r="K7" s="9">
        <f t="shared" si="0"/>
        <v>112.98</v>
      </c>
      <c r="L7" s="9">
        <f t="shared" si="0"/>
        <v>116.53887</v>
      </c>
      <c r="M7" s="9">
        <f t="shared" si="0"/>
        <v>119.27897440500001</v>
      </c>
      <c r="N7" s="9">
        <f t="shared" si="0"/>
        <v>122.89328769375751</v>
      </c>
      <c r="O7" s="9">
        <f t="shared" si="0"/>
        <v>126.53513856235335</v>
      </c>
      <c r="P7" s="9">
        <f t="shared" si="0"/>
        <v>130.17785686471413</v>
      </c>
      <c r="Q7" s="9">
        <f t="shared" si="0"/>
        <v>133.8206024912385</v>
      </c>
      <c r="R7" s="9">
        <f t="shared" si="0"/>
        <v>137.46334897847402</v>
      </c>
      <c r="S7" s="9">
        <f t="shared" si="0"/>
        <v>141.10609549282194</v>
      </c>
      <c r="T7" s="9">
        <f t="shared" si="0"/>
        <v>144.7488420080239</v>
      </c>
    </row>
    <row r="8" spans="1:22" x14ac:dyDescent="0.25">
      <c r="A8" s="2" t="s">
        <v>4</v>
      </c>
      <c r="B8" s="2">
        <f>B7-B9-B12</f>
        <v>261</v>
      </c>
      <c r="C8" s="2">
        <f>B8</f>
        <v>261</v>
      </c>
      <c r="I8" s="7" t="s">
        <v>17</v>
      </c>
      <c r="J8" s="2"/>
      <c r="K8" s="9">
        <f t="shared" si="0"/>
        <v>-33.893999999999998</v>
      </c>
      <c r="L8" s="9">
        <f t="shared" si="0"/>
        <v>-34.961660999999999</v>
      </c>
      <c r="M8" s="9">
        <f t="shared" si="0"/>
        <v>-35.783692321500006</v>
      </c>
      <c r="N8" s="9">
        <f t="shared" si="0"/>
        <v>-36.86798630812725</v>
      </c>
      <c r="O8" s="9">
        <f t="shared" si="0"/>
        <v>-37.960541568706006</v>
      </c>
      <c r="P8" s="9">
        <f t="shared" si="0"/>
        <v>-39.053357059414239</v>
      </c>
      <c r="Q8" s="9">
        <f t="shared" si="0"/>
        <v>-40.146180747371552</v>
      </c>
      <c r="R8" s="9">
        <f t="shared" si="0"/>
        <v>-41.239004693542206</v>
      </c>
      <c r="S8" s="9">
        <f t="shared" si="0"/>
        <v>-42.331828647846578</v>
      </c>
      <c r="T8" s="9">
        <f t="shared" si="0"/>
        <v>-43.424652602407171</v>
      </c>
    </row>
    <row r="9" spans="1:22" x14ac:dyDescent="0.25">
      <c r="A9" s="2" t="s">
        <v>5</v>
      </c>
      <c r="B9" s="2">
        <f>B20*B17</f>
        <v>24</v>
      </c>
      <c r="C9" s="2">
        <v>0</v>
      </c>
      <c r="E9" s="2" t="s">
        <v>43</v>
      </c>
      <c r="F9" s="29">
        <v>0</v>
      </c>
      <c r="G9" s="29">
        <f>B17</f>
        <v>300</v>
      </c>
      <c r="I9" s="11" t="s">
        <v>18</v>
      </c>
      <c r="J9" s="2"/>
      <c r="K9" s="9">
        <f t="shared" si="0"/>
        <v>79.086000000000013</v>
      </c>
      <c r="L9" s="9">
        <f t="shared" si="0"/>
        <v>81.577209000000011</v>
      </c>
      <c r="M9" s="9">
        <f t="shared" si="0"/>
        <v>83.495282083500001</v>
      </c>
      <c r="N9" s="9">
        <f t="shared" si="0"/>
        <v>86.025301385630257</v>
      </c>
      <c r="O9" s="9">
        <f t="shared" si="0"/>
        <v>88.574596993647347</v>
      </c>
      <c r="P9" s="9">
        <f t="shared" si="0"/>
        <v>91.124499805299891</v>
      </c>
      <c r="Q9" s="9">
        <f t="shared" si="0"/>
        <v>93.674421743866958</v>
      </c>
      <c r="R9" s="9">
        <f t="shared" si="0"/>
        <v>96.224344284931817</v>
      </c>
      <c r="S9" s="9">
        <f t="shared" si="0"/>
        <v>98.774266844975358</v>
      </c>
      <c r="T9" s="9">
        <f t="shared" si="0"/>
        <v>101.32418940561672</v>
      </c>
    </row>
    <row r="10" spans="1:22" x14ac:dyDescent="0.25">
      <c r="A10" s="2" t="s">
        <v>21</v>
      </c>
      <c r="B10" s="16">
        <f>B9/B6</f>
        <v>1.6E-2</v>
      </c>
      <c r="C10" s="2">
        <f>C9/C6</f>
        <v>0</v>
      </c>
      <c r="E10" s="2" t="s">
        <v>44</v>
      </c>
      <c r="F10" s="2">
        <f>B18</f>
        <v>1300</v>
      </c>
      <c r="G10" s="2">
        <f>B18</f>
        <v>1300</v>
      </c>
      <c r="I10" s="2" t="s">
        <v>19</v>
      </c>
      <c r="J10" s="2"/>
      <c r="K10" s="9">
        <f t="shared" ref="K10:T12" si="1">C47</f>
        <v>79.086000000000013</v>
      </c>
      <c r="L10" s="9">
        <f t="shared" si="1"/>
        <v>81.577209000000011</v>
      </c>
      <c r="M10" s="9">
        <f t="shared" si="1"/>
        <v>83.495282083500001</v>
      </c>
      <c r="N10" s="9">
        <f t="shared" si="1"/>
        <v>86.025301385630257</v>
      </c>
      <c r="O10" s="9">
        <f t="shared" si="1"/>
        <v>88.574596993647347</v>
      </c>
      <c r="P10" s="9">
        <f t="shared" si="1"/>
        <v>91.124499805299891</v>
      </c>
      <c r="Q10" s="9">
        <f t="shared" si="1"/>
        <v>93.674421743866958</v>
      </c>
      <c r="R10" s="9">
        <f t="shared" si="1"/>
        <v>96.224344284931817</v>
      </c>
      <c r="S10" s="9">
        <f t="shared" si="1"/>
        <v>98.774266844975358</v>
      </c>
      <c r="T10" s="9">
        <f t="shared" si="1"/>
        <v>101.32418940561672</v>
      </c>
    </row>
    <row r="11" spans="1:22" x14ac:dyDescent="0.25">
      <c r="A11" s="6" t="s">
        <v>20</v>
      </c>
      <c r="B11" s="29">
        <v>0</v>
      </c>
      <c r="C11" s="29">
        <v>3</v>
      </c>
      <c r="E11" s="2" t="s">
        <v>39</v>
      </c>
      <c r="F11" s="2">
        <f>B19</f>
        <v>150</v>
      </c>
      <c r="G11" s="2">
        <f>B19</f>
        <v>150</v>
      </c>
      <c r="I11" s="2" t="s">
        <v>37</v>
      </c>
      <c r="J11" s="2">
        <f>B48</f>
        <v>294</v>
      </c>
      <c r="K11" s="9">
        <f t="shared" si="1"/>
        <v>0</v>
      </c>
      <c r="L11" s="9">
        <f t="shared" si="1"/>
        <v>-20.686000000000007</v>
      </c>
      <c r="M11" s="9">
        <f t="shared" si="1"/>
        <v>-3.1772090000000048</v>
      </c>
      <c r="N11" s="9">
        <f t="shared" si="1"/>
        <v>-5.0952820834999955</v>
      </c>
      <c r="O11" s="9">
        <f t="shared" si="1"/>
        <v>-7.6253013856302516</v>
      </c>
      <c r="P11" s="9">
        <f t="shared" si="1"/>
        <v>-10.174596993647341</v>
      </c>
      <c r="Q11" s="9">
        <f t="shared" si="1"/>
        <v>-12.724499805299885</v>
      </c>
      <c r="R11" s="9">
        <f t="shared" si="1"/>
        <v>-15.274421743866952</v>
      </c>
      <c r="S11" s="9">
        <f t="shared" si="1"/>
        <v>-17.824344284931811</v>
      </c>
      <c r="T11" s="9">
        <f t="shared" si="1"/>
        <v>-20.374266844975352</v>
      </c>
    </row>
    <row r="12" spans="1:22" x14ac:dyDescent="0.25">
      <c r="A12" s="12" t="s">
        <v>6</v>
      </c>
      <c r="B12" s="12">
        <f>B13*B6</f>
        <v>165</v>
      </c>
      <c r="C12" s="12">
        <f>B12+B9-C11</f>
        <v>186</v>
      </c>
      <c r="E12" s="2" t="s">
        <v>45</v>
      </c>
      <c r="F12" s="29">
        <v>20</v>
      </c>
      <c r="G12" s="29">
        <v>20</v>
      </c>
      <c r="I12" s="2" t="s">
        <v>38</v>
      </c>
      <c r="J12" s="2">
        <f>B49</f>
        <v>1176</v>
      </c>
      <c r="K12" s="9">
        <f t="shared" si="1"/>
        <v>-78.400000000000006</v>
      </c>
      <c r="L12" s="9">
        <f t="shared" si="1"/>
        <v>-78.400000000000006</v>
      </c>
      <c r="M12" s="9">
        <f t="shared" si="1"/>
        <v>-78.400000000000006</v>
      </c>
      <c r="N12" s="9">
        <f t="shared" si="1"/>
        <v>-78.400000000000006</v>
      </c>
      <c r="O12" s="9">
        <f t="shared" si="1"/>
        <v>-78.400000000000006</v>
      </c>
      <c r="P12" s="9">
        <f t="shared" si="1"/>
        <v>-78.400000000000006</v>
      </c>
      <c r="Q12" s="9">
        <f t="shared" si="1"/>
        <v>-78.400000000000006</v>
      </c>
      <c r="R12" s="9">
        <f t="shared" si="1"/>
        <v>-78.400000000000006</v>
      </c>
      <c r="S12" s="9">
        <f t="shared" si="1"/>
        <v>-78.400000000000006</v>
      </c>
      <c r="T12" s="9">
        <f t="shared" si="1"/>
        <v>-78.400000000000006</v>
      </c>
    </row>
    <row r="13" spans="1:22" x14ac:dyDescent="0.25">
      <c r="A13" s="2" t="s">
        <v>7</v>
      </c>
      <c r="B13" s="35">
        <v>0.11</v>
      </c>
      <c r="C13" s="30">
        <f>C12/C6</f>
        <v>0.124</v>
      </c>
      <c r="E13" s="12" t="s">
        <v>46</v>
      </c>
      <c r="F13" s="2">
        <f>SUM(F9:F12)</f>
        <v>1470</v>
      </c>
      <c r="G13" s="2">
        <f>SUM(G9:G12)</f>
        <v>1770</v>
      </c>
      <c r="I13" s="2" t="s">
        <v>41</v>
      </c>
      <c r="J13" s="2"/>
      <c r="K13" s="9">
        <f t="shared" ref="K13:T14" si="2">C53</f>
        <v>20</v>
      </c>
      <c r="L13" s="9">
        <f t="shared" si="2"/>
        <v>20.686000000000007</v>
      </c>
      <c r="M13" s="9">
        <f t="shared" si="2"/>
        <v>3.1772090000000048</v>
      </c>
      <c r="N13" s="9">
        <f t="shared" si="2"/>
        <v>5.0952820834999955</v>
      </c>
      <c r="O13" s="9">
        <f t="shared" si="2"/>
        <v>7.6253013856302516</v>
      </c>
      <c r="P13" s="9">
        <f t="shared" si="2"/>
        <v>10.174596993647341</v>
      </c>
      <c r="Q13" s="9">
        <f t="shared" si="2"/>
        <v>12.724499805299885</v>
      </c>
      <c r="R13" s="9">
        <f t="shared" si="2"/>
        <v>15.274421743866952</v>
      </c>
      <c r="S13" s="9">
        <f t="shared" si="2"/>
        <v>17.824344284931811</v>
      </c>
      <c r="T13" s="9">
        <f t="shared" si="2"/>
        <v>20.374266844975352</v>
      </c>
    </row>
    <row r="14" spans="1:22" x14ac:dyDescent="0.25">
      <c r="A14" s="7" t="s">
        <v>13</v>
      </c>
      <c r="B14" s="29">
        <v>0</v>
      </c>
      <c r="C14" s="29">
        <f>B17/B21*0.8</f>
        <v>12</v>
      </c>
      <c r="E14" s="2" t="s">
        <v>77</v>
      </c>
      <c r="F14" s="15">
        <f>F7/F13</f>
        <v>0.8</v>
      </c>
      <c r="G14" s="15">
        <f>G7/G13</f>
        <v>0.8</v>
      </c>
      <c r="I14" s="2" t="s">
        <v>60</v>
      </c>
      <c r="J14" s="2">
        <f>B54</f>
        <v>20</v>
      </c>
      <c r="K14" s="9">
        <f t="shared" si="2"/>
        <v>20.686000000000007</v>
      </c>
      <c r="L14" s="9">
        <f t="shared" si="2"/>
        <v>3.1772090000000048</v>
      </c>
      <c r="M14" s="9">
        <f t="shared" si="2"/>
        <v>5.0952820834999955</v>
      </c>
      <c r="N14" s="9">
        <f t="shared" si="2"/>
        <v>7.6253013856302516</v>
      </c>
      <c r="O14" s="9">
        <f t="shared" si="2"/>
        <v>10.174596993647341</v>
      </c>
      <c r="P14" s="9">
        <f t="shared" si="2"/>
        <v>12.724499805299885</v>
      </c>
      <c r="Q14" s="9">
        <f t="shared" si="2"/>
        <v>15.274421743866952</v>
      </c>
      <c r="R14" s="9">
        <f t="shared" si="2"/>
        <v>17.824344284931811</v>
      </c>
      <c r="S14" s="9">
        <f t="shared" si="2"/>
        <v>20.374266844975352</v>
      </c>
      <c r="T14" s="9">
        <f t="shared" si="2"/>
        <v>22.924189405616715</v>
      </c>
    </row>
    <row r="15" spans="1:22" x14ac:dyDescent="0.25">
      <c r="A15" s="11" t="s">
        <v>14</v>
      </c>
      <c r="B15" s="12">
        <f>B12-B14</f>
        <v>165</v>
      </c>
      <c r="C15" s="12">
        <f>C12-C14</f>
        <v>174</v>
      </c>
      <c r="I15" s="12" t="s">
        <v>45</v>
      </c>
      <c r="J15" s="12">
        <f>-J11</f>
        <v>-294</v>
      </c>
      <c r="K15" s="13">
        <f>-K11</f>
        <v>0</v>
      </c>
      <c r="L15" s="13">
        <f t="shared" ref="L15:S15" si="3">-L11</f>
        <v>20.686000000000007</v>
      </c>
      <c r="M15" s="13">
        <f t="shared" si="3"/>
        <v>3.1772090000000048</v>
      </c>
      <c r="N15" s="13">
        <f t="shared" si="3"/>
        <v>5.0952820834999955</v>
      </c>
      <c r="O15" s="13">
        <f t="shared" si="3"/>
        <v>7.6253013856302516</v>
      </c>
      <c r="P15" s="13">
        <f t="shared" si="3"/>
        <v>10.174596993647341</v>
      </c>
      <c r="Q15" s="13">
        <f t="shared" si="3"/>
        <v>12.724499805299885</v>
      </c>
      <c r="R15" s="13">
        <f t="shared" si="3"/>
        <v>15.274421743866952</v>
      </c>
      <c r="S15" s="13">
        <f t="shared" si="3"/>
        <v>17.824344284931811</v>
      </c>
      <c r="T15" s="13">
        <f>-T11+F18-(J12+SUM(K12:T12))+T14</f>
        <v>971.29845625059204</v>
      </c>
    </row>
    <row r="17" spans="1:20" x14ac:dyDescent="0.25">
      <c r="A17" s="7" t="s">
        <v>65</v>
      </c>
      <c r="B17" s="29">
        <v>300</v>
      </c>
      <c r="E17" s="1"/>
      <c r="F17" s="22" t="s">
        <v>0</v>
      </c>
      <c r="G17" s="22" t="s">
        <v>1</v>
      </c>
      <c r="I17" s="58" t="s">
        <v>62</v>
      </c>
      <c r="J17" s="59"/>
      <c r="K17" s="25" t="s">
        <v>22</v>
      </c>
      <c r="L17" s="40" t="s">
        <v>23</v>
      </c>
      <c r="M17" s="40" t="s">
        <v>24</v>
      </c>
      <c r="N17" s="41" t="s">
        <v>25</v>
      </c>
      <c r="O17" s="41" t="s">
        <v>26</v>
      </c>
      <c r="P17" s="41" t="s">
        <v>27</v>
      </c>
      <c r="Q17" s="41" t="s">
        <v>28</v>
      </c>
      <c r="R17" s="41" t="s">
        <v>29</v>
      </c>
      <c r="S17" s="41" t="s">
        <v>30</v>
      </c>
      <c r="T17" s="41" t="s">
        <v>31</v>
      </c>
    </row>
    <row r="18" spans="1:20" x14ac:dyDescent="0.25">
      <c r="A18" s="7" t="s">
        <v>44</v>
      </c>
      <c r="B18" s="29">
        <v>1300</v>
      </c>
      <c r="E18" s="48" t="s">
        <v>74</v>
      </c>
      <c r="F18" s="9">
        <f>T5*B25</f>
        <v>1320</v>
      </c>
      <c r="G18" s="9">
        <f>T18*B25</f>
        <v>1392</v>
      </c>
      <c r="I18" s="11" t="s">
        <v>58</v>
      </c>
      <c r="J18" s="2"/>
      <c r="K18" s="2">
        <f t="shared" ref="K18:T22" si="4">C85</f>
        <v>174</v>
      </c>
      <c r="L18" s="2">
        <f t="shared" si="4"/>
        <v>174</v>
      </c>
      <c r="M18" s="2">
        <f t="shared" si="4"/>
        <v>174</v>
      </c>
      <c r="N18" s="2">
        <f t="shared" si="4"/>
        <v>174</v>
      </c>
      <c r="O18" s="2">
        <f t="shared" si="4"/>
        <v>174</v>
      </c>
      <c r="P18" s="2">
        <f t="shared" si="4"/>
        <v>174</v>
      </c>
      <c r="Q18" s="2">
        <f t="shared" si="4"/>
        <v>174</v>
      </c>
      <c r="R18" s="2">
        <f t="shared" si="4"/>
        <v>174</v>
      </c>
      <c r="S18" s="2">
        <f t="shared" si="4"/>
        <v>174</v>
      </c>
      <c r="T18" s="2">
        <f t="shared" si="4"/>
        <v>174</v>
      </c>
    </row>
    <row r="19" spans="1:20" x14ac:dyDescent="0.25">
      <c r="A19" s="7" t="s">
        <v>39</v>
      </c>
      <c r="B19" s="29">
        <v>150</v>
      </c>
      <c r="E19" s="46" t="s">
        <v>72</v>
      </c>
      <c r="F19" s="9">
        <f>B25*T5-(J12+SUM(K12:T12))+T14</f>
        <v>950.92418940561663</v>
      </c>
      <c r="G19" s="9">
        <f>T18*B25-(J25+SUM(K25:T25))+T27</f>
        <v>941.55839999999989</v>
      </c>
      <c r="I19" s="7" t="s">
        <v>59</v>
      </c>
      <c r="J19" s="2"/>
      <c r="K19" s="9">
        <f t="shared" si="4"/>
        <v>-63.72</v>
      </c>
      <c r="L19" s="9">
        <f t="shared" si="4"/>
        <v>-59.471999999999994</v>
      </c>
      <c r="M19" s="9">
        <f t="shared" si="4"/>
        <v>-55.22399999999999</v>
      </c>
      <c r="N19" s="9">
        <f t="shared" si="4"/>
        <v>-50.975999999999985</v>
      </c>
      <c r="O19" s="9">
        <f t="shared" si="4"/>
        <v>-46.72799999999998</v>
      </c>
      <c r="P19" s="9">
        <f t="shared" si="4"/>
        <v>-42.479999999999983</v>
      </c>
      <c r="Q19" s="9">
        <f t="shared" si="4"/>
        <v>-38.231999999999985</v>
      </c>
      <c r="R19" s="9">
        <f t="shared" si="4"/>
        <v>-33.983999999999988</v>
      </c>
      <c r="S19" s="9">
        <f t="shared" si="4"/>
        <v>-29.735999999999986</v>
      </c>
      <c r="T19" s="9">
        <f t="shared" si="4"/>
        <v>-25.487999999999989</v>
      </c>
    </row>
    <row r="20" spans="1:20" x14ac:dyDescent="0.25">
      <c r="A20" s="7" t="s">
        <v>8</v>
      </c>
      <c r="B20" s="35">
        <v>0.08</v>
      </c>
      <c r="E20" s="11" t="s">
        <v>69</v>
      </c>
      <c r="F20" s="31">
        <f>IRR(J15:T15)</f>
        <v>0.14559098057848363</v>
      </c>
      <c r="G20" s="31">
        <f>IRR(J28:T28)</f>
        <v>0.11544524283059299</v>
      </c>
      <c r="H20" s="1">
        <f>F20/G20</f>
        <v>1.2611258550698983</v>
      </c>
      <c r="I20" s="11" t="s">
        <v>16</v>
      </c>
      <c r="J20" s="2"/>
      <c r="K20" s="9">
        <f t="shared" si="4"/>
        <v>110.28</v>
      </c>
      <c r="L20" s="9">
        <f t="shared" si="4"/>
        <v>114.52800000000001</v>
      </c>
      <c r="M20" s="9">
        <f t="shared" si="4"/>
        <v>118.77600000000001</v>
      </c>
      <c r="N20" s="9">
        <f t="shared" si="4"/>
        <v>123.02400000000002</v>
      </c>
      <c r="O20" s="9">
        <f t="shared" si="4"/>
        <v>127.27200000000002</v>
      </c>
      <c r="P20" s="9">
        <f t="shared" si="4"/>
        <v>131.52000000000001</v>
      </c>
      <c r="Q20" s="9">
        <f t="shared" si="4"/>
        <v>135.76800000000003</v>
      </c>
      <c r="R20" s="9">
        <f t="shared" si="4"/>
        <v>140.01600000000002</v>
      </c>
      <c r="S20" s="9">
        <f t="shared" si="4"/>
        <v>144.26400000000001</v>
      </c>
      <c r="T20" s="9">
        <f t="shared" si="4"/>
        <v>148.512</v>
      </c>
    </row>
    <row r="21" spans="1:20" x14ac:dyDescent="0.25">
      <c r="A21" s="7" t="s">
        <v>9</v>
      </c>
      <c r="B21" s="29">
        <v>20</v>
      </c>
      <c r="E21" s="1"/>
      <c r="H21" s="1"/>
      <c r="I21" s="7" t="s">
        <v>17</v>
      </c>
      <c r="J21" s="2"/>
      <c r="K21" s="9">
        <f t="shared" si="4"/>
        <v>-33.083999999999996</v>
      </c>
      <c r="L21" s="9">
        <f t="shared" si="4"/>
        <v>-34.358400000000003</v>
      </c>
      <c r="M21" s="9">
        <f t="shared" si="4"/>
        <v>-35.632800000000003</v>
      </c>
      <c r="N21" s="9">
        <f t="shared" si="4"/>
        <v>-36.907200000000003</v>
      </c>
      <c r="O21" s="9">
        <f t="shared" si="4"/>
        <v>-38.181600000000003</v>
      </c>
      <c r="P21" s="9">
        <f t="shared" si="4"/>
        <v>-39.456000000000003</v>
      </c>
      <c r="Q21" s="9">
        <f t="shared" si="4"/>
        <v>-40.73040000000001</v>
      </c>
      <c r="R21" s="9">
        <f t="shared" si="4"/>
        <v>-42.004800000000003</v>
      </c>
      <c r="S21" s="9">
        <f t="shared" si="4"/>
        <v>-43.279200000000003</v>
      </c>
      <c r="T21" s="9">
        <f t="shared" si="4"/>
        <v>-44.553599999999996</v>
      </c>
    </row>
    <row r="22" spans="1:20" x14ac:dyDescent="0.25">
      <c r="A22" s="7" t="s">
        <v>53</v>
      </c>
      <c r="B22" s="4">
        <v>0.2</v>
      </c>
      <c r="F22" s="49" t="s">
        <v>0</v>
      </c>
      <c r="G22" s="49" t="s">
        <v>1</v>
      </c>
      <c r="H22" s="1"/>
      <c r="I22" s="11" t="s">
        <v>18</v>
      </c>
      <c r="J22" s="2"/>
      <c r="K22" s="9">
        <f t="shared" si="4"/>
        <v>77.195999999999998</v>
      </c>
      <c r="L22" s="9">
        <f t="shared" si="4"/>
        <v>80.169600000000003</v>
      </c>
      <c r="M22" s="9">
        <f t="shared" si="4"/>
        <v>83.143200000000007</v>
      </c>
      <c r="N22" s="9">
        <f t="shared" si="4"/>
        <v>86.116800000000012</v>
      </c>
      <c r="O22" s="9">
        <f t="shared" si="4"/>
        <v>89.090400000000017</v>
      </c>
      <c r="P22" s="9">
        <f t="shared" si="4"/>
        <v>92.064000000000007</v>
      </c>
      <c r="Q22" s="9">
        <f t="shared" si="4"/>
        <v>95.037600000000026</v>
      </c>
      <c r="R22" s="9">
        <f t="shared" si="4"/>
        <v>98.011200000000017</v>
      </c>
      <c r="S22" s="9">
        <f t="shared" si="4"/>
        <v>100.98480000000001</v>
      </c>
      <c r="T22" s="9">
        <f t="shared" si="4"/>
        <v>103.95840000000001</v>
      </c>
    </row>
    <row r="23" spans="1:20" x14ac:dyDescent="0.25">
      <c r="A23" s="7" t="s">
        <v>12</v>
      </c>
      <c r="B23" s="29">
        <v>15</v>
      </c>
      <c r="E23" s="11" t="s">
        <v>75</v>
      </c>
      <c r="F23" s="2">
        <f>B25*Q40</f>
        <v>1320</v>
      </c>
      <c r="G23" s="2">
        <f>B25*Q85</f>
        <v>1392</v>
      </c>
      <c r="H23" s="1"/>
      <c r="I23" s="2" t="s">
        <v>19</v>
      </c>
      <c r="J23" s="2"/>
      <c r="K23" s="9">
        <f t="shared" ref="K23:T25" si="5">C92</f>
        <v>89.195999999999998</v>
      </c>
      <c r="L23" s="9">
        <f t="shared" si="5"/>
        <v>92.169600000000003</v>
      </c>
      <c r="M23" s="9">
        <f t="shared" si="5"/>
        <v>95.143200000000007</v>
      </c>
      <c r="N23" s="9">
        <f t="shared" si="5"/>
        <v>98.116800000000012</v>
      </c>
      <c r="O23" s="9">
        <f t="shared" si="5"/>
        <v>101.09040000000002</v>
      </c>
      <c r="P23" s="9">
        <f t="shared" si="5"/>
        <v>104.06400000000001</v>
      </c>
      <c r="Q23" s="9">
        <f t="shared" si="5"/>
        <v>107.03760000000003</v>
      </c>
      <c r="R23" s="9">
        <f t="shared" si="5"/>
        <v>110.01120000000002</v>
      </c>
      <c r="S23" s="9">
        <f t="shared" si="5"/>
        <v>112.98480000000001</v>
      </c>
      <c r="T23" s="9">
        <f t="shared" si="5"/>
        <v>115.95840000000001</v>
      </c>
    </row>
    <row r="24" spans="1:20" x14ac:dyDescent="0.25">
      <c r="A24" s="7" t="s">
        <v>11</v>
      </c>
      <c r="B24" s="36">
        <v>4.4999999999999998E-2</v>
      </c>
      <c r="E24" s="11" t="s">
        <v>73</v>
      </c>
      <c r="F24" s="9">
        <f>F23-Q58+Q63</f>
        <v>1355.6738022089203</v>
      </c>
      <c r="G24" s="9">
        <f>G23-Q103+Q108</f>
        <v>1392</v>
      </c>
      <c r="H24" s="1"/>
      <c r="I24" s="2" t="s">
        <v>37</v>
      </c>
      <c r="J24" s="2">
        <f>B93</f>
        <v>354</v>
      </c>
      <c r="K24" s="9">
        <f t="shared" si="5"/>
        <v>0</v>
      </c>
      <c r="L24" s="9">
        <f t="shared" si="5"/>
        <v>-14.795999999999992</v>
      </c>
      <c r="M24" s="9">
        <f t="shared" si="5"/>
        <v>2.230400000000003</v>
      </c>
      <c r="N24" s="9">
        <f t="shared" si="5"/>
        <v>-0.74320000000000164</v>
      </c>
      <c r="O24" s="9">
        <f t="shared" si="5"/>
        <v>-3.7168000000000063</v>
      </c>
      <c r="P24" s="9">
        <f t="shared" si="5"/>
        <v>-6.690400000000011</v>
      </c>
      <c r="Q24" s="9">
        <f t="shared" si="5"/>
        <v>-9.6640000000000015</v>
      </c>
      <c r="R24" s="9">
        <f t="shared" si="5"/>
        <v>-12.63760000000002</v>
      </c>
      <c r="S24" s="9">
        <f t="shared" si="5"/>
        <v>-15.611200000000011</v>
      </c>
      <c r="T24" s="9">
        <f t="shared" si="5"/>
        <v>-18.584800000000001</v>
      </c>
    </row>
    <row r="25" spans="1:20" x14ac:dyDescent="0.25">
      <c r="A25" s="7" t="s">
        <v>54</v>
      </c>
      <c r="B25" s="37">
        <v>8</v>
      </c>
      <c r="D25" s="1"/>
      <c r="E25" s="11" t="s">
        <v>68</v>
      </c>
      <c r="F25" s="31">
        <f>B72</f>
        <v>0.1313968373882175</v>
      </c>
      <c r="G25" s="31">
        <f>B117</f>
        <v>0.11253340363540043</v>
      </c>
      <c r="H25" s="1">
        <f t="shared" ref="H25" si="6">F25/G25</f>
        <v>1.1676251952169967</v>
      </c>
      <c r="I25" s="2" t="s">
        <v>38</v>
      </c>
      <c r="J25" s="2">
        <f>B94</f>
        <v>1416</v>
      </c>
      <c r="K25" s="9">
        <f t="shared" si="5"/>
        <v>-94.4</v>
      </c>
      <c r="L25" s="9">
        <f t="shared" si="5"/>
        <v>-94.4</v>
      </c>
      <c r="M25" s="9">
        <f t="shared" si="5"/>
        <v>-94.4</v>
      </c>
      <c r="N25" s="9">
        <f t="shared" si="5"/>
        <v>-94.4</v>
      </c>
      <c r="O25" s="9">
        <f t="shared" si="5"/>
        <v>-94.4</v>
      </c>
      <c r="P25" s="9">
        <f t="shared" si="5"/>
        <v>-94.4</v>
      </c>
      <c r="Q25" s="9">
        <f t="shared" si="5"/>
        <v>-94.4</v>
      </c>
      <c r="R25" s="9">
        <f t="shared" si="5"/>
        <v>-94.4</v>
      </c>
      <c r="S25" s="9">
        <f t="shared" si="5"/>
        <v>-94.4</v>
      </c>
      <c r="T25" s="9">
        <f t="shared" si="5"/>
        <v>-94.4</v>
      </c>
    </row>
    <row r="26" spans="1:20" x14ac:dyDescent="0.25">
      <c r="A26" s="7" t="s">
        <v>66</v>
      </c>
      <c r="B26" s="4">
        <v>0.3</v>
      </c>
      <c r="D26" s="1"/>
      <c r="I26" s="2" t="s">
        <v>41</v>
      </c>
      <c r="J26" s="2"/>
      <c r="K26" s="9">
        <f t="shared" ref="K26:T27" si="7">C98</f>
        <v>20</v>
      </c>
      <c r="L26" s="9">
        <f t="shared" si="7"/>
        <v>14.795999999999992</v>
      </c>
      <c r="M26" s="9">
        <f t="shared" si="7"/>
        <v>-2.230400000000003</v>
      </c>
      <c r="N26" s="9">
        <f t="shared" si="7"/>
        <v>0.74320000000000164</v>
      </c>
      <c r="O26" s="9">
        <f t="shared" si="7"/>
        <v>3.7168000000000063</v>
      </c>
      <c r="P26" s="9">
        <f t="shared" si="7"/>
        <v>6.690400000000011</v>
      </c>
      <c r="Q26" s="9">
        <f t="shared" si="7"/>
        <v>9.6640000000000015</v>
      </c>
      <c r="R26" s="9">
        <f t="shared" si="7"/>
        <v>12.63760000000002</v>
      </c>
      <c r="S26" s="9">
        <f t="shared" si="7"/>
        <v>15.611200000000011</v>
      </c>
      <c r="T26" s="9">
        <f t="shared" si="7"/>
        <v>18.584800000000001</v>
      </c>
    </row>
    <row r="27" spans="1:20" x14ac:dyDescent="0.25">
      <c r="D27" s="1"/>
      <c r="I27" s="2" t="s">
        <v>60</v>
      </c>
      <c r="J27" s="2">
        <f>B99</f>
        <v>20</v>
      </c>
      <c r="K27" s="9">
        <f t="shared" si="7"/>
        <v>14.795999999999992</v>
      </c>
      <c r="L27" s="9">
        <f t="shared" si="7"/>
        <v>-2.230400000000003</v>
      </c>
      <c r="M27" s="9">
        <f t="shared" si="7"/>
        <v>0.74320000000000164</v>
      </c>
      <c r="N27" s="9">
        <f t="shared" si="7"/>
        <v>3.7168000000000063</v>
      </c>
      <c r="O27" s="9">
        <f t="shared" si="7"/>
        <v>6.690400000000011</v>
      </c>
      <c r="P27" s="9">
        <f t="shared" si="7"/>
        <v>9.6640000000000015</v>
      </c>
      <c r="Q27" s="9">
        <f t="shared" si="7"/>
        <v>12.63760000000002</v>
      </c>
      <c r="R27" s="9">
        <f t="shared" si="7"/>
        <v>15.611200000000011</v>
      </c>
      <c r="S27" s="9">
        <f t="shared" si="7"/>
        <v>18.584800000000001</v>
      </c>
      <c r="T27" s="9">
        <f t="shared" si="7"/>
        <v>21.558400000000006</v>
      </c>
    </row>
    <row r="28" spans="1:20" x14ac:dyDescent="0.25">
      <c r="D28" s="1"/>
      <c r="I28" s="12" t="s">
        <v>45</v>
      </c>
      <c r="J28" s="12">
        <f>-J24</f>
        <v>-354</v>
      </c>
      <c r="K28" s="13">
        <f>-K24</f>
        <v>0</v>
      </c>
      <c r="L28" s="13">
        <f t="shared" ref="L28:S28" si="8">-L24</f>
        <v>14.795999999999992</v>
      </c>
      <c r="M28" s="13">
        <f t="shared" si="8"/>
        <v>-2.230400000000003</v>
      </c>
      <c r="N28" s="13">
        <f t="shared" si="8"/>
        <v>0.74320000000000164</v>
      </c>
      <c r="O28" s="13">
        <f t="shared" si="8"/>
        <v>3.7168000000000063</v>
      </c>
      <c r="P28" s="13">
        <f t="shared" si="8"/>
        <v>6.690400000000011</v>
      </c>
      <c r="Q28" s="13">
        <f t="shared" si="8"/>
        <v>9.6640000000000015</v>
      </c>
      <c r="R28" s="13">
        <f t="shared" si="8"/>
        <v>12.63760000000002</v>
      </c>
      <c r="S28" s="13">
        <f t="shared" si="8"/>
        <v>15.611200000000011</v>
      </c>
      <c r="T28" s="13">
        <f>-T24+G18-(J25+SUM(K25:T25))+T27</f>
        <v>960.14319999999998</v>
      </c>
    </row>
    <row r="29" spans="1:20" x14ac:dyDescent="0.25">
      <c r="A29" s="2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9" s="23"/>
      <c r="C29" s="23"/>
      <c r="J29" s="18"/>
      <c r="K29" s="21"/>
      <c r="L29" s="21"/>
      <c r="M29" s="21"/>
    </row>
    <row r="30" spans="1:20" x14ac:dyDescent="0.25">
      <c r="A30" s="10"/>
      <c r="C30" s="25" t="s">
        <v>22</v>
      </c>
      <c r="D30" s="17" t="s">
        <v>23</v>
      </c>
      <c r="E30" s="17" t="s">
        <v>24</v>
      </c>
      <c r="F30" s="26" t="s">
        <v>25</v>
      </c>
      <c r="G30" s="26" t="s">
        <v>26</v>
      </c>
      <c r="H30" s="26" t="s">
        <v>27</v>
      </c>
      <c r="I30" s="26" t="s">
        <v>28</v>
      </c>
      <c r="J30" s="26" t="s">
        <v>29</v>
      </c>
      <c r="K30" s="26" t="s">
        <v>30</v>
      </c>
      <c r="L30" s="26" t="s">
        <v>31</v>
      </c>
      <c r="M30" s="26" t="s">
        <v>32</v>
      </c>
      <c r="N30" s="26" t="s">
        <v>33</v>
      </c>
      <c r="O30" s="26" t="s">
        <v>34</v>
      </c>
      <c r="P30" s="26" t="s">
        <v>35</v>
      </c>
      <c r="Q30" s="26" t="s">
        <v>36</v>
      </c>
    </row>
    <row r="31" spans="1:20" x14ac:dyDescent="0.25">
      <c r="A31" s="12" t="s">
        <v>2</v>
      </c>
      <c r="B31" s="2"/>
      <c r="C31" s="2">
        <f t="shared" ref="C31:C40" si="9">B6</f>
        <v>1500</v>
      </c>
      <c r="D31" s="2">
        <f>C31</f>
        <v>1500</v>
      </c>
      <c r="E31" s="2">
        <f t="shared" ref="E31:Q31" si="10">D31</f>
        <v>1500</v>
      </c>
      <c r="F31" s="2">
        <f t="shared" si="10"/>
        <v>1500</v>
      </c>
      <c r="G31" s="2">
        <f t="shared" si="10"/>
        <v>1500</v>
      </c>
      <c r="H31" s="2">
        <f t="shared" si="10"/>
        <v>1500</v>
      </c>
      <c r="I31" s="2">
        <f t="shared" si="10"/>
        <v>1500</v>
      </c>
      <c r="J31" s="2">
        <f t="shared" si="10"/>
        <v>1500</v>
      </c>
      <c r="K31" s="2">
        <f t="shared" si="10"/>
        <v>1500</v>
      </c>
      <c r="L31" s="2">
        <f t="shared" si="10"/>
        <v>1500</v>
      </c>
      <c r="M31" s="2">
        <f t="shared" si="10"/>
        <v>1500</v>
      </c>
      <c r="N31" s="2">
        <f t="shared" si="10"/>
        <v>1500</v>
      </c>
      <c r="O31" s="2">
        <f t="shared" si="10"/>
        <v>1500</v>
      </c>
      <c r="P31" s="2">
        <f t="shared" si="10"/>
        <v>1500</v>
      </c>
      <c r="Q31" s="2">
        <f t="shared" si="10"/>
        <v>1500</v>
      </c>
    </row>
    <row r="32" spans="1:20" x14ac:dyDescent="0.25">
      <c r="A32" s="2" t="s">
        <v>3</v>
      </c>
      <c r="B32" s="9"/>
      <c r="C32" s="2">
        <f t="shared" si="9"/>
        <v>450</v>
      </c>
      <c r="D32" s="2">
        <f t="shared" ref="D32:Q40" si="11">C32</f>
        <v>450</v>
      </c>
      <c r="E32" s="2">
        <f t="shared" si="11"/>
        <v>450</v>
      </c>
      <c r="F32" s="2">
        <f t="shared" si="11"/>
        <v>450</v>
      </c>
      <c r="G32" s="2">
        <f t="shared" si="11"/>
        <v>450</v>
      </c>
      <c r="H32" s="2">
        <f t="shared" si="11"/>
        <v>450</v>
      </c>
      <c r="I32" s="2">
        <f t="shared" si="11"/>
        <v>450</v>
      </c>
      <c r="J32" s="2">
        <f t="shared" si="11"/>
        <v>450</v>
      </c>
      <c r="K32" s="2">
        <f t="shared" si="11"/>
        <v>450</v>
      </c>
      <c r="L32" s="2">
        <f t="shared" si="11"/>
        <v>450</v>
      </c>
      <c r="M32" s="2">
        <f t="shared" si="11"/>
        <v>450</v>
      </c>
      <c r="N32" s="2">
        <f t="shared" si="11"/>
        <v>450</v>
      </c>
      <c r="O32" s="2">
        <f t="shared" si="11"/>
        <v>450</v>
      </c>
      <c r="P32" s="2">
        <f t="shared" si="11"/>
        <v>450</v>
      </c>
      <c r="Q32" s="2">
        <f t="shared" si="11"/>
        <v>450</v>
      </c>
    </row>
    <row r="33" spans="1:17" x14ac:dyDescent="0.25">
      <c r="A33" s="2" t="s">
        <v>4</v>
      </c>
      <c r="B33" s="9"/>
      <c r="C33" s="2">
        <f t="shared" si="9"/>
        <v>261</v>
      </c>
      <c r="D33" s="2">
        <f t="shared" si="11"/>
        <v>261</v>
      </c>
      <c r="E33" s="2">
        <f t="shared" si="11"/>
        <v>261</v>
      </c>
      <c r="F33" s="2">
        <f t="shared" si="11"/>
        <v>261</v>
      </c>
      <c r="G33" s="2">
        <f t="shared" si="11"/>
        <v>261</v>
      </c>
      <c r="H33" s="2">
        <f t="shared" si="11"/>
        <v>261</v>
      </c>
      <c r="I33" s="2">
        <f t="shared" si="11"/>
        <v>261</v>
      </c>
      <c r="J33" s="2">
        <f t="shared" si="11"/>
        <v>261</v>
      </c>
      <c r="K33" s="2">
        <f t="shared" si="11"/>
        <v>261</v>
      </c>
      <c r="L33" s="2">
        <f t="shared" si="11"/>
        <v>261</v>
      </c>
      <c r="M33" s="2">
        <f t="shared" si="11"/>
        <v>261</v>
      </c>
      <c r="N33" s="2">
        <f t="shared" si="11"/>
        <v>261</v>
      </c>
      <c r="O33" s="2">
        <f t="shared" si="11"/>
        <v>261</v>
      </c>
      <c r="P33" s="2">
        <f t="shared" si="11"/>
        <v>261</v>
      </c>
      <c r="Q33" s="2">
        <f t="shared" si="11"/>
        <v>261</v>
      </c>
    </row>
    <row r="34" spans="1:17" x14ac:dyDescent="0.25">
      <c r="A34" s="2" t="s">
        <v>5</v>
      </c>
      <c r="B34" s="2"/>
      <c r="C34" s="2">
        <f t="shared" si="9"/>
        <v>24</v>
      </c>
      <c r="D34" s="2">
        <f t="shared" si="11"/>
        <v>24</v>
      </c>
      <c r="E34" s="2">
        <f t="shared" si="11"/>
        <v>24</v>
      </c>
      <c r="F34" s="2">
        <f t="shared" si="11"/>
        <v>24</v>
      </c>
      <c r="G34" s="2">
        <f t="shared" si="11"/>
        <v>24</v>
      </c>
      <c r="H34" s="2">
        <f t="shared" si="11"/>
        <v>24</v>
      </c>
      <c r="I34" s="2">
        <f t="shared" si="11"/>
        <v>24</v>
      </c>
      <c r="J34" s="2">
        <f t="shared" si="11"/>
        <v>24</v>
      </c>
      <c r="K34" s="2">
        <f t="shared" si="11"/>
        <v>24</v>
      </c>
      <c r="L34" s="2">
        <f t="shared" si="11"/>
        <v>24</v>
      </c>
      <c r="M34" s="2">
        <f t="shared" si="11"/>
        <v>24</v>
      </c>
      <c r="N34" s="2">
        <f t="shared" si="11"/>
        <v>24</v>
      </c>
      <c r="O34" s="2">
        <f t="shared" si="11"/>
        <v>24</v>
      </c>
      <c r="P34" s="2">
        <f t="shared" si="11"/>
        <v>24</v>
      </c>
      <c r="Q34" s="2">
        <f t="shared" si="11"/>
        <v>24</v>
      </c>
    </row>
    <row r="35" spans="1:17" x14ac:dyDescent="0.25">
      <c r="A35" s="2" t="s">
        <v>21</v>
      </c>
      <c r="B35" s="2"/>
      <c r="C35" s="16">
        <f t="shared" si="9"/>
        <v>1.6E-2</v>
      </c>
      <c r="D35" s="16">
        <f t="shared" si="11"/>
        <v>1.6E-2</v>
      </c>
      <c r="E35" s="16">
        <f t="shared" si="11"/>
        <v>1.6E-2</v>
      </c>
      <c r="F35" s="16">
        <f t="shared" si="11"/>
        <v>1.6E-2</v>
      </c>
      <c r="G35" s="16">
        <f t="shared" si="11"/>
        <v>1.6E-2</v>
      </c>
      <c r="H35" s="16">
        <f t="shared" si="11"/>
        <v>1.6E-2</v>
      </c>
      <c r="I35" s="16">
        <f t="shared" si="11"/>
        <v>1.6E-2</v>
      </c>
      <c r="J35" s="16">
        <f t="shared" si="11"/>
        <v>1.6E-2</v>
      </c>
      <c r="K35" s="16">
        <f t="shared" si="11"/>
        <v>1.6E-2</v>
      </c>
      <c r="L35" s="16">
        <f t="shared" si="11"/>
        <v>1.6E-2</v>
      </c>
      <c r="M35" s="16">
        <f t="shared" si="11"/>
        <v>1.6E-2</v>
      </c>
      <c r="N35" s="16">
        <f t="shared" si="11"/>
        <v>1.6E-2</v>
      </c>
      <c r="O35" s="16">
        <f t="shared" si="11"/>
        <v>1.6E-2</v>
      </c>
      <c r="P35" s="16">
        <f t="shared" si="11"/>
        <v>1.6E-2</v>
      </c>
      <c r="Q35" s="16">
        <f t="shared" si="11"/>
        <v>1.6E-2</v>
      </c>
    </row>
    <row r="36" spans="1:17" x14ac:dyDescent="0.25">
      <c r="A36" s="6" t="s">
        <v>20</v>
      </c>
      <c r="B36" s="2"/>
      <c r="C36" s="2">
        <f t="shared" si="9"/>
        <v>0</v>
      </c>
      <c r="D36" s="2">
        <f t="shared" si="11"/>
        <v>0</v>
      </c>
      <c r="E36" s="2">
        <f t="shared" si="11"/>
        <v>0</v>
      </c>
      <c r="F36" s="2">
        <f t="shared" si="11"/>
        <v>0</v>
      </c>
      <c r="G36" s="2">
        <f t="shared" si="11"/>
        <v>0</v>
      </c>
      <c r="H36" s="2">
        <f t="shared" si="11"/>
        <v>0</v>
      </c>
      <c r="I36" s="2">
        <f t="shared" si="11"/>
        <v>0</v>
      </c>
      <c r="J36" s="2">
        <f t="shared" si="11"/>
        <v>0</v>
      </c>
      <c r="K36" s="2">
        <f t="shared" si="11"/>
        <v>0</v>
      </c>
      <c r="L36" s="2">
        <f t="shared" si="11"/>
        <v>0</v>
      </c>
      <c r="M36" s="2">
        <f t="shared" si="11"/>
        <v>0</v>
      </c>
      <c r="N36" s="2">
        <f t="shared" si="11"/>
        <v>0</v>
      </c>
      <c r="O36" s="2">
        <f t="shared" si="11"/>
        <v>0</v>
      </c>
      <c r="P36" s="2">
        <f t="shared" si="11"/>
        <v>0</v>
      </c>
      <c r="Q36" s="2">
        <f t="shared" si="11"/>
        <v>0</v>
      </c>
    </row>
    <row r="37" spans="1:17" x14ac:dyDescent="0.25">
      <c r="A37" s="12" t="s">
        <v>6</v>
      </c>
      <c r="B37" s="2"/>
      <c r="C37" s="2">
        <f t="shared" si="9"/>
        <v>165</v>
      </c>
      <c r="D37" s="2">
        <f t="shared" si="11"/>
        <v>165</v>
      </c>
      <c r="E37" s="2">
        <f t="shared" si="11"/>
        <v>165</v>
      </c>
      <c r="F37" s="2">
        <f t="shared" si="11"/>
        <v>165</v>
      </c>
      <c r="G37" s="2">
        <f t="shared" si="11"/>
        <v>165</v>
      </c>
      <c r="H37" s="2">
        <f t="shared" si="11"/>
        <v>165</v>
      </c>
      <c r="I37" s="2">
        <f t="shared" si="11"/>
        <v>165</v>
      </c>
      <c r="J37" s="2">
        <f t="shared" si="11"/>
        <v>165</v>
      </c>
      <c r="K37" s="2">
        <f t="shared" si="11"/>
        <v>165</v>
      </c>
      <c r="L37" s="2">
        <f t="shared" si="11"/>
        <v>165</v>
      </c>
      <c r="M37" s="2">
        <f t="shared" si="11"/>
        <v>165</v>
      </c>
      <c r="N37" s="2">
        <f t="shared" si="11"/>
        <v>165</v>
      </c>
      <c r="O37" s="2">
        <f t="shared" si="11"/>
        <v>165</v>
      </c>
      <c r="P37" s="2">
        <f t="shared" si="11"/>
        <v>165</v>
      </c>
      <c r="Q37" s="2">
        <f t="shared" si="11"/>
        <v>165</v>
      </c>
    </row>
    <row r="38" spans="1:17" x14ac:dyDescent="0.25">
      <c r="A38" s="2" t="s">
        <v>7</v>
      </c>
      <c r="B38" s="2"/>
      <c r="C38" s="15">
        <f t="shared" si="9"/>
        <v>0.11</v>
      </c>
      <c r="D38" s="15">
        <f t="shared" si="11"/>
        <v>0.11</v>
      </c>
      <c r="E38" s="15">
        <f t="shared" si="11"/>
        <v>0.11</v>
      </c>
      <c r="F38" s="15">
        <f t="shared" si="11"/>
        <v>0.11</v>
      </c>
      <c r="G38" s="15">
        <f t="shared" si="11"/>
        <v>0.11</v>
      </c>
      <c r="H38" s="15">
        <f t="shared" si="11"/>
        <v>0.11</v>
      </c>
      <c r="I38" s="15">
        <f t="shared" si="11"/>
        <v>0.11</v>
      </c>
      <c r="J38" s="15">
        <f t="shared" si="11"/>
        <v>0.11</v>
      </c>
      <c r="K38" s="15">
        <f t="shared" si="11"/>
        <v>0.11</v>
      </c>
      <c r="L38" s="15">
        <f t="shared" si="11"/>
        <v>0.11</v>
      </c>
      <c r="M38" s="15">
        <f t="shared" si="11"/>
        <v>0.11</v>
      </c>
      <c r="N38" s="15">
        <f t="shared" si="11"/>
        <v>0.11</v>
      </c>
      <c r="O38" s="15">
        <f t="shared" si="11"/>
        <v>0.11</v>
      </c>
      <c r="P38" s="15">
        <f t="shared" si="11"/>
        <v>0.11</v>
      </c>
      <c r="Q38" s="15">
        <f t="shared" si="11"/>
        <v>0.11</v>
      </c>
    </row>
    <row r="39" spans="1:17" x14ac:dyDescent="0.25">
      <c r="A39" s="7" t="s">
        <v>13</v>
      </c>
      <c r="B39" s="2"/>
      <c r="C39" s="2">
        <f t="shared" si="9"/>
        <v>0</v>
      </c>
      <c r="D39" s="2">
        <f t="shared" si="11"/>
        <v>0</v>
      </c>
      <c r="E39" s="2">
        <f t="shared" si="11"/>
        <v>0</v>
      </c>
      <c r="F39" s="2">
        <f t="shared" si="11"/>
        <v>0</v>
      </c>
      <c r="G39" s="2">
        <f t="shared" si="11"/>
        <v>0</v>
      </c>
      <c r="H39" s="2">
        <f t="shared" si="11"/>
        <v>0</v>
      </c>
      <c r="I39" s="2">
        <f t="shared" si="11"/>
        <v>0</v>
      </c>
      <c r="J39" s="2">
        <f t="shared" si="11"/>
        <v>0</v>
      </c>
      <c r="K39" s="2">
        <f t="shared" si="11"/>
        <v>0</v>
      </c>
      <c r="L39" s="2">
        <f t="shared" si="11"/>
        <v>0</v>
      </c>
      <c r="M39" s="2">
        <f t="shared" si="11"/>
        <v>0</v>
      </c>
      <c r="N39" s="2">
        <f t="shared" si="11"/>
        <v>0</v>
      </c>
      <c r="O39" s="2">
        <f t="shared" si="11"/>
        <v>0</v>
      </c>
      <c r="P39" s="2">
        <f t="shared" si="11"/>
        <v>0</v>
      </c>
      <c r="Q39" s="2">
        <f t="shared" si="11"/>
        <v>0</v>
      </c>
    </row>
    <row r="40" spans="1:17" x14ac:dyDescent="0.25">
      <c r="A40" s="11" t="s">
        <v>14</v>
      </c>
      <c r="B40" s="2"/>
      <c r="C40" s="2">
        <f t="shared" si="9"/>
        <v>165</v>
      </c>
      <c r="D40" s="2">
        <f t="shared" si="11"/>
        <v>165</v>
      </c>
      <c r="E40" s="2">
        <f t="shared" si="11"/>
        <v>165</v>
      </c>
      <c r="F40" s="2">
        <f t="shared" si="11"/>
        <v>165</v>
      </c>
      <c r="G40" s="2">
        <f t="shared" si="11"/>
        <v>165</v>
      </c>
      <c r="H40" s="2">
        <f t="shared" si="11"/>
        <v>165</v>
      </c>
      <c r="I40" s="2">
        <f t="shared" si="11"/>
        <v>165</v>
      </c>
      <c r="J40" s="2">
        <f t="shared" si="11"/>
        <v>165</v>
      </c>
      <c r="K40" s="2">
        <f t="shared" si="11"/>
        <v>165</v>
      </c>
      <c r="L40" s="2">
        <f t="shared" si="11"/>
        <v>165</v>
      </c>
      <c r="M40" s="2">
        <f t="shared" si="11"/>
        <v>165</v>
      </c>
      <c r="N40" s="2">
        <f t="shared" si="11"/>
        <v>165</v>
      </c>
      <c r="O40" s="2">
        <f t="shared" si="11"/>
        <v>165</v>
      </c>
      <c r="P40" s="2">
        <f t="shared" si="11"/>
        <v>165</v>
      </c>
      <c r="Q40" s="2">
        <f t="shared" si="11"/>
        <v>165</v>
      </c>
    </row>
    <row r="41" spans="1:17" x14ac:dyDescent="0.25">
      <c r="A41" s="7" t="s">
        <v>15</v>
      </c>
      <c r="B41" s="24">
        <f>B24</f>
        <v>4.4999999999999998E-2</v>
      </c>
      <c r="C41" s="9">
        <f>-$B$41*(B58-B63)</f>
        <v>-52.019999999999996</v>
      </c>
      <c r="D41" s="9">
        <f t="shared" ref="D41:Q41" si="12">-$B$41*(C58-C63)</f>
        <v>-48.461129999999997</v>
      </c>
      <c r="E41" s="9">
        <f t="shared" si="12"/>
        <v>-45.721025594999993</v>
      </c>
      <c r="F41" s="9">
        <f t="shared" si="12"/>
        <v>-42.106712306242493</v>
      </c>
      <c r="G41" s="9">
        <f t="shared" si="12"/>
        <v>-38.46486143764664</v>
      </c>
      <c r="H41" s="9">
        <f t="shared" si="12"/>
        <v>-34.82214313528587</v>
      </c>
      <c r="I41" s="9">
        <f t="shared" si="12"/>
        <v>-31.179397508761507</v>
      </c>
      <c r="J41" s="9">
        <f t="shared" si="12"/>
        <v>-27.536651021525991</v>
      </c>
      <c r="K41" s="9">
        <f t="shared" si="12"/>
        <v>-23.893904507178071</v>
      </c>
      <c r="L41" s="9">
        <f t="shared" si="12"/>
        <v>-20.251157991976111</v>
      </c>
      <c r="M41" s="9">
        <f t="shared" si="12"/>
        <v>-16.60841147674725</v>
      </c>
      <c r="N41" s="9">
        <f t="shared" si="12"/>
        <v>-12.965664961517543</v>
      </c>
      <c r="O41" s="9">
        <f t="shared" si="12"/>
        <v>-9.3229184462878099</v>
      </c>
      <c r="P41" s="9">
        <f t="shared" si="12"/>
        <v>-5.6801719310580712</v>
      </c>
      <c r="Q41" s="9">
        <f t="shared" si="12"/>
        <v>-2.0374254158283351</v>
      </c>
    </row>
    <row r="42" spans="1:17" x14ac:dyDescent="0.25">
      <c r="A42" s="11" t="s">
        <v>16</v>
      </c>
      <c r="B42" s="2"/>
      <c r="C42" s="9">
        <f>C40+C41</f>
        <v>112.98</v>
      </c>
      <c r="D42" s="9">
        <f t="shared" ref="D42:Q42" si="13">D40+D41</f>
        <v>116.53887</v>
      </c>
      <c r="E42" s="9">
        <f t="shared" si="13"/>
        <v>119.27897440500001</v>
      </c>
      <c r="F42" s="9">
        <f t="shared" si="13"/>
        <v>122.89328769375751</v>
      </c>
      <c r="G42" s="9">
        <f t="shared" si="13"/>
        <v>126.53513856235335</v>
      </c>
      <c r="H42" s="9">
        <f t="shared" si="13"/>
        <v>130.17785686471413</v>
      </c>
      <c r="I42" s="9">
        <f t="shared" si="13"/>
        <v>133.8206024912385</v>
      </c>
      <c r="J42" s="9">
        <f t="shared" si="13"/>
        <v>137.46334897847402</v>
      </c>
      <c r="K42" s="9">
        <f t="shared" si="13"/>
        <v>141.10609549282194</v>
      </c>
      <c r="L42" s="9">
        <f t="shared" si="13"/>
        <v>144.7488420080239</v>
      </c>
      <c r="M42" s="9">
        <f t="shared" si="13"/>
        <v>148.39158852325275</v>
      </c>
      <c r="N42" s="9">
        <f t="shared" si="13"/>
        <v>152.03433503848245</v>
      </c>
      <c r="O42" s="9">
        <f t="shared" si="13"/>
        <v>155.67708155371218</v>
      </c>
      <c r="P42" s="9">
        <f t="shared" si="13"/>
        <v>159.31982806894192</v>
      </c>
      <c r="Q42" s="9">
        <f t="shared" si="13"/>
        <v>162.96257458417168</v>
      </c>
    </row>
    <row r="43" spans="1:17" x14ac:dyDescent="0.25">
      <c r="A43" s="7" t="s">
        <v>17</v>
      </c>
      <c r="B43" s="45">
        <f>B26</f>
        <v>0.3</v>
      </c>
      <c r="C43" s="9">
        <f>-$B$43*C42</f>
        <v>-33.893999999999998</v>
      </c>
      <c r="D43" s="9">
        <f t="shared" ref="D43:Q43" si="14">-$B$43*D42</f>
        <v>-34.961660999999999</v>
      </c>
      <c r="E43" s="9">
        <f t="shared" si="14"/>
        <v>-35.783692321500006</v>
      </c>
      <c r="F43" s="9">
        <f t="shared" si="14"/>
        <v>-36.86798630812725</v>
      </c>
      <c r="G43" s="9">
        <f t="shared" si="14"/>
        <v>-37.960541568706006</v>
      </c>
      <c r="H43" s="9">
        <f t="shared" si="14"/>
        <v>-39.053357059414239</v>
      </c>
      <c r="I43" s="9">
        <f t="shared" si="14"/>
        <v>-40.146180747371552</v>
      </c>
      <c r="J43" s="9">
        <f t="shared" si="14"/>
        <v>-41.239004693542206</v>
      </c>
      <c r="K43" s="9">
        <f t="shared" si="14"/>
        <v>-42.331828647846578</v>
      </c>
      <c r="L43" s="9">
        <f t="shared" si="14"/>
        <v>-43.424652602407171</v>
      </c>
      <c r="M43" s="9">
        <f t="shared" si="14"/>
        <v>-44.517476556975822</v>
      </c>
      <c r="N43" s="9">
        <f t="shared" si="14"/>
        <v>-45.610300511544736</v>
      </c>
      <c r="O43" s="9">
        <f t="shared" si="14"/>
        <v>-46.703124466113657</v>
      </c>
      <c r="P43" s="9">
        <f t="shared" si="14"/>
        <v>-47.795948420682571</v>
      </c>
      <c r="Q43" s="9">
        <f t="shared" si="14"/>
        <v>-48.888772375251499</v>
      </c>
    </row>
    <row r="44" spans="1:17" x14ac:dyDescent="0.25">
      <c r="A44" s="11" t="s">
        <v>18</v>
      </c>
      <c r="B44" s="12"/>
      <c r="C44" s="13">
        <f>C42+C43</f>
        <v>79.086000000000013</v>
      </c>
      <c r="D44" s="13">
        <f t="shared" ref="D44:Q44" si="15">D42+D43</f>
        <v>81.577209000000011</v>
      </c>
      <c r="E44" s="13">
        <f t="shared" si="15"/>
        <v>83.495282083500001</v>
      </c>
      <c r="F44" s="13">
        <f t="shared" si="15"/>
        <v>86.025301385630257</v>
      </c>
      <c r="G44" s="13">
        <f t="shared" si="15"/>
        <v>88.574596993647347</v>
      </c>
      <c r="H44" s="13">
        <f t="shared" si="15"/>
        <v>91.124499805299891</v>
      </c>
      <c r="I44" s="13">
        <f t="shared" si="15"/>
        <v>93.674421743866958</v>
      </c>
      <c r="J44" s="13">
        <f t="shared" si="15"/>
        <v>96.224344284931817</v>
      </c>
      <c r="K44" s="13">
        <f t="shared" si="15"/>
        <v>98.774266844975358</v>
      </c>
      <c r="L44" s="13">
        <f t="shared" si="15"/>
        <v>101.32418940561672</v>
      </c>
      <c r="M44" s="13">
        <f t="shared" si="15"/>
        <v>103.87411196627693</v>
      </c>
      <c r="N44" s="13">
        <f t="shared" si="15"/>
        <v>106.42403452693772</v>
      </c>
      <c r="O44" s="13">
        <f t="shared" si="15"/>
        <v>108.97395708759854</v>
      </c>
      <c r="P44" s="13">
        <f t="shared" si="15"/>
        <v>111.52387964825934</v>
      </c>
      <c r="Q44" s="13">
        <f t="shared" si="15"/>
        <v>114.07380220892017</v>
      </c>
    </row>
    <row r="45" spans="1:17" x14ac:dyDescent="0.25">
      <c r="A4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6" spans="1:17" x14ac:dyDescent="0.25">
      <c r="B46" s="2"/>
      <c r="C46" s="25" t="str">
        <f>C30</f>
        <v>A1</v>
      </c>
      <c r="D46" s="25" t="str">
        <f t="shared" ref="D46:Q46" si="16">D30</f>
        <v>A2</v>
      </c>
      <c r="E46" s="25" t="str">
        <f t="shared" si="16"/>
        <v>A3</v>
      </c>
      <c r="F46" s="25" t="str">
        <f t="shared" si="16"/>
        <v>A4</v>
      </c>
      <c r="G46" s="25" t="str">
        <f t="shared" si="16"/>
        <v>A5</v>
      </c>
      <c r="H46" s="25" t="str">
        <f t="shared" si="16"/>
        <v>A6</v>
      </c>
      <c r="I46" s="25" t="str">
        <f t="shared" si="16"/>
        <v>A7</v>
      </c>
      <c r="J46" s="25" t="str">
        <f t="shared" si="16"/>
        <v>A8</v>
      </c>
      <c r="K46" s="25" t="str">
        <f t="shared" si="16"/>
        <v>A9</v>
      </c>
      <c r="L46" s="25" t="str">
        <f t="shared" si="16"/>
        <v>A10</v>
      </c>
      <c r="M46" s="25" t="str">
        <f t="shared" si="16"/>
        <v>A11</v>
      </c>
      <c r="N46" s="25" t="str">
        <f t="shared" si="16"/>
        <v>A12</v>
      </c>
      <c r="O46" s="25" t="str">
        <f t="shared" si="16"/>
        <v>A13</v>
      </c>
      <c r="P46" s="25" t="str">
        <f t="shared" si="16"/>
        <v>A14</v>
      </c>
      <c r="Q46" s="25" t="str">
        <f t="shared" si="16"/>
        <v>A15</v>
      </c>
    </row>
    <row r="47" spans="1:17" x14ac:dyDescent="0.25">
      <c r="A47" s="2" t="s">
        <v>19</v>
      </c>
      <c r="B47" s="2"/>
      <c r="C47" s="9">
        <f>C44+C39</f>
        <v>79.086000000000013</v>
      </c>
      <c r="D47" s="9">
        <f>D44+D39</f>
        <v>81.577209000000011</v>
      </c>
      <c r="E47" s="9">
        <f t="shared" ref="E47:Q47" si="17">E44+E39</f>
        <v>83.495282083500001</v>
      </c>
      <c r="F47" s="9">
        <f t="shared" si="17"/>
        <v>86.025301385630257</v>
      </c>
      <c r="G47" s="9">
        <f t="shared" si="17"/>
        <v>88.574596993647347</v>
      </c>
      <c r="H47" s="9">
        <f t="shared" si="17"/>
        <v>91.124499805299891</v>
      </c>
      <c r="I47" s="9">
        <f t="shared" si="17"/>
        <v>93.674421743866958</v>
      </c>
      <c r="J47" s="9">
        <f t="shared" si="17"/>
        <v>96.224344284931817</v>
      </c>
      <c r="K47" s="9">
        <f t="shared" si="17"/>
        <v>98.774266844975358</v>
      </c>
      <c r="L47" s="9">
        <f t="shared" si="17"/>
        <v>101.32418940561672</v>
      </c>
      <c r="M47" s="9">
        <f t="shared" si="17"/>
        <v>103.87411196627693</v>
      </c>
      <c r="N47" s="9">
        <f t="shared" si="17"/>
        <v>106.42403452693772</v>
      </c>
      <c r="O47" s="9">
        <f t="shared" si="17"/>
        <v>108.97395708759854</v>
      </c>
      <c r="P47" s="9">
        <f t="shared" si="17"/>
        <v>111.52387964825934</v>
      </c>
      <c r="Q47" s="9">
        <f t="shared" si="17"/>
        <v>114.07380220892017</v>
      </c>
    </row>
    <row r="48" spans="1:17" x14ac:dyDescent="0.25">
      <c r="A48" s="2" t="s">
        <v>37</v>
      </c>
      <c r="B48" s="2">
        <f>F6</f>
        <v>294</v>
      </c>
      <c r="C48" s="9"/>
      <c r="D48" s="9">
        <f>-C54</f>
        <v>-20.686000000000007</v>
      </c>
      <c r="E48" s="9">
        <f t="shared" ref="E48:Q48" si="18">-D54</f>
        <v>-3.1772090000000048</v>
      </c>
      <c r="F48" s="9">
        <f t="shared" si="18"/>
        <v>-5.0952820834999955</v>
      </c>
      <c r="G48" s="9">
        <f t="shared" si="18"/>
        <v>-7.6253013856302516</v>
      </c>
      <c r="H48" s="9">
        <f t="shared" si="18"/>
        <v>-10.174596993647341</v>
      </c>
      <c r="I48" s="9">
        <f t="shared" si="18"/>
        <v>-12.724499805299885</v>
      </c>
      <c r="J48" s="9">
        <f t="shared" si="18"/>
        <v>-15.274421743866952</v>
      </c>
      <c r="K48" s="9">
        <f t="shared" si="18"/>
        <v>-17.824344284931811</v>
      </c>
      <c r="L48" s="9">
        <f t="shared" si="18"/>
        <v>-20.374266844975352</v>
      </c>
      <c r="M48" s="9">
        <f t="shared" si="18"/>
        <v>-22.924189405616715</v>
      </c>
      <c r="N48" s="9">
        <f t="shared" si="18"/>
        <v>-25.474111966276922</v>
      </c>
      <c r="O48" s="9">
        <f t="shared" si="18"/>
        <v>-28.024034526937712</v>
      </c>
      <c r="P48" s="9">
        <f t="shared" si="18"/>
        <v>-30.573957087598529</v>
      </c>
      <c r="Q48" s="9">
        <f t="shared" si="18"/>
        <v>-33.123879648259333</v>
      </c>
    </row>
    <row r="49" spans="1:17" x14ac:dyDescent="0.25">
      <c r="A49" s="2" t="s">
        <v>38</v>
      </c>
      <c r="B49" s="2">
        <f>F7</f>
        <v>1176</v>
      </c>
      <c r="C49" s="9">
        <f>-B49/B23</f>
        <v>-78.400000000000006</v>
      </c>
      <c r="D49" s="9">
        <f>C49</f>
        <v>-78.400000000000006</v>
      </c>
      <c r="E49" s="9">
        <f t="shared" ref="E49:Q49" si="19">D49</f>
        <v>-78.400000000000006</v>
      </c>
      <c r="F49" s="9">
        <f t="shared" si="19"/>
        <v>-78.400000000000006</v>
      </c>
      <c r="G49" s="9">
        <f t="shared" si="19"/>
        <v>-78.400000000000006</v>
      </c>
      <c r="H49" s="9">
        <f t="shared" si="19"/>
        <v>-78.400000000000006</v>
      </c>
      <c r="I49" s="9">
        <f t="shared" si="19"/>
        <v>-78.400000000000006</v>
      </c>
      <c r="J49" s="9">
        <f t="shared" si="19"/>
        <v>-78.400000000000006</v>
      </c>
      <c r="K49" s="9">
        <f t="shared" si="19"/>
        <v>-78.400000000000006</v>
      </c>
      <c r="L49" s="9">
        <f t="shared" si="19"/>
        <v>-78.400000000000006</v>
      </c>
      <c r="M49" s="9">
        <f t="shared" si="19"/>
        <v>-78.400000000000006</v>
      </c>
      <c r="N49" s="9">
        <f t="shared" si="19"/>
        <v>-78.400000000000006</v>
      </c>
      <c r="O49" s="9">
        <f t="shared" si="19"/>
        <v>-78.400000000000006</v>
      </c>
      <c r="P49" s="9">
        <f t="shared" si="19"/>
        <v>-78.400000000000006</v>
      </c>
      <c r="Q49" s="9">
        <f t="shared" si="19"/>
        <v>-78.400000000000006</v>
      </c>
    </row>
    <row r="50" spans="1:17" x14ac:dyDescent="0.25">
      <c r="A50" s="2" t="s">
        <v>43</v>
      </c>
      <c r="B50" s="7">
        <f>-F9</f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x14ac:dyDescent="0.25">
      <c r="A51" s="2" t="s">
        <v>44</v>
      </c>
      <c r="B51" s="7">
        <f t="shared" ref="B51:B52" si="20">-F10</f>
        <v>-1300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x14ac:dyDescent="0.25">
      <c r="A52" s="2" t="s">
        <v>40</v>
      </c>
      <c r="B52" s="7">
        <f t="shared" si="20"/>
        <v>-150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x14ac:dyDescent="0.25">
      <c r="A53" s="2" t="s">
        <v>41</v>
      </c>
      <c r="B53" s="2">
        <v>0</v>
      </c>
      <c r="C53" s="9">
        <f>B54</f>
        <v>20</v>
      </c>
      <c r="D53" s="9">
        <f t="shared" ref="D53:Q53" si="21">C54</f>
        <v>20.686000000000007</v>
      </c>
      <c r="E53" s="9">
        <f t="shared" si="21"/>
        <v>3.1772090000000048</v>
      </c>
      <c r="F53" s="9">
        <f t="shared" si="21"/>
        <v>5.0952820834999955</v>
      </c>
      <c r="G53" s="9">
        <f t="shared" si="21"/>
        <v>7.6253013856302516</v>
      </c>
      <c r="H53" s="9">
        <f t="shared" si="21"/>
        <v>10.174596993647341</v>
      </c>
      <c r="I53" s="9">
        <f t="shared" si="21"/>
        <v>12.724499805299885</v>
      </c>
      <c r="J53" s="9">
        <f t="shared" si="21"/>
        <v>15.274421743866952</v>
      </c>
      <c r="K53" s="9">
        <f t="shared" si="21"/>
        <v>17.824344284931811</v>
      </c>
      <c r="L53" s="9">
        <f t="shared" si="21"/>
        <v>20.374266844975352</v>
      </c>
      <c r="M53" s="9">
        <f t="shared" si="21"/>
        <v>22.924189405616715</v>
      </c>
      <c r="N53" s="9">
        <f t="shared" si="21"/>
        <v>25.474111966276922</v>
      </c>
      <c r="O53" s="9">
        <f t="shared" si="21"/>
        <v>28.024034526937712</v>
      </c>
      <c r="P53" s="9">
        <f t="shared" si="21"/>
        <v>30.573957087598529</v>
      </c>
      <c r="Q53" s="9">
        <f t="shared" si="21"/>
        <v>33.123879648259333</v>
      </c>
    </row>
    <row r="54" spans="1:17" x14ac:dyDescent="0.25">
      <c r="A54" s="2" t="s">
        <v>42</v>
      </c>
      <c r="B54" s="2">
        <f>SUM(B47:B53)</f>
        <v>20</v>
      </c>
      <c r="C54" s="9">
        <f>SUM(C47:C53)</f>
        <v>20.686000000000007</v>
      </c>
      <c r="D54" s="9">
        <f t="shared" ref="D54:Q54" si="22">SUM(D47:D53)</f>
        <v>3.1772090000000048</v>
      </c>
      <c r="E54" s="9">
        <f t="shared" si="22"/>
        <v>5.0952820834999955</v>
      </c>
      <c r="F54" s="9">
        <f t="shared" si="22"/>
        <v>7.6253013856302516</v>
      </c>
      <c r="G54" s="9">
        <f t="shared" si="22"/>
        <v>10.174596993647341</v>
      </c>
      <c r="H54" s="9">
        <f t="shared" si="22"/>
        <v>12.724499805299885</v>
      </c>
      <c r="I54" s="9">
        <f t="shared" si="22"/>
        <v>15.274421743866952</v>
      </c>
      <c r="J54" s="9">
        <f t="shared" si="22"/>
        <v>17.824344284931811</v>
      </c>
      <c r="K54" s="9">
        <f t="shared" si="22"/>
        <v>20.374266844975352</v>
      </c>
      <c r="L54" s="9">
        <f t="shared" si="22"/>
        <v>22.924189405616715</v>
      </c>
      <c r="M54" s="9">
        <f t="shared" si="22"/>
        <v>25.474111966276922</v>
      </c>
      <c r="N54" s="9">
        <f t="shared" si="22"/>
        <v>28.024034526937712</v>
      </c>
      <c r="O54" s="9">
        <f t="shared" si="22"/>
        <v>30.573957087598529</v>
      </c>
      <c r="P54" s="9">
        <f t="shared" si="22"/>
        <v>33.123879648259333</v>
      </c>
      <c r="Q54" s="9">
        <f t="shared" si="22"/>
        <v>35.673802208920165</v>
      </c>
    </row>
    <row r="55" spans="1:17" x14ac:dyDescent="0.25">
      <c r="A5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x14ac:dyDescent="0.25">
      <c r="B56" s="2"/>
      <c r="C56" s="25" t="str">
        <f>C46</f>
        <v>A1</v>
      </c>
      <c r="D56" s="25" t="str">
        <f t="shared" ref="D56:Q56" si="23">D46</f>
        <v>A2</v>
      </c>
      <c r="E56" s="25" t="str">
        <f t="shared" si="23"/>
        <v>A3</v>
      </c>
      <c r="F56" s="25" t="str">
        <f t="shared" si="23"/>
        <v>A4</v>
      </c>
      <c r="G56" s="25" t="str">
        <f t="shared" si="23"/>
        <v>A5</v>
      </c>
      <c r="H56" s="25" t="str">
        <f t="shared" si="23"/>
        <v>A6</v>
      </c>
      <c r="I56" s="25" t="str">
        <f t="shared" si="23"/>
        <v>A7</v>
      </c>
      <c r="J56" s="25" t="str">
        <f t="shared" si="23"/>
        <v>A8</v>
      </c>
      <c r="K56" s="25" t="str">
        <f t="shared" si="23"/>
        <v>A9</v>
      </c>
      <c r="L56" s="25" t="str">
        <f t="shared" si="23"/>
        <v>A10</v>
      </c>
      <c r="M56" s="25" t="str">
        <f t="shared" si="23"/>
        <v>A11</v>
      </c>
      <c r="N56" s="25" t="str">
        <f t="shared" si="23"/>
        <v>A12</v>
      </c>
      <c r="O56" s="25" t="str">
        <f t="shared" si="23"/>
        <v>A13</v>
      </c>
      <c r="P56" s="25" t="str">
        <f t="shared" si="23"/>
        <v>A14</v>
      </c>
      <c r="Q56" s="25" t="str">
        <f t="shared" si="23"/>
        <v>A15</v>
      </c>
    </row>
    <row r="57" spans="1:17" x14ac:dyDescent="0.25">
      <c r="A57" s="2" t="s">
        <v>37</v>
      </c>
      <c r="B57" s="2">
        <f>B48</f>
        <v>294</v>
      </c>
      <c r="C57" s="9">
        <f>B57+C47+C48</f>
        <v>373.08600000000001</v>
      </c>
      <c r="D57" s="9">
        <f t="shared" ref="D57:Q57" si="24">C57+D47+D48</f>
        <v>433.97720900000002</v>
      </c>
      <c r="E57" s="9">
        <f t="shared" si="24"/>
        <v>514.29528208350007</v>
      </c>
      <c r="F57" s="9">
        <f t="shared" si="24"/>
        <v>595.22530138563025</v>
      </c>
      <c r="G57" s="9">
        <f t="shared" si="24"/>
        <v>676.17459699364736</v>
      </c>
      <c r="H57" s="9">
        <f t="shared" si="24"/>
        <v>757.12449980529993</v>
      </c>
      <c r="I57" s="9">
        <f t="shared" si="24"/>
        <v>838.07442174386699</v>
      </c>
      <c r="J57" s="9">
        <f t="shared" si="24"/>
        <v>919.02434428493189</v>
      </c>
      <c r="K57" s="9">
        <f t="shared" si="24"/>
        <v>999.97426684497543</v>
      </c>
      <c r="L57" s="9">
        <f t="shared" si="24"/>
        <v>1080.9241894056167</v>
      </c>
      <c r="M57" s="9">
        <f t="shared" si="24"/>
        <v>1161.8741119662768</v>
      </c>
      <c r="N57" s="9">
        <f t="shared" si="24"/>
        <v>1242.8240345269376</v>
      </c>
      <c r="O57" s="9">
        <f t="shared" si="24"/>
        <v>1323.7739570875985</v>
      </c>
      <c r="P57" s="9">
        <f t="shared" si="24"/>
        <v>1404.7238796482593</v>
      </c>
      <c r="Q57" s="9">
        <f t="shared" si="24"/>
        <v>1485.6738022089201</v>
      </c>
    </row>
    <row r="58" spans="1:17" x14ac:dyDescent="0.25">
      <c r="A58" s="2" t="s">
        <v>38</v>
      </c>
      <c r="B58" s="2">
        <f>B49</f>
        <v>1176</v>
      </c>
      <c r="C58" s="9">
        <f>B58+C49</f>
        <v>1097.5999999999999</v>
      </c>
      <c r="D58" s="9">
        <f t="shared" ref="D58:Q58" si="25">C58+D49</f>
        <v>1019.1999999999999</v>
      </c>
      <c r="E58" s="9">
        <f t="shared" si="25"/>
        <v>940.8</v>
      </c>
      <c r="F58" s="9">
        <f t="shared" si="25"/>
        <v>862.4</v>
      </c>
      <c r="G58" s="9">
        <f t="shared" si="25"/>
        <v>784</v>
      </c>
      <c r="H58" s="9">
        <f t="shared" si="25"/>
        <v>705.6</v>
      </c>
      <c r="I58" s="9">
        <f t="shared" si="25"/>
        <v>627.20000000000005</v>
      </c>
      <c r="J58" s="9">
        <f t="shared" si="25"/>
        <v>548.80000000000007</v>
      </c>
      <c r="K58" s="9">
        <f t="shared" si="25"/>
        <v>470.40000000000009</v>
      </c>
      <c r="L58" s="9">
        <f t="shared" si="25"/>
        <v>392.00000000000011</v>
      </c>
      <c r="M58" s="9">
        <f t="shared" si="25"/>
        <v>313.60000000000014</v>
      </c>
      <c r="N58" s="9">
        <f t="shared" si="25"/>
        <v>235.20000000000013</v>
      </c>
      <c r="O58" s="9">
        <f t="shared" si="25"/>
        <v>156.80000000000013</v>
      </c>
      <c r="P58" s="9">
        <f t="shared" si="25"/>
        <v>78.400000000000119</v>
      </c>
      <c r="Q58" s="9">
        <f t="shared" si="25"/>
        <v>1.1368683772161603E-13</v>
      </c>
    </row>
    <row r="59" spans="1:17" x14ac:dyDescent="0.25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x14ac:dyDescent="0.25">
      <c r="A60" s="2" t="s">
        <v>43</v>
      </c>
      <c r="B60" s="2">
        <f>-B50</f>
        <v>0</v>
      </c>
      <c r="C60" s="2">
        <f t="shared" ref="C60:Q60" si="26">-C50</f>
        <v>0</v>
      </c>
      <c r="D60" s="2">
        <f t="shared" si="26"/>
        <v>0</v>
      </c>
      <c r="E60" s="2">
        <f t="shared" si="26"/>
        <v>0</v>
      </c>
      <c r="F60" s="2">
        <f t="shared" si="26"/>
        <v>0</v>
      </c>
      <c r="G60" s="2">
        <f t="shared" si="26"/>
        <v>0</v>
      </c>
      <c r="H60" s="2">
        <f t="shared" si="26"/>
        <v>0</v>
      </c>
      <c r="I60" s="2">
        <f t="shared" si="26"/>
        <v>0</v>
      </c>
      <c r="J60" s="2">
        <f t="shared" si="26"/>
        <v>0</v>
      </c>
      <c r="K60" s="2">
        <f t="shared" si="26"/>
        <v>0</v>
      </c>
      <c r="L60" s="2">
        <f t="shared" si="26"/>
        <v>0</v>
      </c>
      <c r="M60" s="2">
        <f t="shared" si="26"/>
        <v>0</v>
      </c>
      <c r="N60" s="2">
        <f t="shared" si="26"/>
        <v>0</v>
      </c>
      <c r="O60" s="2">
        <f t="shared" si="26"/>
        <v>0</v>
      </c>
      <c r="P60" s="2">
        <f t="shared" si="26"/>
        <v>0</v>
      </c>
      <c r="Q60" s="2">
        <f t="shared" si="26"/>
        <v>0</v>
      </c>
    </row>
    <row r="61" spans="1:17" x14ac:dyDescent="0.25">
      <c r="A61" s="2" t="s">
        <v>44</v>
      </c>
      <c r="B61" s="2">
        <f>-B51</f>
        <v>1300</v>
      </c>
      <c r="C61" s="9">
        <f>B61</f>
        <v>1300</v>
      </c>
      <c r="D61" s="9">
        <f t="shared" ref="D61:Q61" si="27">C61</f>
        <v>1300</v>
      </c>
      <c r="E61" s="9">
        <f t="shared" si="27"/>
        <v>1300</v>
      </c>
      <c r="F61" s="9">
        <f t="shared" si="27"/>
        <v>1300</v>
      </c>
      <c r="G61" s="9">
        <f t="shared" si="27"/>
        <v>1300</v>
      </c>
      <c r="H61" s="9">
        <f t="shared" si="27"/>
        <v>1300</v>
      </c>
      <c r="I61" s="9">
        <f t="shared" si="27"/>
        <v>1300</v>
      </c>
      <c r="J61" s="9">
        <f t="shared" si="27"/>
        <v>1300</v>
      </c>
      <c r="K61" s="9">
        <f t="shared" si="27"/>
        <v>1300</v>
      </c>
      <c r="L61" s="9">
        <f t="shared" si="27"/>
        <v>1300</v>
      </c>
      <c r="M61" s="9">
        <f t="shared" si="27"/>
        <v>1300</v>
      </c>
      <c r="N61" s="9">
        <f t="shared" si="27"/>
        <v>1300</v>
      </c>
      <c r="O61" s="9">
        <f t="shared" si="27"/>
        <v>1300</v>
      </c>
      <c r="P61" s="9">
        <f t="shared" si="27"/>
        <v>1300</v>
      </c>
      <c r="Q61" s="9">
        <f t="shared" si="27"/>
        <v>1300</v>
      </c>
    </row>
    <row r="62" spans="1:17" x14ac:dyDescent="0.25">
      <c r="A62" s="2" t="s">
        <v>39</v>
      </c>
      <c r="B62" s="2">
        <f>-B52</f>
        <v>150</v>
      </c>
      <c r="C62" s="9">
        <f>B62-C52</f>
        <v>150</v>
      </c>
      <c r="D62" s="9">
        <f t="shared" ref="D62:Q62" si="28">C62-D52</f>
        <v>150</v>
      </c>
      <c r="E62" s="9">
        <f t="shared" si="28"/>
        <v>150</v>
      </c>
      <c r="F62" s="9">
        <f t="shared" si="28"/>
        <v>150</v>
      </c>
      <c r="G62" s="9">
        <f t="shared" si="28"/>
        <v>150</v>
      </c>
      <c r="H62" s="9">
        <f t="shared" si="28"/>
        <v>150</v>
      </c>
      <c r="I62" s="9">
        <f t="shared" si="28"/>
        <v>150</v>
      </c>
      <c r="J62" s="9">
        <f t="shared" si="28"/>
        <v>150</v>
      </c>
      <c r="K62" s="9">
        <f t="shared" si="28"/>
        <v>150</v>
      </c>
      <c r="L62" s="9">
        <f t="shared" si="28"/>
        <v>150</v>
      </c>
      <c r="M62" s="9">
        <f t="shared" si="28"/>
        <v>150</v>
      </c>
      <c r="N62" s="9">
        <f t="shared" si="28"/>
        <v>150</v>
      </c>
      <c r="O62" s="9">
        <f t="shared" si="28"/>
        <v>150</v>
      </c>
      <c r="P62" s="9">
        <f t="shared" si="28"/>
        <v>150</v>
      </c>
      <c r="Q62" s="9">
        <f t="shared" si="28"/>
        <v>150</v>
      </c>
    </row>
    <row r="63" spans="1:17" x14ac:dyDescent="0.25">
      <c r="A63" s="2" t="s">
        <v>45</v>
      </c>
      <c r="B63" s="2">
        <f>B54</f>
        <v>20</v>
      </c>
      <c r="C63" s="9">
        <f>C54</f>
        <v>20.686000000000007</v>
      </c>
      <c r="D63" s="9">
        <f t="shared" ref="D63:Q63" si="29">D54</f>
        <v>3.1772090000000048</v>
      </c>
      <c r="E63" s="9">
        <f t="shared" si="29"/>
        <v>5.0952820834999955</v>
      </c>
      <c r="F63" s="9">
        <f t="shared" si="29"/>
        <v>7.6253013856302516</v>
      </c>
      <c r="G63" s="9">
        <f t="shared" si="29"/>
        <v>10.174596993647341</v>
      </c>
      <c r="H63" s="9">
        <f t="shared" si="29"/>
        <v>12.724499805299885</v>
      </c>
      <c r="I63" s="9">
        <f t="shared" si="29"/>
        <v>15.274421743866952</v>
      </c>
      <c r="J63" s="9">
        <f t="shared" si="29"/>
        <v>17.824344284931811</v>
      </c>
      <c r="K63" s="9">
        <f t="shared" si="29"/>
        <v>20.374266844975352</v>
      </c>
      <c r="L63" s="9">
        <f t="shared" si="29"/>
        <v>22.924189405616715</v>
      </c>
      <c r="M63" s="9">
        <f t="shared" si="29"/>
        <v>25.474111966276922</v>
      </c>
      <c r="N63" s="9">
        <f t="shared" si="29"/>
        <v>28.024034526937712</v>
      </c>
      <c r="O63" s="9">
        <f t="shared" si="29"/>
        <v>30.573957087598529</v>
      </c>
      <c r="P63" s="9">
        <f t="shared" si="29"/>
        <v>33.123879648259333</v>
      </c>
      <c r="Q63" s="9">
        <f t="shared" si="29"/>
        <v>35.673802208920165</v>
      </c>
    </row>
    <row r="64" spans="1:17" x14ac:dyDescent="0.25">
      <c r="A64" s="12" t="s">
        <v>46</v>
      </c>
      <c r="B64" s="12">
        <f>SUM(B60:B63)</f>
        <v>1470</v>
      </c>
      <c r="C64" s="13">
        <f>SUM(C60:C63)</f>
        <v>1470.6859999999999</v>
      </c>
      <c r="D64" s="13">
        <f t="shared" ref="D64:Q64" si="30">SUM(D60:D63)</f>
        <v>1453.1772089999999</v>
      </c>
      <c r="E64" s="13">
        <f t="shared" si="30"/>
        <v>1455.0952820835</v>
      </c>
      <c r="F64" s="13">
        <f t="shared" si="30"/>
        <v>1457.6253013856303</v>
      </c>
      <c r="G64" s="13">
        <f t="shared" si="30"/>
        <v>1460.1745969936474</v>
      </c>
      <c r="H64" s="13">
        <f t="shared" si="30"/>
        <v>1462.7244998053</v>
      </c>
      <c r="I64" s="13">
        <f t="shared" si="30"/>
        <v>1465.2744217438669</v>
      </c>
      <c r="J64" s="13">
        <f t="shared" si="30"/>
        <v>1467.8243442849318</v>
      </c>
      <c r="K64" s="13">
        <f t="shared" si="30"/>
        <v>1470.3742668449754</v>
      </c>
      <c r="L64" s="13">
        <f t="shared" si="30"/>
        <v>1472.9241894056167</v>
      </c>
      <c r="M64" s="13">
        <f t="shared" si="30"/>
        <v>1475.474111966277</v>
      </c>
      <c r="N64" s="13">
        <f t="shared" si="30"/>
        <v>1478.0240345269376</v>
      </c>
      <c r="O64" s="13">
        <f t="shared" si="30"/>
        <v>1480.5739570875985</v>
      </c>
      <c r="P64" s="13">
        <f t="shared" si="30"/>
        <v>1483.1238796482594</v>
      </c>
      <c r="Q64" s="13">
        <f t="shared" si="30"/>
        <v>1485.6738022089203</v>
      </c>
    </row>
    <row r="65" spans="1:17" x14ac:dyDescent="0.25">
      <c r="A65" s="2" t="s">
        <v>47</v>
      </c>
      <c r="B65" s="2">
        <f>B64-B57-B58</f>
        <v>0</v>
      </c>
      <c r="C65" s="9">
        <f>C64-C57-C58</f>
        <v>0</v>
      </c>
      <c r="D65" s="9">
        <f t="shared" ref="D65:Q65" si="31">D64-D57-D58</f>
        <v>0</v>
      </c>
      <c r="E65" s="9">
        <f t="shared" si="31"/>
        <v>0</v>
      </c>
      <c r="F65" s="9">
        <f t="shared" si="31"/>
        <v>0</v>
      </c>
      <c r="G65" s="9">
        <f t="shared" si="31"/>
        <v>0</v>
      </c>
      <c r="H65" s="9">
        <f t="shared" si="31"/>
        <v>0</v>
      </c>
      <c r="I65" s="9">
        <f t="shared" si="31"/>
        <v>0</v>
      </c>
      <c r="J65" s="9">
        <f t="shared" si="31"/>
        <v>0</v>
      </c>
      <c r="K65" s="9">
        <f t="shared" si="31"/>
        <v>0</v>
      </c>
      <c r="L65" s="9">
        <f t="shared" si="31"/>
        <v>0</v>
      </c>
      <c r="M65" s="9">
        <f t="shared" si="31"/>
        <v>0</v>
      </c>
      <c r="N65" s="9">
        <f t="shared" si="31"/>
        <v>0</v>
      </c>
      <c r="O65" s="9">
        <f t="shared" si="31"/>
        <v>0</v>
      </c>
      <c r="P65" s="9">
        <f t="shared" si="31"/>
        <v>0</v>
      </c>
      <c r="Q65" s="9">
        <f t="shared" si="31"/>
        <v>1.1368683772161603E-13</v>
      </c>
    </row>
    <row r="66" spans="1:17" x14ac:dyDescent="0.25">
      <c r="A6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x14ac:dyDescent="0.25">
      <c r="A67" s="2"/>
      <c r="B67" s="2"/>
      <c r="C67" s="25" t="str">
        <f>C56</f>
        <v>A1</v>
      </c>
      <c r="D67" s="25" t="str">
        <f t="shared" ref="D67:Q67" si="32">D56</f>
        <v>A2</v>
      </c>
      <c r="E67" s="25" t="str">
        <f t="shared" si="32"/>
        <v>A3</v>
      </c>
      <c r="F67" s="25" t="str">
        <f t="shared" si="32"/>
        <v>A4</v>
      </c>
      <c r="G67" s="25" t="str">
        <f t="shared" si="32"/>
        <v>A5</v>
      </c>
      <c r="H67" s="25" t="str">
        <f t="shared" si="32"/>
        <v>A6</v>
      </c>
      <c r="I67" s="25" t="str">
        <f t="shared" si="32"/>
        <v>A7</v>
      </c>
      <c r="J67" s="25" t="str">
        <f t="shared" si="32"/>
        <v>A8</v>
      </c>
      <c r="K67" s="25" t="str">
        <f t="shared" si="32"/>
        <v>A9</v>
      </c>
      <c r="L67" s="25" t="str">
        <f t="shared" si="32"/>
        <v>A10</v>
      </c>
      <c r="M67" s="25" t="str">
        <f t="shared" si="32"/>
        <v>A11</v>
      </c>
      <c r="N67" s="25" t="str">
        <f t="shared" si="32"/>
        <v>A12</v>
      </c>
      <c r="O67" s="25" t="str">
        <f t="shared" si="32"/>
        <v>A13</v>
      </c>
      <c r="P67" s="25" t="str">
        <f t="shared" si="32"/>
        <v>A14</v>
      </c>
      <c r="Q67" s="25" t="str">
        <f t="shared" si="32"/>
        <v>A15</v>
      </c>
    </row>
    <row r="68" spans="1:17" x14ac:dyDescent="0.25">
      <c r="A68" s="2" t="s">
        <v>48</v>
      </c>
      <c r="B68" s="2">
        <f>-B48</f>
        <v>-294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5">
      <c r="A69" s="2" t="s">
        <v>49</v>
      </c>
      <c r="B69" s="2"/>
      <c r="C69" s="2"/>
      <c r="D69" s="9">
        <f>-D48</f>
        <v>20.686000000000007</v>
      </c>
      <c r="E69" s="9">
        <f t="shared" ref="E69:Q69" si="33">-E48</f>
        <v>3.1772090000000048</v>
      </c>
      <c r="F69" s="9">
        <f t="shared" si="33"/>
        <v>5.0952820834999955</v>
      </c>
      <c r="G69" s="9">
        <f t="shared" si="33"/>
        <v>7.6253013856302516</v>
      </c>
      <c r="H69" s="9">
        <f t="shared" si="33"/>
        <v>10.174596993647341</v>
      </c>
      <c r="I69" s="9">
        <f t="shared" si="33"/>
        <v>12.724499805299885</v>
      </c>
      <c r="J69" s="9">
        <f t="shared" si="33"/>
        <v>15.274421743866952</v>
      </c>
      <c r="K69" s="9">
        <f t="shared" si="33"/>
        <v>17.824344284931811</v>
      </c>
      <c r="L69" s="9">
        <f t="shared" si="33"/>
        <v>20.374266844975352</v>
      </c>
      <c r="M69" s="9">
        <f t="shared" si="33"/>
        <v>22.924189405616715</v>
      </c>
      <c r="N69" s="9">
        <f t="shared" si="33"/>
        <v>25.474111966276922</v>
      </c>
      <c r="O69" s="9">
        <f t="shared" si="33"/>
        <v>28.024034526937712</v>
      </c>
      <c r="P69" s="9">
        <f t="shared" si="33"/>
        <v>30.573957087598529</v>
      </c>
      <c r="Q69" s="9">
        <f t="shared" si="33"/>
        <v>33.123879648259333</v>
      </c>
    </row>
    <row r="70" spans="1:17" x14ac:dyDescent="0.25">
      <c r="A70" s="2" t="s">
        <v>50</v>
      </c>
      <c r="B70" s="2"/>
      <c r="C70" s="2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>
        <f>B25*Q40-Q58+Q63</f>
        <v>1355.6738022089203</v>
      </c>
    </row>
    <row r="71" spans="1:17" x14ac:dyDescent="0.25">
      <c r="A71" s="2" t="s">
        <v>52</v>
      </c>
      <c r="B71" s="2">
        <f>SUM(B68:B70)</f>
        <v>-294</v>
      </c>
      <c r="C71" s="2">
        <f t="shared" ref="C71:Q71" si="34">SUM(C68:C70)</f>
        <v>0</v>
      </c>
      <c r="D71" s="9">
        <f t="shared" si="34"/>
        <v>20.686000000000007</v>
      </c>
      <c r="E71" s="9">
        <f t="shared" si="34"/>
        <v>3.1772090000000048</v>
      </c>
      <c r="F71" s="9">
        <f t="shared" si="34"/>
        <v>5.0952820834999955</v>
      </c>
      <c r="G71" s="9">
        <f t="shared" si="34"/>
        <v>7.6253013856302516</v>
      </c>
      <c r="H71" s="9">
        <f t="shared" si="34"/>
        <v>10.174596993647341</v>
      </c>
      <c r="I71" s="9">
        <f t="shared" si="34"/>
        <v>12.724499805299885</v>
      </c>
      <c r="J71" s="9">
        <f t="shared" si="34"/>
        <v>15.274421743866952</v>
      </c>
      <c r="K71" s="9">
        <f t="shared" si="34"/>
        <v>17.824344284931811</v>
      </c>
      <c r="L71" s="9">
        <f t="shared" si="34"/>
        <v>20.374266844975352</v>
      </c>
      <c r="M71" s="9">
        <f t="shared" si="34"/>
        <v>22.924189405616715</v>
      </c>
      <c r="N71" s="9">
        <f t="shared" si="34"/>
        <v>25.474111966276922</v>
      </c>
      <c r="O71" s="9">
        <f t="shared" si="34"/>
        <v>28.024034526937712</v>
      </c>
      <c r="P71" s="9">
        <f t="shared" si="34"/>
        <v>30.573957087598529</v>
      </c>
      <c r="Q71" s="9">
        <f t="shared" si="34"/>
        <v>1388.7976818571797</v>
      </c>
    </row>
    <row r="72" spans="1:17" x14ac:dyDescent="0.25">
      <c r="A72" s="2" t="s">
        <v>51</v>
      </c>
      <c r="B72" s="30">
        <f>IRR(B71:Q71)</f>
        <v>0.1313968373882175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5" spans="1:17" x14ac:dyDescent="0.25">
      <c r="A75" s="38" t="s">
        <v>67</v>
      </c>
      <c r="C75" s="25" t="s">
        <v>22</v>
      </c>
      <c r="D75" s="17" t="s">
        <v>23</v>
      </c>
      <c r="E75" s="17" t="s">
        <v>24</v>
      </c>
      <c r="F75" s="26" t="s">
        <v>25</v>
      </c>
      <c r="G75" s="26" t="s">
        <v>26</v>
      </c>
      <c r="H75" s="26" t="s">
        <v>27</v>
      </c>
      <c r="I75" s="26" t="s">
        <v>28</v>
      </c>
      <c r="J75" s="26" t="s">
        <v>29</v>
      </c>
      <c r="K75" s="26" t="s">
        <v>30</v>
      </c>
      <c r="L75" s="26" t="s">
        <v>31</v>
      </c>
      <c r="M75" s="26" t="s">
        <v>32</v>
      </c>
      <c r="N75" s="26" t="s">
        <v>33</v>
      </c>
      <c r="O75" s="26" t="s">
        <v>34</v>
      </c>
      <c r="P75" s="26" t="s">
        <v>35</v>
      </c>
      <c r="Q75" s="26" t="s">
        <v>36</v>
      </c>
    </row>
    <row r="76" spans="1:17" x14ac:dyDescent="0.25">
      <c r="A76" s="12" t="s">
        <v>2</v>
      </c>
      <c r="B76" s="2"/>
      <c r="C76" s="2">
        <f t="shared" ref="C76:C85" si="35">C6</f>
        <v>1500</v>
      </c>
      <c r="D76" s="2">
        <f>C76</f>
        <v>1500</v>
      </c>
      <c r="E76" s="2">
        <f t="shared" ref="E76:Q76" si="36">D76</f>
        <v>1500</v>
      </c>
      <c r="F76" s="2">
        <f t="shared" si="36"/>
        <v>1500</v>
      </c>
      <c r="G76" s="2">
        <f t="shared" si="36"/>
        <v>1500</v>
      </c>
      <c r="H76" s="2">
        <f t="shared" si="36"/>
        <v>1500</v>
      </c>
      <c r="I76" s="2">
        <f t="shared" si="36"/>
        <v>1500</v>
      </c>
      <c r="J76" s="2">
        <f t="shared" si="36"/>
        <v>1500</v>
      </c>
      <c r="K76" s="2">
        <f t="shared" si="36"/>
        <v>1500</v>
      </c>
      <c r="L76" s="2">
        <f t="shared" si="36"/>
        <v>1500</v>
      </c>
      <c r="M76" s="2">
        <f t="shared" si="36"/>
        <v>1500</v>
      </c>
      <c r="N76" s="2">
        <f t="shared" si="36"/>
        <v>1500</v>
      </c>
      <c r="O76" s="2">
        <f t="shared" si="36"/>
        <v>1500</v>
      </c>
      <c r="P76" s="2">
        <f t="shared" si="36"/>
        <v>1500</v>
      </c>
      <c r="Q76" s="2">
        <f t="shared" si="36"/>
        <v>1500</v>
      </c>
    </row>
    <row r="77" spans="1:17" x14ac:dyDescent="0.25">
      <c r="A77" s="2" t="s">
        <v>3</v>
      </c>
      <c r="B77" s="9"/>
      <c r="C77" s="2">
        <f t="shared" si="35"/>
        <v>450</v>
      </c>
      <c r="D77" s="2">
        <f t="shared" ref="D77:Q85" si="37">C77</f>
        <v>450</v>
      </c>
      <c r="E77" s="2">
        <f t="shared" si="37"/>
        <v>450</v>
      </c>
      <c r="F77" s="2">
        <f t="shared" si="37"/>
        <v>450</v>
      </c>
      <c r="G77" s="2">
        <f t="shared" si="37"/>
        <v>450</v>
      </c>
      <c r="H77" s="2">
        <f t="shared" si="37"/>
        <v>450</v>
      </c>
      <c r="I77" s="2">
        <f t="shared" si="37"/>
        <v>450</v>
      </c>
      <c r="J77" s="2">
        <f t="shared" si="37"/>
        <v>450</v>
      </c>
      <c r="K77" s="2">
        <f t="shared" si="37"/>
        <v>450</v>
      </c>
      <c r="L77" s="2">
        <f t="shared" si="37"/>
        <v>450</v>
      </c>
      <c r="M77" s="2">
        <f t="shared" si="37"/>
        <v>450</v>
      </c>
      <c r="N77" s="2">
        <f t="shared" si="37"/>
        <v>450</v>
      </c>
      <c r="O77" s="2">
        <f t="shared" si="37"/>
        <v>450</v>
      </c>
      <c r="P77" s="2">
        <f t="shared" si="37"/>
        <v>450</v>
      </c>
      <c r="Q77" s="2">
        <f t="shared" si="37"/>
        <v>450</v>
      </c>
    </row>
    <row r="78" spans="1:17" x14ac:dyDescent="0.25">
      <c r="A78" s="2" t="s">
        <v>4</v>
      </c>
      <c r="B78" s="9"/>
      <c r="C78" s="2">
        <f t="shared" si="35"/>
        <v>261</v>
      </c>
      <c r="D78" s="2">
        <f t="shared" si="37"/>
        <v>261</v>
      </c>
      <c r="E78" s="2">
        <f t="shared" si="37"/>
        <v>261</v>
      </c>
      <c r="F78" s="2">
        <f t="shared" si="37"/>
        <v>261</v>
      </c>
      <c r="G78" s="2">
        <f t="shared" si="37"/>
        <v>261</v>
      </c>
      <c r="H78" s="2">
        <f t="shared" si="37"/>
        <v>261</v>
      </c>
      <c r="I78" s="2">
        <f t="shared" si="37"/>
        <v>261</v>
      </c>
      <c r="J78" s="2">
        <f t="shared" si="37"/>
        <v>261</v>
      </c>
      <c r="K78" s="2">
        <f t="shared" si="37"/>
        <v>261</v>
      </c>
      <c r="L78" s="2">
        <f t="shared" si="37"/>
        <v>261</v>
      </c>
      <c r="M78" s="2">
        <f t="shared" si="37"/>
        <v>261</v>
      </c>
      <c r="N78" s="2">
        <f t="shared" si="37"/>
        <v>261</v>
      </c>
      <c r="O78" s="2">
        <f t="shared" si="37"/>
        <v>261</v>
      </c>
      <c r="P78" s="2">
        <f t="shared" si="37"/>
        <v>261</v>
      </c>
      <c r="Q78" s="2">
        <f t="shared" si="37"/>
        <v>261</v>
      </c>
    </row>
    <row r="79" spans="1:17" x14ac:dyDescent="0.25">
      <c r="A79" s="2" t="s">
        <v>5</v>
      </c>
      <c r="B79" s="2"/>
      <c r="C79" s="2">
        <f t="shared" si="35"/>
        <v>0</v>
      </c>
      <c r="D79" s="2">
        <f t="shared" si="37"/>
        <v>0</v>
      </c>
      <c r="E79" s="2">
        <f t="shared" si="37"/>
        <v>0</v>
      </c>
      <c r="F79" s="2">
        <f t="shared" si="37"/>
        <v>0</v>
      </c>
      <c r="G79" s="2">
        <f t="shared" si="37"/>
        <v>0</v>
      </c>
      <c r="H79" s="2">
        <f t="shared" si="37"/>
        <v>0</v>
      </c>
      <c r="I79" s="2">
        <f t="shared" si="37"/>
        <v>0</v>
      </c>
      <c r="J79" s="2">
        <f t="shared" si="37"/>
        <v>0</v>
      </c>
      <c r="K79" s="2">
        <f t="shared" si="37"/>
        <v>0</v>
      </c>
      <c r="L79" s="2">
        <f t="shared" si="37"/>
        <v>0</v>
      </c>
      <c r="M79" s="2">
        <f t="shared" si="37"/>
        <v>0</v>
      </c>
      <c r="N79" s="2">
        <f t="shared" si="37"/>
        <v>0</v>
      </c>
      <c r="O79" s="2">
        <f t="shared" si="37"/>
        <v>0</v>
      </c>
      <c r="P79" s="2">
        <f t="shared" si="37"/>
        <v>0</v>
      </c>
      <c r="Q79" s="2">
        <f t="shared" si="37"/>
        <v>0</v>
      </c>
    </row>
    <row r="80" spans="1:17" x14ac:dyDescent="0.25">
      <c r="A80" s="2" t="s">
        <v>21</v>
      </c>
      <c r="B80" s="2"/>
      <c r="C80" s="2">
        <f t="shared" si="35"/>
        <v>0</v>
      </c>
      <c r="D80" s="16">
        <f t="shared" si="37"/>
        <v>0</v>
      </c>
      <c r="E80" s="16">
        <f t="shared" si="37"/>
        <v>0</v>
      </c>
      <c r="F80" s="16">
        <f t="shared" si="37"/>
        <v>0</v>
      </c>
      <c r="G80" s="16">
        <f t="shared" si="37"/>
        <v>0</v>
      </c>
      <c r="H80" s="16">
        <f t="shared" si="37"/>
        <v>0</v>
      </c>
      <c r="I80" s="16">
        <f t="shared" si="37"/>
        <v>0</v>
      </c>
      <c r="J80" s="16">
        <f t="shared" si="37"/>
        <v>0</v>
      </c>
      <c r="K80" s="16">
        <f t="shared" si="37"/>
        <v>0</v>
      </c>
      <c r="L80" s="16">
        <f t="shared" si="37"/>
        <v>0</v>
      </c>
      <c r="M80" s="16">
        <f t="shared" si="37"/>
        <v>0</v>
      </c>
      <c r="N80" s="16">
        <f t="shared" si="37"/>
        <v>0</v>
      </c>
      <c r="O80" s="16">
        <f t="shared" si="37"/>
        <v>0</v>
      </c>
      <c r="P80" s="16">
        <f t="shared" si="37"/>
        <v>0</v>
      </c>
      <c r="Q80" s="16">
        <f t="shared" si="37"/>
        <v>0</v>
      </c>
    </row>
    <row r="81" spans="1:17" x14ac:dyDescent="0.25">
      <c r="A81" s="6" t="s">
        <v>20</v>
      </c>
      <c r="B81" s="2"/>
      <c r="C81" s="2">
        <f t="shared" si="35"/>
        <v>3</v>
      </c>
      <c r="D81" s="2">
        <f t="shared" si="37"/>
        <v>3</v>
      </c>
      <c r="E81" s="2">
        <f t="shared" si="37"/>
        <v>3</v>
      </c>
      <c r="F81" s="2">
        <f t="shared" si="37"/>
        <v>3</v>
      </c>
      <c r="G81" s="2">
        <f t="shared" si="37"/>
        <v>3</v>
      </c>
      <c r="H81" s="2">
        <f t="shared" si="37"/>
        <v>3</v>
      </c>
      <c r="I81" s="2">
        <f t="shared" si="37"/>
        <v>3</v>
      </c>
      <c r="J81" s="2">
        <f t="shared" si="37"/>
        <v>3</v>
      </c>
      <c r="K81" s="2">
        <f t="shared" si="37"/>
        <v>3</v>
      </c>
      <c r="L81" s="2">
        <f t="shared" si="37"/>
        <v>3</v>
      </c>
      <c r="M81" s="2">
        <f t="shared" si="37"/>
        <v>3</v>
      </c>
      <c r="N81" s="2">
        <f t="shared" si="37"/>
        <v>3</v>
      </c>
      <c r="O81" s="2">
        <f t="shared" si="37"/>
        <v>3</v>
      </c>
      <c r="P81" s="2">
        <f t="shared" si="37"/>
        <v>3</v>
      </c>
      <c r="Q81" s="2">
        <f t="shared" si="37"/>
        <v>3</v>
      </c>
    </row>
    <row r="82" spans="1:17" x14ac:dyDescent="0.25">
      <c r="A82" s="12" t="s">
        <v>6</v>
      </c>
      <c r="B82" s="2"/>
      <c r="C82" s="2">
        <f t="shared" si="35"/>
        <v>186</v>
      </c>
      <c r="D82" s="2">
        <f t="shared" si="37"/>
        <v>186</v>
      </c>
      <c r="E82" s="2">
        <f t="shared" si="37"/>
        <v>186</v>
      </c>
      <c r="F82" s="2">
        <f t="shared" si="37"/>
        <v>186</v>
      </c>
      <c r="G82" s="2">
        <f t="shared" si="37"/>
        <v>186</v>
      </c>
      <c r="H82" s="2">
        <f t="shared" si="37"/>
        <v>186</v>
      </c>
      <c r="I82" s="2">
        <f t="shared" si="37"/>
        <v>186</v>
      </c>
      <c r="J82" s="2">
        <f t="shared" si="37"/>
        <v>186</v>
      </c>
      <c r="K82" s="2">
        <f t="shared" si="37"/>
        <v>186</v>
      </c>
      <c r="L82" s="2">
        <f t="shared" si="37"/>
        <v>186</v>
      </c>
      <c r="M82" s="2">
        <f t="shared" si="37"/>
        <v>186</v>
      </c>
      <c r="N82" s="2">
        <f t="shared" si="37"/>
        <v>186</v>
      </c>
      <c r="O82" s="2">
        <f t="shared" si="37"/>
        <v>186</v>
      </c>
      <c r="P82" s="2">
        <f t="shared" si="37"/>
        <v>186</v>
      </c>
      <c r="Q82" s="2">
        <f t="shared" si="37"/>
        <v>186</v>
      </c>
    </row>
    <row r="83" spans="1:17" x14ac:dyDescent="0.25">
      <c r="A83" s="2" t="s">
        <v>7</v>
      </c>
      <c r="B83" s="2"/>
      <c r="C83" s="2">
        <f t="shared" si="35"/>
        <v>0.124</v>
      </c>
      <c r="D83" s="15">
        <f t="shared" si="37"/>
        <v>0.124</v>
      </c>
      <c r="E83" s="15">
        <f t="shared" si="37"/>
        <v>0.124</v>
      </c>
      <c r="F83" s="15">
        <f t="shared" si="37"/>
        <v>0.124</v>
      </c>
      <c r="G83" s="15">
        <f t="shared" si="37"/>
        <v>0.124</v>
      </c>
      <c r="H83" s="15">
        <f t="shared" si="37"/>
        <v>0.124</v>
      </c>
      <c r="I83" s="15">
        <f t="shared" si="37"/>
        <v>0.124</v>
      </c>
      <c r="J83" s="15">
        <f t="shared" si="37"/>
        <v>0.124</v>
      </c>
      <c r="K83" s="15">
        <f t="shared" si="37"/>
        <v>0.124</v>
      </c>
      <c r="L83" s="15">
        <f t="shared" si="37"/>
        <v>0.124</v>
      </c>
      <c r="M83" s="15">
        <f t="shared" si="37"/>
        <v>0.124</v>
      </c>
      <c r="N83" s="15">
        <f t="shared" si="37"/>
        <v>0.124</v>
      </c>
      <c r="O83" s="15">
        <f t="shared" si="37"/>
        <v>0.124</v>
      </c>
      <c r="P83" s="15">
        <f t="shared" si="37"/>
        <v>0.124</v>
      </c>
      <c r="Q83" s="15">
        <f t="shared" si="37"/>
        <v>0.124</v>
      </c>
    </row>
    <row r="84" spans="1:17" x14ac:dyDescent="0.25">
      <c r="A84" s="7" t="s">
        <v>13</v>
      </c>
      <c r="B84" s="2"/>
      <c r="C84" s="2">
        <f t="shared" si="35"/>
        <v>12</v>
      </c>
      <c r="D84" s="2">
        <f t="shared" si="37"/>
        <v>12</v>
      </c>
      <c r="E84" s="2">
        <f t="shared" si="37"/>
        <v>12</v>
      </c>
      <c r="F84" s="2">
        <f t="shared" si="37"/>
        <v>12</v>
      </c>
      <c r="G84" s="2">
        <f t="shared" si="37"/>
        <v>12</v>
      </c>
      <c r="H84" s="2">
        <f t="shared" si="37"/>
        <v>12</v>
      </c>
      <c r="I84" s="2">
        <f t="shared" si="37"/>
        <v>12</v>
      </c>
      <c r="J84" s="2">
        <f t="shared" si="37"/>
        <v>12</v>
      </c>
      <c r="K84" s="2">
        <f t="shared" si="37"/>
        <v>12</v>
      </c>
      <c r="L84" s="2">
        <f t="shared" si="37"/>
        <v>12</v>
      </c>
      <c r="M84" s="2">
        <f t="shared" si="37"/>
        <v>12</v>
      </c>
      <c r="N84" s="2">
        <f t="shared" si="37"/>
        <v>12</v>
      </c>
      <c r="O84" s="2">
        <f t="shared" si="37"/>
        <v>12</v>
      </c>
      <c r="P84" s="2">
        <f t="shared" si="37"/>
        <v>12</v>
      </c>
      <c r="Q84" s="2">
        <f t="shared" si="37"/>
        <v>12</v>
      </c>
    </row>
    <row r="85" spans="1:17" x14ac:dyDescent="0.25">
      <c r="A85" s="11" t="s">
        <v>14</v>
      </c>
      <c r="B85" s="2"/>
      <c r="C85" s="2">
        <f t="shared" si="35"/>
        <v>174</v>
      </c>
      <c r="D85" s="2">
        <f t="shared" si="37"/>
        <v>174</v>
      </c>
      <c r="E85" s="2">
        <f t="shared" si="37"/>
        <v>174</v>
      </c>
      <c r="F85" s="2">
        <f t="shared" si="37"/>
        <v>174</v>
      </c>
      <c r="G85" s="2">
        <f t="shared" si="37"/>
        <v>174</v>
      </c>
      <c r="H85" s="2">
        <f t="shared" si="37"/>
        <v>174</v>
      </c>
      <c r="I85" s="2">
        <f t="shared" si="37"/>
        <v>174</v>
      </c>
      <c r="J85" s="2">
        <f t="shared" si="37"/>
        <v>174</v>
      </c>
      <c r="K85" s="2">
        <f t="shared" si="37"/>
        <v>174</v>
      </c>
      <c r="L85" s="2">
        <f t="shared" si="37"/>
        <v>174</v>
      </c>
      <c r="M85" s="2">
        <f t="shared" si="37"/>
        <v>174</v>
      </c>
      <c r="N85" s="2">
        <f t="shared" si="37"/>
        <v>174</v>
      </c>
      <c r="O85" s="2">
        <f t="shared" si="37"/>
        <v>174</v>
      </c>
      <c r="P85" s="2">
        <f t="shared" si="37"/>
        <v>174</v>
      </c>
      <c r="Q85" s="2">
        <f t="shared" si="37"/>
        <v>174</v>
      </c>
    </row>
    <row r="86" spans="1:17" x14ac:dyDescent="0.25">
      <c r="A86" s="7" t="s">
        <v>15</v>
      </c>
      <c r="B86" s="24">
        <f>B24</f>
        <v>4.4999999999999998E-2</v>
      </c>
      <c r="C86" s="9">
        <f>-$B$41*(B103)</f>
        <v>-63.72</v>
      </c>
      <c r="D86" s="9">
        <f t="shared" ref="D86:Q86" si="38">-$B$41*(C103)</f>
        <v>-59.471999999999994</v>
      </c>
      <c r="E86" s="9">
        <f t="shared" si="38"/>
        <v>-55.22399999999999</v>
      </c>
      <c r="F86" s="9">
        <f t="shared" si="38"/>
        <v>-50.975999999999985</v>
      </c>
      <c r="G86" s="9">
        <f t="shared" si="38"/>
        <v>-46.72799999999998</v>
      </c>
      <c r="H86" s="9">
        <f t="shared" si="38"/>
        <v>-42.479999999999983</v>
      </c>
      <c r="I86" s="9">
        <f t="shared" si="38"/>
        <v>-38.231999999999985</v>
      </c>
      <c r="J86" s="9">
        <f t="shared" si="38"/>
        <v>-33.983999999999988</v>
      </c>
      <c r="K86" s="9">
        <f t="shared" si="38"/>
        <v>-29.735999999999986</v>
      </c>
      <c r="L86" s="9">
        <f t="shared" si="38"/>
        <v>-25.487999999999989</v>
      </c>
      <c r="M86" s="9">
        <f t="shared" si="38"/>
        <v>-21.239999999999988</v>
      </c>
      <c r="N86" s="9">
        <f t="shared" si="38"/>
        <v>-16.99199999999999</v>
      </c>
      <c r="O86" s="9">
        <f t="shared" si="38"/>
        <v>-12.743999999999991</v>
      </c>
      <c r="P86" s="9">
        <f t="shared" si="38"/>
        <v>-8.4959999999999916</v>
      </c>
      <c r="Q86" s="9">
        <f t="shared" si="38"/>
        <v>-4.2479999999999913</v>
      </c>
    </row>
    <row r="87" spans="1:17" x14ac:dyDescent="0.25">
      <c r="A87" s="11" t="s">
        <v>16</v>
      </c>
      <c r="B87" s="2"/>
      <c r="C87" s="9">
        <f>C85+C86</f>
        <v>110.28</v>
      </c>
      <c r="D87" s="9">
        <f t="shared" ref="D87:Q87" si="39">D85+D86</f>
        <v>114.52800000000001</v>
      </c>
      <c r="E87" s="9">
        <f t="shared" si="39"/>
        <v>118.77600000000001</v>
      </c>
      <c r="F87" s="9">
        <f t="shared" si="39"/>
        <v>123.02400000000002</v>
      </c>
      <c r="G87" s="9">
        <f t="shared" si="39"/>
        <v>127.27200000000002</v>
      </c>
      <c r="H87" s="9">
        <f t="shared" si="39"/>
        <v>131.52000000000001</v>
      </c>
      <c r="I87" s="9">
        <f t="shared" si="39"/>
        <v>135.76800000000003</v>
      </c>
      <c r="J87" s="9">
        <f t="shared" si="39"/>
        <v>140.01600000000002</v>
      </c>
      <c r="K87" s="9">
        <f t="shared" si="39"/>
        <v>144.26400000000001</v>
      </c>
      <c r="L87" s="9">
        <f t="shared" si="39"/>
        <v>148.512</v>
      </c>
      <c r="M87" s="9">
        <f t="shared" si="39"/>
        <v>152.76000000000002</v>
      </c>
      <c r="N87" s="9">
        <f t="shared" si="39"/>
        <v>157.00800000000001</v>
      </c>
      <c r="O87" s="9">
        <f t="shared" si="39"/>
        <v>161.256</v>
      </c>
      <c r="P87" s="9">
        <f t="shared" si="39"/>
        <v>165.50400000000002</v>
      </c>
      <c r="Q87" s="9">
        <f t="shared" si="39"/>
        <v>169.75200000000001</v>
      </c>
    </row>
    <row r="88" spans="1:17" x14ac:dyDescent="0.25">
      <c r="A88" s="7" t="s">
        <v>17</v>
      </c>
      <c r="B88" s="45">
        <f>B26</f>
        <v>0.3</v>
      </c>
      <c r="C88" s="9">
        <f>-$B$43*C87</f>
        <v>-33.083999999999996</v>
      </c>
      <c r="D88" s="9">
        <f t="shared" ref="D88:Q88" si="40">-$B$43*D87</f>
        <v>-34.358400000000003</v>
      </c>
      <c r="E88" s="9">
        <f t="shared" si="40"/>
        <v>-35.632800000000003</v>
      </c>
      <c r="F88" s="9">
        <f t="shared" si="40"/>
        <v>-36.907200000000003</v>
      </c>
      <c r="G88" s="9">
        <f t="shared" si="40"/>
        <v>-38.181600000000003</v>
      </c>
      <c r="H88" s="9">
        <f t="shared" si="40"/>
        <v>-39.456000000000003</v>
      </c>
      <c r="I88" s="9">
        <f t="shared" si="40"/>
        <v>-40.73040000000001</v>
      </c>
      <c r="J88" s="9">
        <f t="shared" si="40"/>
        <v>-42.004800000000003</v>
      </c>
      <c r="K88" s="9">
        <f t="shared" si="40"/>
        <v>-43.279200000000003</v>
      </c>
      <c r="L88" s="9">
        <f t="shared" si="40"/>
        <v>-44.553599999999996</v>
      </c>
      <c r="M88" s="9">
        <f t="shared" si="40"/>
        <v>-45.828000000000003</v>
      </c>
      <c r="N88" s="9">
        <f t="shared" si="40"/>
        <v>-47.102400000000003</v>
      </c>
      <c r="O88" s="9">
        <f t="shared" si="40"/>
        <v>-48.376799999999996</v>
      </c>
      <c r="P88" s="9">
        <f t="shared" si="40"/>
        <v>-49.651200000000003</v>
      </c>
      <c r="Q88" s="9">
        <f t="shared" si="40"/>
        <v>-50.925600000000003</v>
      </c>
    </row>
    <row r="89" spans="1:17" x14ac:dyDescent="0.25">
      <c r="A89" s="11" t="s">
        <v>18</v>
      </c>
      <c r="B89" s="12"/>
      <c r="C89" s="13">
        <f>C87+C88</f>
        <v>77.195999999999998</v>
      </c>
      <c r="D89" s="13">
        <f t="shared" ref="D89:Q89" si="41">D87+D88</f>
        <v>80.169600000000003</v>
      </c>
      <c r="E89" s="13">
        <f t="shared" si="41"/>
        <v>83.143200000000007</v>
      </c>
      <c r="F89" s="13">
        <f t="shared" si="41"/>
        <v>86.116800000000012</v>
      </c>
      <c r="G89" s="13">
        <f t="shared" si="41"/>
        <v>89.090400000000017</v>
      </c>
      <c r="H89" s="13">
        <f t="shared" si="41"/>
        <v>92.064000000000007</v>
      </c>
      <c r="I89" s="13">
        <f t="shared" si="41"/>
        <v>95.037600000000026</v>
      </c>
      <c r="J89" s="13">
        <f t="shared" si="41"/>
        <v>98.011200000000017</v>
      </c>
      <c r="K89" s="13">
        <f t="shared" si="41"/>
        <v>100.98480000000001</v>
      </c>
      <c r="L89" s="13">
        <f t="shared" si="41"/>
        <v>103.95840000000001</v>
      </c>
      <c r="M89" s="13">
        <f t="shared" si="41"/>
        <v>106.93200000000002</v>
      </c>
      <c r="N89" s="13">
        <f t="shared" si="41"/>
        <v>109.90560000000001</v>
      </c>
      <c r="O89" s="13">
        <f t="shared" si="41"/>
        <v>112.8792</v>
      </c>
      <c r="P89" s="13">
        <f t="shared" si="41"/>
        <v>115.85280000000002</v>
      </c>
      <c r="Q89" s="13">
        <f t="shared" si="41"/>
        <v>118.82640000000001</v>
      </c>
    </row>
    <row r="90" spans="1:17" x14ac:dyDescent="0.25">
      <c r="A9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91" spans="1:17" x14ac:dyDescent="0.25">
      <c r="B91" s="2"/>
      <c r="C91" s="25" t="str">
        <f>C75</f>
        <v>A1</v>
      </c>
      <c r="D91" s="25" t="str">
        <f t="shared" ref="D91:Q91" si="42">D75</f>
        <v>A2</v>
      </c>
      <c r="E91" s="25" t="str">
        <f t="shared" si="42"/>
        <v>A3</v>
      </c>
      <c r="F91" s="25" t="str">
        <f t="shared" si="42"/>
        <v>A4</v>
      </c>
      <c r="G91" s="25" t="str">
        <f t="shared" si="42"/>
        <v>A5</v>
      </c>
      <c r="H91" s="25" t="str">
        <f t="shared" si="42"/>
        <v>A6</v>
      </c>
      <c r="I91" s="25" t="str">
        <f t="shared" si="42"/>
        <v>A7</v>
      </c>
      <c r="J91" s="25" t="str">
        <f t="shared" si="42"/>
        <v>A8</v>
      </c>
      <c r="K91" s="25" t="str">
        <f t="shared" si="42"/>
        <v>A9</v>
      </c>
      <c r="L91" s="25" t="str">
        <f t="shared" si="42"/>
        <v>A10</v>
      </c>
      <c r="M91" s="25" t="str">
        <f t="shared" si="42"/>
        <v>A11</v>
      </c>
      <c r="N91" s="25" t="str">
        <f t="shared" si="42"/>
        <v>A12</v>
      </c>
      <c r="O91" s="25" t="str">
        <f t="shared" si="42"/>
        <v>A13</v>
      </c>
      <c r="P91" s="25" t="str">
        <f t="shared" si="42"/>
        <v>A14</v>
      </c>
      <c r="Q91" s="25" t="str">
        <f t="shared" si="42"/>
        <v>A15</v>
      </c>
    </row>
    <row r="92" spans="1:17" x14ac:dyDescent="0.25">
      <c r="A92" s="2" t="s">
        <v>19</v>
      </c>
      <c r="B92" s="2"/>
      <c r="C92" s="9">
        <f>C89+C84</f>
        <v>89.195999999999998</v>
      </c>
      <c r="D92" s="9">
        <f>D89+D84</f>
        <v>92.169600000000003</v>
      </c>
      <c r="E92" s="9">
        <f t="shared" ref="E92:Q92" si="43">E89+E84</f>
        <v>95.143200000000007</v>
      </c>
      <c r="F92" s="9">
        <f t="shared" si="43"/>
        <v>98.116800000000012</v>
      </c>
      <c r="G92" s="9">
        <f t="shared" si="43"/>
        <v>101.09040000000002</v>
      </c>
      <c r="H92" s="9">
        <f t="shared" si="43"/>
        <v>104.06400000000001</v>
      </c>
      <c r="I92" s="9">
        <f t="shared" si="43"/>
        <v>107.03760000000003</v>
      </c>
      <c r="J92" s="9">
        <f t="shared" si="43"/>
        <v>110.01120000000002</v>
      </c>
      <c r="K92" s="9">
        <f t="shared" si="43"/>
        <v>112.98480000000001</v>
      </c>
      <c r="L92" s="9">
        <f t="shared" si="43"/>
        <v>115.95840000000001</v>
      </c>
      <c r="M92" s="9">
        <f t="shared" si="43"/>
        <v>118.93200000000002</v>
      </c>
      <c r="N92" s="9">
        <f t="shared" si="43"/>
        <v>121.90560000000001</v>
      </c>
      <c r="O92" s="9">
        <f t="shared" si="43"/>
        <v>124.8792</v>
      </c>
      <c r="P92" s="9">
        <f t="shared" si="43"/>
        <v>127.85280000000002</v>
      </c>
      <c r="Q92" s="9">
        <f t="shared" si="43"/>
        <v>130.82640000000001</v>
      </c>
    </row>
    <row r="93" spans="1:17" x14ac:dyDescent="0.25">
      <c r="A93" s="2" t="s">
        <v>37</v>
      </c>
      <c r="B93" s="7">
        <f>G6</f>
        <v>354</v>
      </c>
      <c r="C93" s="9"/>
      <c r="D93" s="9">
        <f>-C99</f>
        <v>-14.795999999999992</v>
      </c>
      <c r="E93" s="9">
        <f t="shared" ref="E93:Q93" si="44">-D99</f>
        <v>2.230400000000003</v>
      </c>
      <c r="F93" s="9">
        <f t="shared" si="44"/>
        <v>-0.74320000000000164</v>
      </c>
      <c r="G93" s="9">
        <f t="shared" si="44"/>
        <v>-3.7168000000000063</v>
      </c>
      <c r="H93" s="9">
        <f t="shared" si="44"/>
        <v>-6.690400000000011</v>
      </c>
      <c r="I93" s="9">
        <f t="shared" si="44"/>
        <v>-9.6640000000000015</v>
      </c>
      <c r="J93" s="9">
        <f t="shared" si="44"/>
        <v>-12.63760000000002</v>
      </c>
      <c r="K93" s="9">
        <f t="shared" si="44"/>
        <v>-15.611200000000011</v>
      </c>
      <c r="L93" s="9">
        <f t="shared" si="44"/>
        <v>-18.584800000000001</v>
      </c>
      <c r="M93" s="9">
        <f t="shared" si="44"/>
        <v>-21.558400000000006</v>
      </c>
      <c r="N93" s="9">
        <f t="shared" si="44"/>
        <v>-24.532000000000011</v>
      </c>
      <c r="O93" s="9">
        <f t="shared" si="44"/>
        <v>-27.505600000000001</v>
      </c>
      <c r="P93" s="9">
        <f t="shared" si="44"/>
        <v>-30.479199999999992</v>
      </c>
      <c r="Q93" s="9">
        <f t="shared" si="44"/>
        <v>-33.452800000000011</v>
      </c>
    </row>
    <row r="94" spans="1:17" x14ac:dyDescent="0.25">
      <c r="A94" s="2" t="s">
        <v>38</v>
      </c>
      <c r="B94" s="7">
        <f>G7</f>
        <v>1416</v>
      </c>
      <c r="C94" s="9">
        <f>-B94/B23</f>
        <v>-94.4</v>
      </c>
      <c r="D94" s="9">
        <f>C94</f>
        <v>-94.4</v>
      </c>
      <c r="E94" s="9">
        <f t="shared" ref="E94:Q94" si="45">D94</f>
        <v>-94.4</v>
      </c>
      <c r="F94" s="9">
        <f t="shared" si="45"/>
        <v>-94.4</v>
      </c>
      <c r="G94" s="9">
        <f t="shared" si="45"/>
        <v>-94.4</v>
      </c>
      <c r="H94" s="9">
        <f t="shared" si="45"/>
        <v>-94.4</v>
      </c>
      <c r="I94" s="9">
        <f t="shared" si="45"/>
        <v>-94.4</v>
      </c>
      <c r="J94" s="9">
        <f t="shared" si="45"/>
        <v>-94.4</v>
      </c>
      <c r="K94" s="9">
        <f t="shared" si="45"/>
        <v>-94.4</v>
      </c>
      <c r="L94" s="9">
        <f t="shared" si="45"/>
        <v>-94.4</v>
      </c>
      <c r="M94" s="9">
        <f t="shared" si="45"/>
        <v>-94.4</v>
      </c>
      <c r="N94" s="9">
        <f t="shared" si="45"/>
        <v>-94.4</v>
      </c>
      <c r="O94" s="9">
        <f t="shared" si="45"/>
        <v>-94.4</v>
      </c>
      <c r="P94" s="9">
        <f t="shared" si="45"/>
        <v>-94.4</v>
      </c>
      <c r="Q94" s="9">
        <f t="shared" si="45"/>
        <v>-94.4</v>
      </c>
    </row>
    <row r="95" spans="1:17" x14ac:dyDescent="0.25">
      <c r="A95" s="2" t="s">
        <v>43</v>
      </c>
      <c r="B95" s="7">
        <f>-G9</f>
        <v>-300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x14ac:dyDescent="0.25">
      <c r="A96" s="2" t="s">
        <v>44</v>
      </c>
      <c r="B96" s="7">
        <f>-G10</f>
        <v>-1300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x14ac:dyDescent="0.25">
      <c r="A97" s="2" t="s">
        <v>40</v>
      </c>
      <c r="B97" s="7">
        <f>-G11</f>
        <v>-150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x14ac:dyDescent="0.25">
      <c r="A98" s="2" t="s">
        <v>41</v>
      </c>
      <c r="B98" s="7">
        <v>0</v>
      </c>
      <c r="C98" s="9">
        <f>B99</f>
        <v>20</v>
      </c>
      <c r="D98" s="9">
        <f t="shared" ref="D98:Q98" si="46">C99</f>
        <v>14.795999999999992</v>
      </c>
      <c r="E98" s="9">
        <f t="shared" si="46"/>
        <v>-2.230400000000003</v>
      </c>
      <c r="F98" s="9">
        <f t="shared" si="46"/>
        <v>0.74320000000000164</v>
      </c>
      <c r="G98" s="9">
        <f t="shared" si="46"/>
        <v>3.7168000000000063</v>
      </c>
      <c r="H98" s="9">
        <f t="shared" si="46"/>
        <v>6.690400000000011</v>
      </c>
      <c r="I98" s="9">
        <f t="shared" si="46"/>
        <v>9.6640000000000015</v>
      </c>
      <c r="J98" s="9">
        <f t="shared" si="46"/>
        <v>12.63760000000002</v>
      </c>
      <c r="K98" s="9">
        <f t="shared" si="46"/>
        <v>15.611200000000011</v>
      </c>
      <c r="L98" s="9">
        <f t="shared" si="46"/>
        <v>18.584800000000001</v>
      </c>
      <c r="M98" s="9">
        <f t="shared" si="46"/>
        <v>21.558400000000006</v>
      </c>
      <c r="N98" s="9">
        <f t="shared" si="46"/>
        <v>24.532000000000011</v>
      </c>
      <c r="O98" s="9">
        <f t="shared" si="46"/>
        <v>27.505600000000001</v>
      </c>
      <c r="P98" s="9">
        <f t="shared" si="46"/>
        <v>30.479199999999992</v>
      </c>
      <c r="Q98" s="9">
        <f t="shared" si="46"/>
        <v>33.452800000000011</v>
      </c>
    </row>
    <row r="99" spans="1:17" x14ac:dyDescent="0.25">
      <c r="A99" s="2" t="s">
        <v>42</v>
      </c>
      <c r="B99" s="2">
        <f>SUM(B92:B98)</f>
        <v>20</v>
      </c>
      <c r="C99" s="9">
        <f>SUM(C92:C98)</f>
        <v>14.795999999999992</v>
      </c>
      <c r="D99" s="9">
        <f t="shared" ref="D99:Q99" si="47">SUM(D92:D98)</f>
        <v>-2.230400000000003</v>
      </c>
      <c r="E99" s="9">
        <f t="shared" si="47"/>
        <v>0.74320000000000164</v>
      </c>
      <c r="F99" s="9">
        <f t="shared" si="47"/>
        <v>3.7168000000000063</v>
      </c>
      <c r="G99" s="9">
        <f t="shared" si="47"/>
        <v>6.690400000000011</v>
      </c>
      <c r="H99" s="9">
        <f t="shared" si="47"/>
        <v>9.6640000000000015</v>
      </c>
      <c r="I99" s="9">
        <f t="shared" si="47"/>
        <v>12.63760000000002</v>
      </c>
      <c r="J99" s="9">
        <f t="shared" si="47"/>
        <v>15.611200000000011</v>
      </c>
      <c r="K99" s="9">
        <f t="shared" si="47"/>
        <v>18.584800000000001</v>
      </c>
      <c r="L99" s="9">
        <f t="shared" si="47"/>
        <v>21.558400000000006</v>
      </c>
      <c r="M99" s="9">
        <f t="shared" si="47"/>
        <v>24.532000000000011</v>
      </c>
      <c r="N99" s="9">
        <f t="shared" si="47"/>
        <v>27.505600000000001</v>
      </c>
      <c r="O99" s="9">
        <f t="shared" si="47"/>
        <v>30.479199999999992</v>
      </c>
      <c r="P99" s="9">
        <f t="shared" si="47"/>
        <v>33.452800000000011</v>
      </c>
      <c r="Q99" s="9">
        <f t="shared" si="47"/>
        <v>36.426400000000001</v>
      </c>
    </row>
    <row r="100" spans="1:17" x14ac:dyDescent="0.25">
      <c r="A10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x14ac:dyDescent="0.25">
      <c r="B101" s="2"/>
      <c r="C101" s="25" t="str">
        <f>C91</f>
        <v>A1</v>
      </c>
      <c r="D101" s="25" t="str">
        <f t="shared" ref="D101:Q101" si="48">D91</f>
        <v>A2</v>
      </c>
      <c r="E101" s="25" t="str">
        <f t="shared" si="48"/>
        <v>A3</v>
      </c>
      <c r="F101" s="25" t="str">
        <f t="shared" si="48"/>
        <v>A4</v>
      </c>
      <c r="G101" s="25" t="str">
        <f t="shared" si="48"/>
        <v>A5</v>
      </c>
      <c r="H101" s="25" t="str">
        <f t="shared" si="48"/>
        <v>A6</v>
      </c>
      <c r="I101" s="25" t="str">
        <f t="shared" si="48"/>
        <v>A7</v>
      </c>
      <c r="J101" s="25" t="str">
        <f t="shared" si="48"/>
        <v>A8</v>
      </c>
      <c r="K101" s="25" t="str">
        <f t="shared" si="48"/>
        <v>A9</v>
      </c>
      <c r="L101" s="25" t="str">
        <f t="shared" si="48"/>
        <v>A10</v>
      </c>
      <c r="M101" s="25" t="str">
        <f t="shared" si="48"/>
        <v>A11</v>
      </c>
      <c r="N101" s="25" t="str">
        <f t="shared" si="48"/>
        <v>A12</v>
      </c>
      <c r="O101" s="25" t="str">
        <f t="shared" si="48"/>
        <v>A13</v>
      </c>
      <c r="P101" s="25" t="str">
        <f t="shared" si="48"/>
        <v>A14</v>
      </c>
      <c r="Q101" s="25" t="str">
        <f t="shared" si="48"/>
        <v>A15</v>
      </c>
    </row>
    <row r="102" spans="1:17" x14ac:dyDescent="0.25">
      <c r="A102" s="2" t="s">
        <v>37</v>
      </c>
      <c r="B102" s="2">
        <f>B93</f>
        <v>354</v>
      </c>
      <c r="C102" s="9">
        <f>B102+C92+C93</f>
        <v>443.19600000000003</v>
      </c>
      <c r="D102" s="9">
        <f t="shared" ref="D102:Q102" si="49">C102+D92+D93</f>
        <v>520.56960000000004</v>
      </c>
      <c r="E102" s="9">
        <f t="shared" si="49"/>
        <v>617.94320000000005</v>
      </c>
      <c r="F102" s="9">
        <f t="shared" si="49"/>
        <v>715.31680000000006</v>
      </c>
      <c r="G102" s="9">
        <f t="shared" si="49"/>
        <v>812.69040000000007</v>
      </c>
      <c r="H102" s="9">
        <f t="shared" si="49"/>
        <v>910.06400000000008</v>
      </c>
      <c r="I102" s="9">
        <f t="shared" si="49"/>
        <v>1007.4376000000001</v>
      </c>
      <c r="J102" s="9">
        <f t="shared" si="49"/>
        <v>1104.8112000000001</v>
      </c>
      <c r="K102" s="9">
        <f t="shared" si="49"/>
        <v>1202.1848</v>
      </c>
      <c r="L102" s="9">
        <f t="shared" si="49"/>
        <v>1299.5583999999999</v>
      </c>
      <c r="M102" s="9">
        <f t="shared" si="49"/>
        <v>1396.9319999999998</v>
      </c>
      <c r="N102" s="9">
        <f t="shared" si="49"/>
        <v>1494.3055999999999</v>
      </c>
      <c r="O102" s="9">
        <f t="shared" si="49"/>
        <v>1591.6792</v>
      </c>
      <c r="P102" s="9">
        <f t="shared" si="49"/>
        <v>1689.0528000000002</v>
      </c>
      <c r="Q102" s="9">
        <f t="shared" si="49"/>
        <v>1786.4264000000001</v>
      </c>
    </row>
    <row r="103" spans="1:17" x14ac:dyDescent="0.25">
      <c r="A103" s="2" t="s">
        <v>38</v>
      </c>
      <c r="B103" s="2">
        <f>B94</f>
        <v>1416</v>
      </c>
      <c r="C103" s="9">
        <f>B103+C94</f>
        <v>1321.6</v>
      </c>
      <c r="D103" s="9">
        <f t="shared" ref="D103:P103" si="50">C103+D94</f>
        <v>1227.1999999999998</v>
      </c>
      <c r="E103" s="9">
        <f t="shared" si="50"/>
        <v>1132.7999999999997</v>
      </c>
      <c r="F103" s="9">
        <f t="shared" si="50"/>
        <v>1038.3999999999996</v>
      </c>
      <c r="G103" s="9">
        <f t="shared" si="50"/>
        <v>943.99999999999966</v>
      </c>
      <c r="H103" s="9">
        <f t="shared" si="50"/>
        <v>849.59999999999968</v>
      </c>
      <c r="I103" s="9">
        <f t="shared" si="50"/>
        <v>755.1999999999997</v>
      </c>
      <c r="J103" s="9">
        <f t="shared" si="50"/>
        <v>660.79999999999973</v>
      </c>
      <c r="K103" s="9">
        <f t="shared" si="50"/>
        <v>566.39999999999975</v>
      </c>
      <c r="L103" s="9">
        <f t="shared" si="50"/>
        <v>471.99999999999977</v>
      </c>
      <c r="M103" s="9">
        <f t="shared" si="50"/>
        <v>377.5999999999998</v>
      </c>
      <c r="N103" s="9">
        <f t="shared" si="50"/>
        <v>283.19999999999982</v>
      </c>
      <c r="O103" s="9">
        <f t="shared" si="50"/>
        <v>188.79999999999981</v>
      </c>
      <c r="P103" s="9">
        <f t="shared" si="50"/>
        <v>94.399999999999807</v>
      </c>
      <c r="Q103" s="9">
        <f>+Q108</f>
        <v>36.426400000000001</v>
      </c>
    </row>
    <row r="104" spans="1:17" x14ac:dyDescent="0.25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x14ac:dyDescent="0.25">
      <c r="A105" s="2" t="s">
        <v>43</v>
      </c>
      <c r="B105" s="2">
        <f>-B95</f>
        <v>300</v>
      </c>
      <c r="C105" s="2">
        <f>B105</f>
        <v>300</v>
      </c>
      <c r="D105" s="2">
        <f t="shared" ref="D105:Q106" si="51">C105</f>
        <v>300</v>
      </c>
      <c r="E105" s="2">
        <f t="shared" si="51"/>
        <v>300</v>
      </c>
      <c r="F105" s="2">
        <f t="shared" si="51"/>
        <v>300</v>
      </c>
      <c r="G105" s="2">
        <f t="shared" si="51"/>
        <v>300</v>
      </c>
      <c r="H105" s="2">
        <f t="shared" si="51"/>
        <v>300</v>
      </c>
      <c r="I105" s="2">
        <f t="shared" si="51"/>
        <v>300</v>
      </c>
      <c r="J105" s="2">
        <f t="shared" si="51"/>
        <v>300</v>
      </c>
      <c r="K105" s="2">
        <f t="shared" si="51"/>
        <v>300</v>
      </c>
      <c r="L105" s="2">
        <f t="shared" si="51"/>
        <v>300</v>
      </c>
      <c r="M105" s="2">
        <f t="shared" si="51"/>
        <v>300</v>
      </c>
      <c r="N105" s="2">
        <f t="shared" si="51"/>
        <v>300</v>
      </c>
      <c r="O105" s="2">
        <f t="shared" si="51"/>
        <v>300</v>
      </c>
      <c r="P105" s="2">
        <f t="shared" si="51"/>
        <v>300</v>
      </c>
      <c r="Q105" s="2">
        <f t="shared" si="51"/>
        <v>300</v>
      </c>
    </row>
    <row r="106" spans="1:17" x14ac:dyDescent="0.25">
      <c r="A106" s="2" t="s">
        <v>44</v>
      </c>
      <c r="B106" s="2">
        <f>-B96</f>
        <v>1300</v>
      </c>
      <c r="C106" s="9">
        <f>B106</f>
        <v>1300</v>
      </c>
      <c r="D106" s="9">
        <f t="shared" si="51"/>
        <v>1300</v>
      </c>
      <c r="E106" s="9">
        <f t="shared" si="51"/>
        <v>1300</v>
      </c>
      <c r="F106" s="9">
        <f t="shared" si="51"/>
        <v>1300</v>
      </c>
      <c r="G106" s="9">
        <f t="shared" si="51"/>
        <v>1300</v>
      </c>
      <c r="H106" s="9">
        <f t="shared" si="51"/>
        <v>1300</v>
      </c>
      <c r="I106" s="9">
        <f t="shared" si="51"/>
        <v>1300</v>
      </c>
      <c r="J106" s="9">
        <f t="shared" si="51"/>
        <v>1300</v>
      </c>
      <c r="K106" s="9">
        <f t="shared" si="51"/>
        <v>1300</v>
      </c>
      <c r="L106" s="9">
        <f t="shared" si="51"/>
        <v>1300</v>
      </c>
      <c r="M106" s="9">
        <f t="shared" si="51"/>
        <v>1300</v>
      </c>
      <c r="N106" s="9">
        <f t="shared" si="51"/>
        <v>1300</v>
      </c>
      <c r="O106" s="9">
        <f t="shared" si="51"/>
        <v>1300</v>
      </c>
      <c r="P106" s="9">
        <f t="shared" si="51"/>
        <v>1300</v>
      </c>
      <c r="Q106" s="9">
        <f t="shared" si="51"/>
        <v>1300</v>
      </c>
    </row>
    <row r="107" spans="1:17" x14ac:dyDescent="0.25">
      <c r="A107" s="2" t="s">
        <v>39</v>
      </c>
      <c r="B107" s="2">
        <f>-B97</f>
        <v>150</v>
      </c>
      <c r="C107" s="9">
        <f>B107-C97</f>
        <v>150</v>
      </c>
      <c r="D107" s="9">
        <f t="shared" ref="D107:Q107" si="52">C107-D97</f>
        <v>150</v>
      </c>
      <c r="E107" s="9">
        <f t="shared" si="52"/>
        <v>150</v>
      </c>
      <c r="F107" s="9">
        <f t="shared" si="52"/>
        <v>150</v>
      </c>
      <c r="G107" s="9">
        <f t="shared" si="52"/>
        <v>150</v>
      </c>
      <c r="H107" s="9">
        <f t="shared" si="52"/>
        <v>150</v>
      </c>
      <c r="I107" s="9">
        <f t="shared" si="52"/>
        <v>150</v>
      </c>
      <c r="J107" s="9">
        <f t="shared" si="52"/>
        <v>150</v>
      </c>
      <c r="K107" s="9">
        <f t="shared" si="52"/>
        <v>150</v>
      </c>
      <c r="L107" s="9">
        <f t="shared" si="52"/>
        <v>150</v>
      </c>
      <c r="M107" s="9">
        <f t="shared" si="52"/>
        <v>150</v>
      </c>
      <c r="N107" s="9">
        <f t="shared" si="52"/>
        <v>150</v>
      </c>
      <c r="O107" s="9">
        <f t="shared" si="52"/>
        <v>150</v>
      </c>
      <c r="P107" s="9">
        <f t="shared" si="52"/>
        <v>150</v>
      </c>
      <c r="Q107" s="9">
        <f t="shared" si="52"/>
        <v>150</v>
      </c>
    </row>
    <row r="108" spans="1:17" x14ac:dyDescent="0.25">
      <c r="A108" s="2" t="s">
        <v>45</v>
      </c>
      <c r="B108" s="2">
        <f>B99</f>
        <v>20</v>
      </c>
      <c r="C108" s="9">
        <f>C99</f>
        <v>14.795999999999992</v>
      </c>
      <c r="D108" s="9">
        <f t="shared" ref="D108:Q108" si="53">D99</f>
        <v>-2.230400000000003</v>
      </c>
      <c r="E108" s="9">
        <f t="shared" si="53"/>
        <v>0.74320000000000164</v>
      </c>
      <c r="F108" s="9">
        <f t="shared" si="53"/>
        <v>3.7168000000000063</v>
      </c>
      <c r="G108" s="9">
        <f t="shared" si="53"/>
        <v>6.690400000000011</v>
      </c>
      <c r="H108" s="9">
        <f t="shared" si="53"/>
        <v>9.6640000000000015</v>
      </c>
      <c r="I108" s="9">
        <f t="shared" si="53"/>
        <v>12.63760000000002</v>
      </c>
      <c r="J108" s="9">
        <f t="shared" si="53"/>
        <v>15.611200000000011</v>
      </c>
      <c r="K108" s="9">
        <f t="shared" si="53"/>
        <v>18.584800000000001</v>
      </c>
      <c r="L108" s="9">
        <f t="shared" si="53"/>
        <v>21.558400000000006</v>
      </c>
      <c r="M108" s="9">
        <f t="shared" si="53"/>
        <v>24.532000000000011</v>
      </c>
      <c r="N108" s="9">
        <f t="shared" si="53"/>
        <v>27.505600000000001</v>
      </c>
      <c r="O108" s="9">
        <f t="shared" si="53"/>
        <v>30.479199999999992</v>
      </c>
      <c r="P108" s="9">
        <f t="shared" si="53"/>
        <v>33.452800000000011</v>
      </c>
      <c r="Q108" s="9">
        <f t="shared" si="53"/>
        <v>36.426400000000001</v>
      </c>
    </row>
    <row r="109" spans="1:17" x14ac:dyDescent="0.25">
      <c r="A109" s="12" t="s">
        <v>46</v>
      </c>
      <c r="B109" s="12">
        <f>SUM(B105:B108)</f>
        <v>1770</v>
      </c>
      <c r="C109" s="13">
        <f>SUM(C105:C108)</f>
        <v>1764.796</v>
      </c>
      <c r="D109" s="13">
        <f t="shared" ref="D109:Q109" si="54">SUM(D105:D108)</f>
        <v>1747.7696000000001</v>
      </c>
      <c r="E109" s="13">
        <f t="shared" si="54"/>
        <v>1750.7431999999999</v>
      </c>
      <c r="F109" s="13">
        <f t="shared" si="54"/>
        <v>1753.7167999999999</v>
      </c>
      <c r="G109" s="13">
        <f t="shared" si="54"/>
        <v>1756.6904</v>
      </c>
      <c r="H109" s="13">
        <f t="shared" si="54"/>
        <v>1759.664</v>
      </c>
      <c r="I109" s="13">
        <f t="shared" si="54"/>
        <v>1762.6376</v>
      </c>
      <c r="J109" s="13">
        <f t="shared" si="54"/>
        <v>1765.6112000000001</v>
      </c>
      <c r="K109" s="13">
        <f t="shared" si="54"/>
        <v>1768.5848000000001</v>
      </c>
      <c r="L109" s="13">
        <f t="shared" si="54"/>
        <v>1771.5583999999999</v>
      </c>
      <c r="M109" s="13">
        <f t="shared" si="54"/>
        <v>1774.5319999999999</v>
      </c>
      <c r="N109" s="13">
        <f t="shared" si="54"/>
        <v>1777.5056</v>
      </c>
      <c r="O109" s="13">
        <f t="shared" si="54"/>
        <v>1780.4792</v>
      </c>
      <c r="P109" s="13">
        <f t="shared" si="54"/>
        <v>1783.4528</v>
      </c>
      <c r="Q109" s="13">
        <f t="shared" si="54"/>
        <v>1786.4264000000001</v>
      </c>
    </row>
    <row r="110" spans="1:17" x14ac:dyDescent="0.25">
      <c r="A110" s="2" t="s">
        <v>47</v>
      </c>
      <c r="B110" s="2">
        <f>B109-B102-B103</f>
        <v>0</v>
      </c>
      <c r="C110" s="9">
        <f>C109-C102-C103</f>
        <v>0</v>
      </c>
      <c r="D110" s="9">
        <f t="shared" ref="D110:Q110" si="55">D109-D102-D103</f>
        <v>0</v>
      </c>
      <c r="E110" s="9">
        <f t="shared" si="55"/>
        <v>0</v>
      </c>
      <c r="F110" s="9">
        <f t="shared" si="55"/>
        <v>0</v>
      </c>
      <c r="G110" s="9">
        <f t="shared" si="55"/>
        <v>0</v>
      </c>
      <c r="H110" s="9">
        <f t="shared" si="55"/>
        <v>0</v>
      </c>
      <c r="I110" s="9">
        <f t="shared" si="55"/>
        <v>0</v>
      </c>
      <c r="J110" s="9">
        <f t="shared" si="55"/>
        <v>0</v>
      </c>
      <c r="K110" s="9">
        <f t="shared" si="55"/>
        <v>0</v>
      </c>
      <c r="L110" s="9">
        <f t="shared" si="55"/>
        <v>0</v>
      </c>
      <c r="M110" s="9">
        <f t="shared" si="55"/>
        <v>0</v>
      </c>
      <c r="N110" s="9">
        <f t="shared" si="55"/>
        <v>0</v>
      </c>
      <c r="O110" s="9">
        <f t="shared" si="55"/>
        <v>0</v>
      </c>
      <c r="P110" s="9">
        <f t="shared" si="55"/>
        <v>0</v>
      </c>
      <c r="Q110" s="9">
        <f t="shared" si="55"/>
        <v>-36.426400000000001</v>
      </c>
    </row>
    <row r="111" spans="1:17" x14ac:dyDescent="0.25">
      <c r="A11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 x14ac:dyDescent="0.25">
      <c r="A112" s="2"/>
      <c r="B112" s="2"/>
      <c r="C112" s="25" t="str">
        <f>C101</f>
        <v>A1</v>
      </c>
      <c r="D112" s="25" t="str">
        <f t="shared" ref="D112:Q112" si="56">D101</f>
        <v>A2</v>
      </c>
      <c r="E112" s="25" t="str">
        <f t="shared" si="56"/>
        <v>A3</v>
      </c>
      <c r="F112" s="25" t="str">
        <f t="shared" si="56"/>
        <v>A4</v>
      </c>
      <c r="G112" s="25" t="str">
        <f t="shared" si="56"/>
        <v>A5</v>
      </c>
      <c r="H112" s="25" t="str">
        <f t="shared" si="56"/>
        <v>A6</v>
      </c>
      <c r="I112" s="25" t="str">
        <f t="shared" si="56"/>
        <v>A7</v>
      </c>
      <c r="J112" s="25" t="str">
        <f t="shared" si="56"/>
        <v>A8</v>
      </c>
      <c r="K112" s="25" t="str">
        <f t="shared" si="56"/>
        <v>A9</v>
      </c>
      <c r="L112" s="25" t="str">
        <f t="shared" si="56"/>
        <v>A10</v>
      </c>
      <c r="M112" s="25" t="str">
        <f t="shared" si="56"/>
        <v>A11</v>
      </c>
      <c r="N112" s="25" t="str">
        <f t="shared" si="56"/>
        <v>A12</v>
      </c>
      <c r="O112" s="25" t="str">
        <f t="shared" si="56"/>
        <v>A13</v>
      </c>
      <c r="P112" s="25" t="str">
        <f t="shared" si="56"/>
        <v>A14</v>
      </c>
      <c r="Q112" s="25" t="str">
        <f t="shared" si="56"/>
        <v>A15</v>
      </c>
    </row>
    <row r="113" spans="1:17" x14ac:dyDescent="0.25">
      <c r="A113" s="2" t="s">
        <v>48</v>
      </c>
      <c r="B113" s="2">
        <f>-B93</f>
        <v>-354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25">
      <c r="A114" s="2" t="s">
        <v>49</v>
      </c>
      <c r="B114" s="2"/>
      <c r="C114" s="2"/>
      <c r="D114" s="9">
        <f>-D93</f>
        <v>14.795999999999992</v>
      </c>
      <c r="E114" s="9">
        <f t="shared" ref="E114:Q114" si="57">-E93</f>
        <v>-2.230400000000003</v>
      </c>
      <c r="F114" s="9">
        <f t="shared" si="57"/>
        <v>0.74320000000000164</v>
      </c>
      <c r="G114" s="9">
        <f t="shared" si="57"/>
        <v>3.7168000000000063</v>
      </c>
      <c r="H114" s="9">
        <f t="shared" si="57"/>
        <v>6.690400000000011</v>
      </c>
      <c r="I114" s="9">
        <f t="shared" si="57"/>
        <v>9.6640000000000015</v>
      </c>
      <c r="J114" s="9">
        <f t="shared" si="57"/>
        <v>12.63760000000002</v>
      </c>
      <c r="K114" s="9">
        <f t="shared" si="57"/>
        <v>15.611200000000011</v>
      </c>
      <c r="L114" s="9">
        <f t="shared" si="57"/>
        <v>18.584800000000001</v>
      </c>
      <c r="M114" s="9">
        <f t="shared" si="57"/>
        <v>21.558400000000006</v>
      </c>
      <c r="N114" s="9">
        <f t="shared" si="57"/>
        <v>24.532000000000011</v>
      </c>
      <c r="O114" s="9">
        <f t="shared" si="57"/>
        <v>27.505600000000001</v>
      </c>
      <c r="P114" s="9">
        <f t="shared" si="57"/>
        <v>30.479199999999992</v>
      </c>
      <c r="Q114" s="9">
        <f t="shared" si="57"/>
        <v>33.452800000000011</v>
      </c>
    </row>
    <row r="115" spans="1:17" x14ac:dyDescent="0.25">
      <c r="A115" s="2" t="s">
        <v>50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>
        <f>B25*Q85-Q103+Q108</f>
        <v>1392</v>
      </c>
    </row>
    <row r="116" spans="1:17" x14ac:dyDescent="0.25">
      <c r="A116" s="2" t="s">
        <v>52</v>
      </c>
      <c r="B116" s="2">
        <f>SUM(B113:B115)</f>
        <v>-354</v>
      </c>
      <c r="C116" s="2">
        <f t="shared" ref="C116:Q116" si="58">SUM(C113:C115)</f>
        <v>0</v>
      </c>
      <c r="D116" s="9">
        <f t="shared" si="58"/>
        <v>14.795999999999992</v>
      </c>
      <c r="E116" s="9">
        <f t="shared" si="58"/>
        <v>-2.230400000000003</v>
      </c>
      <c r="F116" s="9">
        <f t="shared" si="58"/>
        <v>0.74320000000000164</v>
      </c>
      <c r="G116" s="9">
        <f t="shared" si="58"/>
        <v>3.7168000000000063</v>
      </c>
      <c r="H116" s="9">
        <f t="shared" si="58"/>
        <v>6.690400000000011</v>
      </c>
      <c r="I116" s="9">
        <f t="shared" si="58"/>
        <v>9.6640000000000015</v>
      </c>
      <c r="J116" s="9">
        <f t="shared" si="58"/>
        <v>12.63760000000002</v>
      </c>
      <c r="K116" s="9">
        <f t="shared" si="58"/>
        <v>15.611200000000011</v>
      </c>
      <c r="L116" s="9">
        <f t="shared" si="58"/>
        <v>18.584800000000001</v>
      </c>
      <c r="M116" s="9">
        <f t="shared" si="58"/>
        <v>21.558400000000006</v>
      </c>
      <c r="N116" s="9">
        <f t="shared" si="58"/>
        <v>24.532000000000011</v>
      </c>
      <c r="O116" s="9">
        <f t="shared" si="58"/>
        <v>27.505600000000001</v>
      </c>
      <c r="P116" s="9">
        <f t="shared" si="58"/>
        <v>30.479199999999992</v>
      </c>
      <c r="Q116" s="9">
        <f t="shared" si="58"/>
        <v>1425.4528</v>
      </c>
    </row>
    <row r="117" spans="1:17" x14ac:dyDescent="0.25">
      <c r="A117" s="2" t="s">
        <v>51</v>
      </c>
      <c r="B117" s="30">
        <f>IRR(B116:Q116)</f>
        <v>0.11253340363540043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5">
      <c r="A11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2">
    <mergeCell ref="I4:J4"/>
    <mergeCell ref="I17:J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zoomScale="80" zoomScaleNormal="80" workbookViewId="0">
      <selection activeCell="H13" sqref="H13"/>
    </sheetView>
  </sheetViews>
  <sheetFormatPr baseColWidth="10" defaultColWidth="8.42578125" defaultRowHeight="15" x14ac:dyDescent="0.25"/>
  <cols>
    <col min="1" max="1" width="20.5703125" customWidth="1"/>
    <col min="4" max="4" width="8.85546875" customWidth="1"/>
  </cols>
  <sheetData>
    <row r="1" spans="1:22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22" x14ac:dyDescent="0.25">
      <c r="A2" s="46" t="s">
        <v>70</v>
      </c>
      <c r="E2" t="s">
        <v>71</v>
      </c>
    </row>
    <row r="3" spans="1:22" x14ac:dyDescent="0.25">
      <c r="A3" t="s">
        <v>76</v>
      </c>
    </row>
    <row r="4" spans="1:22" x14ac:dyDescent="0.25">
      <c r="A4" s="14"/>
      <c r="B4" s="47"/>
      <c r="C4" s="47"/>
      <c r="I4" s="57" t="s">
        <v>61</v>
      </c>
      <c r="J4" s="57"/>
      <c r="K4" s="39" t="s">
        <v>22</v>
      </c>
      <c r="L4" s="40" t="s">
        <v>23</v>
      </c>
      <c r="M4" s="40" t="s">
        <v>24</v>
      </c>
      <c r="N4" s="41" t="s">
        <v>25</v>
      </c>
      <c r="O4" s="41" t="s">
        <v>26</v>
      </c>
      <c r="P4" s="41" t="s">
        <v>27</v>
      </c>
      <c r="Q4" s="41" t="s">
        <v>28</v>
      </c>
      <c r="R4" s="41" t="s">
        <v>29</v>
      </c>
      <c r="S4" s="41" t="s">
        <v>30</v>
      </c>
      <c r="T4" s="41" t="s">
        <v>31</v>
      </c>
      <c r="U4" s="26"/>
      <c r="V4" s="26"/>
    </row>
    <row r="5" spans="1:22" x14ac:dyDescent="0.25">
      <c r="A5" s="44" t="s">
        <v>64</v>
      </c>
      <c r="B5" s="22" t="s">
        <v>0</v>
      </c>
      <c r="C5" s="22" t="s">
        <v>1</v>
      </c>
      <c r="E5" s="12" t="s">
        <v>63</v>
      </c>
      <c r="F5" s="32" t="str">
        <f>B5</f>
        <v>(1)</v>
      </c>
      <c r="G5" s="32" t="str">
        <f>C5</f>
        <v>(2)</v>
      </c>
      <c r="I5" s="11" t="s">
        <v>58</v>
      </c>
      <c r="J5" s="2"/>
      <c r="K5" s="2">
        <f t="shared" ref="K5:T9" si="0">C40</f>
        <v>165</v>
      </c>
      <c r="L5" s="2">
        <f t="shared" si="0"/>
        <v>165</v>
      </c>
      <c r="M5" s="2">
        <f t="shared" si="0"/>
        <v>165</v>
      </c>
      <c r="N5" s="2">
        <f t="shared" si="0"/>
        <v>165</v>
      </c>
      <c r="O5" s="2">
        <f t="shared" si="0"/>
        <v>165</v>
      </c>
      <c r="P5" s="2">
        <f t="shared" si="0"/>
        <v>165</v>
      </c>
      <c r="Q5" s="2">
        <f t="shared" si="0"/>
        <v>165</v>
      </c>
      <c r="R5" s="2">
        <f t="shared" si="0"/>
        <v>165</v>
      </c>
      <c r="S5" s="2">
        <f t="shared" si="0"/>
        <v>165</v>
      </c>
      <c r="T5" s="2">
        <f t="shared" si="0"/>
        <v>165</v>
      </c>
    </row>
    <row r="6" spans="1:22" x14ac:dyDescent="0.25">
      <c r="A6" s="12" t="s">
        <v>2</v>
      </c>
      <c r="B6" s="28">
        <v>1500</v>
      </c>
      <c r="C6" s="28">
        <v>1500</v>
      </c>
      <c r="E6" s="2" t="s">
        <v>37</v>
      </c>
      <c r="F6" s="29">
        <f>+G6</f>
        <v>354</v>
      </c>
      <c r="G6" s="2">
        <f>B22*(G9+G10+G11+G12)</f>
        <v>354</v>
      </c>
      <c r="I6" s="7" t="s">
        <v>59</v>
      </c>
      <c r="J6" s="2"/>
      <c r="K6" s="9">
        <f t="shared" si="0"/>
        <v>-49.32</v>
      </c>
      <c r="L6" s="9">
        <f t="shared" si="0"/>
        <v>-45.676079999999992</v>
      </c>
      <c r="M6" s="9">
        <f t="shared" si="0"/>
        <v>-43.113296519999992</v>
      </c>
      <c r="N6" s="9">
        <f t="shared" si="0"/>
        <v>-39.684568840379995</v>
      </c>
      <c r="O6" s="9">
        <f t="shared" si="0"/>
        <v>-36.22856391847197</v>
      </c>
      <c r="P6" s="9">
        <f t="shared" si="0"/>
        <v>-32.771699763431869</v>
      </c>
      <c r="Q6" s="9">
        <f t="shared" si="0"/>
        <v>-29.314808542548104</v>
      </c>
      <c r="R6" s="9">
        <f t="shared" si="0"/>
        <v>-25.857916469090267</v>
      </c>
      <c r="S6" s="9">
        <f t="shared" si="0"/>
        <v>-22.401024368776348</v>
      </c>
      <c r="T6" s="9">
        <f t="shared" si="0"/>
        <v>-18.94413226761646</v>
      </c>
    </row>
    <row r="7" spans="1:22" x14ac:dyDescent="0.25">
      <c r="A7" s="2" t="s">
        <v>3</v>
      </c>
      <c r="B7" s="29">
        <f>B6*0.3</f>
        <v>450</v>
      </c>
      <c r="C7" s="29">
        <f>C6*0.3</f>
        <v>450</v>
      </c>
      <c r="E7" s="2" t="s">
        <v>38</v>
      </c>
      <c r="F7" s="2">
        <f>F13-F6</f>
        <v>1116</v>
      </c>
      <c r="G7" s="2">
        <f>G13-G6</f>
        <v>1416</v>
      </c>
      <c r="I7" s="11" t="s">
        <v>16</v>
      </c>
      <c r="J7" s="2"/>
      <c r="K7" s="9">
        <f t="shared" si="0"/>
        <v>115.68</v>
      </c>
      <c r="L7" s="9">
        <f t="shared" si="0"/>
        <v>119.32392000000002</v>
      </c>
      <c r="M7" s="9">
        <f t="shared" si="0"/>
        <v>121.88670348000001</v>
      </c>
      <c r="N7" s="9">
        <f t="shared" si="0"/>
        <v>125.31543115962</v>
      </c>
      <c r="O7" s="9">
        <f t="shared" si="0"/>
        <v>128.77143608152804</v>
      </c>
      <c r="P7" s="9">
        <f t="shared" si="0"/>
        <v>132.22830023656815</v>
      </c>
      <c r="Q7" s="9">
        <f t="shared" si="0"/>
        <v>135.68519145745191</v>
      </c>
      <c r="R7" s="9">
        <f t="shared" si="0"/>
        <v>139.14208353090973</v>
      </c>
      <c r="S7" s="9">
        <f t="shared" si="0"/>
        <v>142.59897563122365</v>
      </c>
      <c r="T7" s="9">
        <f t="shared" si="0"/>
        <v>146.05586773238355</v>
      </c>
    </row>
    <row r="8" spans="1:22" x14ac:dyDescent="0.25">
      <c r="A8" s="2" t="s">
        <v>4</v>
      </c>
      <c r="B8" s="2">
        <f>B7-B9-B12</f>
        <v>261</v>
      </c>
      <c r="C8" s="2">
        <f>B8</f>
        <v>261</v>
      </c>
      <c r="I8" s="7" t="s">
        <v>17</v>
      </c>
      <c r="J8" s="2"/>
      <c r="K8" s="9">
        <f t="shared" si="0"/>
        <v>-34.704000000000001</v>
      </c>
      <c r="L8" s="9">
        <f t="shared" si="0"/>
        <v>-35.797176</v>
      </c>
      <c r="M8" s="9">
        <f t="shared" si="0"/>
        <v>-36.566011044</v>
      </c>
      <c r="N8" s="9">
        <f t="shared" si="0"/>
        <v>-37.594629347885999</v>
      </c>
      <c r="O8" s="9">
        <f t="shared" si="0"/>
        <v>-38.631430824458413</v>
      </c>
      <c r="P8" s="9">
        <f t="shared" si="0"/>
        <v>-39.668490070970442</v>
      </c>
      <c r="Q8" s="9">
        <f t="shared" si="0"/>
        <v>-40.705557437235569</v>
      </c>
      <c r="R8" s="9">
        <f t="shared" si="0"/>
        <v>-41.742625059272918</v>
      </c>
      <c r="S8" s="9">
        <f t="shared" si="0"/>
        <v>-42.779692689367096</v>
      </c>
      <c r="T8" s="9">
        <f t="shared" si="0"/>
        <v>-43.816760319715065</v>
      </c>
    </row>
    <row r="9" spans="1:22" x14ac:dyDescent="0.25">
      <c r="A9" s="2" t="s">
        <v>5</v>
      </c>
      <c r="B9" s="2">
        <f>B20*B17</f>
        <v>24</v>
      </c>
      <c r="C9" s="2">
        <v>0</v>
      </c>
      <c r="E9" s="2" t="s">
        <v>43</v>
      </c>
      <c r="F9" s="29">
        <v>0</v>
      </c>
      <c r="G9" s="29">
        <f>B17</f>
        <v>300</v>
      </c>
      <c r="I9" s="11" t="s">
        <v>18</v>
      </c>
      <c r="J9" s="2"/>
      <c r="K9" s="9">
        <f t="shared" si="0"/>
        <v>80.975999999999999</v>
      </c>
      <c r="L9" s="9">
        <f t="shared" si="0"/>
        <v>83.526744000000008</v>
      </c>
      <c r="M9" s="9">
        <f t="shared" si="0"/>
        <v>85.320692436000002</v>
      </c>
      <c r="N9" s="9">
        <f t="shared" si="0"/>
        <v>87.720801811734006</v>
      </c>
      <c r="O9" s="9">
        <f t="shared" si="0"/>
        <v>90.140005257069618</v>
      </c>
      <c r="P9" s="9">
        <f t="shared" si="0"/>
        <v>92.559810165597696</v>
      </c>
      <c r="Q9" s="9">
        <f t="shared" si="0"/>
        <v>94.979634020216338</v>
      </c>
      <c r="R9" s="9">
        <f t="shared" si="0"/>
        <v>97.399458471636819</v>
      </c>
      <c r="S9" s="9">
        <f t="shared" si="0"/>
        <v>99.819282941856557</v>
      </c>
      <c r="T9" s="9">
        <f t="shared" si="0"/>
        <v>102.23910741266849</v>
      </c>
    </row>
    <row r="10" spans="1:22" x14ac:dyDescent="0.25">
      <c r="A10" s="2" t="s">
        <v>21</v>
      </c>
      <c r="B10" s="16">
        <f>B9/B6</f>
        <v>1.6E-2</v>
      </c>
      <c r="C10" s="2">
        <f>C9/C6</f>
        <v>0</v>
      </c>
      <c r="E10" s="2" t="s">
        <v>44</v>
      </c>
      <c r="F10" s="2">
        <f>B18</f>
        <v>1300</v>
      </c>
      <c r="G10" s="2">
        <f>B18</f>
        <v>1300</v>
      </c>
      <c r="I10" s="2" t="s">
        <v>19</v>
      </c>
      <c r="J10" s="2"/>
      <c r="K10" s="9">
        <f t="shared" ref="K10:T12" si="1">C47</f>
        <v>80.975999999999999</v>
      </c>
      <c r="L10" s="9">
        <f t="shared" si="1"/>
        <v>83.526744000000008</v>
      </c>
      <c r="M10" s="9">
        <f t="shared" si="1"/>
        <v>85.320692436000002</v>
      </c>
      <c r="N10" s="9">
        <f t="shared" si="1"/>
        <v>87.720801811734006</v>
      </c>
      <c r="O10" s="9">
        <f t="shared" si="1"/>
        <v>90.140005257069618</v>
      </c>
      <c r="P10" s="9">
        <f t="shared" si="1"/>
        <v>92.559810165597696</v>
      </c>
      <c r="Q10" s="9">
        <f t="shared" si="1"/>
        <v>94.979634020216338</v>
      </c>
      <c r="R10" s="9">
        <f t="shared" si="1"/>
        <v>97.399458471636819</v>
      </c>
      <c r="S10" s="9">
        <f t="shared" si="1"/>
        <v>99.819282941856557</v>
      </c>
      <c r="T10" s="9">
        <f t="shared" si="1"/>
        <v>102.23910741266849</v>
      </c>
    </row>
    <row r="11" spans="1:22" x14ac:dyDescent="0.25">
      <c r="A11" s="6" t="s">
        <v>20</v>
      </c>
      <c r="B11" s="29">
        <v>0</v>
      </c>
      <c r="C11" s="29">
        <v>3</v>
      </c>
      <c r="E11" s="2" t="s">
        <v>39</v>
      </c>
      <c r="F11" s="2">
        <f>B19</f>
        <v>150</v>
      </c>
      <c r="G11" s="2">
        <f>B19</f>
        <v>150</v>
      </c>
      <c r="I11" s="2" t="s">
        <v>37</v>
      </c>
      <c r="J11" s="2">
        <f>B48</f>
        <v>354</v>
      </c>
      <c r="K11" s="9">
        <f t="shared" si="1"/>
        <v>0</v>
      </c>
      <c r="L11" s="9">
        <f t="shared" si="1"/>
        <v>-26.575999999999993</v>
      </c>
      <c r="M11" s="9">
        <f t="shared" si="1"/>
        <v>-9.1267440000000022</v>
      </c>
      <c r="N11" s="9">
        <f t="shared" si="1"/>
        <v>-10.920692435999996</v>
      </c>
      <c r="O11" s="9">
        <f t="shared" si="1"/>
        <v>-13.320801811734</v>
      </c>
      <c r="P11" s="9">
        <f t="shared" si="1"/>
        <v>-15.740005257069612</v>
      </c>
      <c r="Q11" s="9">
        <f t="shared" si="1"/>
        <v>-18.15981016559769</v>
      </c>
      <c r="R11" s="9">
        <f t="shared" si="1"/>
        <v>-20.579634020216332</v>
      </c>
      <c r="S11" s="9">
        <f t="shared" si="1"/>
        <v>-22.999458471636814</v>
      </c>
      <c r="T11" s="9">
        <f t="shared" si="1"/>
        <v>-25.419282941856551</v>
      </c>
    </row>
    <row r="12" spans="1:22" x14ac:dyDescent="0.25">
      <c r="A12" s="12" t="s">
        <v>6</v>
      </c>
      <c r="B12" s="12">
        <f>B13*B6</f>
        <v>165</v>
      </c>
      <c r="C12" s="12">
        <f>B12+B9-C11</f>
        <v>186</v>
      </c>
      <c r="E12" s="2" t="s">
        <v>45</v>
      </c>
      <c r="F12" s="29">
        <v>20</v>
      </c>
      <c r="G12" s="29">
        <v>20</v>
      </c>
      <c r="I12" s="2" t="s">
        <v>38</v>
      </c>
      <c r="J12" s="2">
        <f>B49</f>
        <v>1116</v>
      </c>
      <c r="K12" s="9">
        <f t="shared" si="1"/>
        <v>-74.400000000000006</v>
      </c>
      <c r="L12" s="9">
        <f t="shared" si="1"/>
        <v>-74.400000000000006</v>
      </c>
      <c r="M12" s="9">
        <f t="shared" si="1"/>
        <v>-74.400000000000006</v>
      </c>
      <c r="N12" s="9">
        <f t="shared" si="1"/>
        <v>-74.400000000000006</v>
      </c>
      <c r="O12" s="9">
        <f t="shared" si="1"/>
        <v>-74.400000000000006</v>
      </c>
      <c r="P12" s="9">
        <f t="shared" si="1"/>
        <v>-74.400000000000006</v>
      </c>
      <c r="Q12" s="9">
        <f t="shared" si="1"/>
        <v>-74.400000000000006</v>
      </c>
      <c r="R12" s="9">
        <f t="shared" si="1"/>
        <v>-74.400000000000006</v>
      </c>
      <c r="S12" s="9">
        <f t="shared" si="1"/>
        <v>-74.400000000000006</v>
      </c>
      <c r="T12" s="9">
        <f t="shared" si="1"/>
        <v>-74.400000000000006</v>
      </c>
    </row>
    <row r="13" spans="1:22" x14ac:dyDescent="0.25">
      <c r="A13" s="2" t="s">
        <v>7</v>
      </c>
      <c r="B13" s="4">
        <v>0.11</v>
      </c>
      <c r="C13" s="3">
        <f>C12/C6</f>
        <v>0.124</v>
      </c>
      <c r="E13" s="12" t="s">
        <v>46</v>
      </c>
      <c r="F13" s="2">
        <f>SUM(F9:F12)</f>
        <v>1470</v>
      </c>
      <c r="G13" s="2">
        <f>SUM(G9:G12)</f>
        <v>1770</v>
      </c>
      <c r="I13" s="2" t="s">
        <v>41</v>
      </c>
      <c r="J13" s="2"/>
      <c r="K13" s="9">
        <f t="shared" ref="K13:T14" si="2">C53</f>
        <v>20</v>
      </c>
      <c r="L13" s="9">
        <f t="shared" si="2"/>
        <v>26.575999999999993</v>
      </c>
      <c r="M13" s="9">
        <f t="shared" si="2"/>
        <v>9.1267440000000022</v>
      </c>
      <c r="N13" s="9">
        <f t="shared" si="2"/>
        <v>10.920692435999996</v>
      </c>
      <c r="O13" s="9">
        <f t="shared" si="2"/>
        <v>13.320801811734</v>
      </c>
      <c r="P13" s="9">
        <f t="shared" si="2"/>
        <v>15.740005257069612</v>
      </c>
      <c r="Q13" s="9">
        <f t="shared" si="2"/>
        <v>18.15981016559769</v>
      </c>
      <c r="R13" s="9">
        <f t="shared" si="2"/>
        <v>20.579634020216332</v>
      </c>
      <c r="S13" s="9">
        <f t="shared" si="2"/>
        <v>22.999458471636814</v>
      </c>
      <c r="T13" s="9">
        <f t="shared" si="2"/>
        <v>25.419282941856551</v>
      </c>
    </row>
    <row r="14" spans="1:22" x14ac:dyDescent="0.25">
      <c r="A14" s="7" t="s">
        <v>13</v>
      </c>
      <c r="B14" s="29">
        <v>0</v>
      </c>
      <c r="C14" s="29">
        <f>B17/B21*0.8</f>
        <v>12</v>
      </c>
      <c r="E14" s="7" t="s">
        <v>77</v>
      </c>
      <c r="F14" s="16">
        <f>F7/F13</f>
        <v>0.75918367346938775</v>
      </c>
      <c r="G14" s="16">
        <f>G7/G13</f>
        <v>0.8</v>
      </c>
      <c r="I14" s="2" t="s">
        <v>60</v>
      </c>
      <c r="J14" s="2">
        <f>B54</f>
        <v>20</v>
      </c>
      <c r="K14" s="9">
        <f t="shared" si="2"/>
        <v>26.575999999999993</v>
      </c>
      <c r="L14" s="9">
        <f t="shared" si="2"/>
        <v>9.1267440000000022</v>
      </c>
      <c r="M14" s="9">
        <f t="shared" si="2"/>
        <v>10.920692435999996</v>
      </c>
      <c r="N14" s="9">
        <f t="shared" si="2"/>
        <v>13.320801811734</v>
      </c>
      <c r="O14" s="9">
        <f t="shared" si="2"/>
        <v>15.740005257069612</v>
      </c>
      <c r="P14" s="9">
        <f t="shared" si="2"/>
        <v>18.15981016559769</v>
      </c>
      <c r="Q14" s="9">
        <f t="shared" si="2"/>
        <v>20.579634020216332</v>
      </c>
      <c r="R14" s="9">
        <f t="shared" si="2"/>
        <v>22.999458471636814</v>
      </c>
      <c r="S14" s="9">
        <f t="shared" si="2"/>
        <v>25.419282941856551</v>
      </c>
      <c r="T14" s="9">
        <f t="shared" si="2"/>
        <v>27.839107412668483</v>
      </c>
    </row>
    <row r="15" spans="1:22" x14ac:dyDescent="0.25">
      <c r="A15" s="11" t="s">
        <v>14</v>
      </c>
      <c r="B15" s="12">
        <f>B12-B14</f>
        <v>165</v>
      </c>
      <c r="C15" s="12">
        <f>C12-C14</f>
        <v>174</v>
      </c>
      <c r="I15" s="12" t="s">
        <v>45</v>
      </c>
      <c r="J15" s="12">
        <f>-J11</f>
        <v>-354</v>
      </c>
      <c r="K15" s="13">
        <f>-K11</f>
        <v>0</v>
      </c>
      <c r="L15" s="13">
        <f t="shared" ref="L15:S15" si="3">-L11</f>
        <v>26.575999999999993</v>
      </c>
      <c r="M15" s="13">
        <f t="shared" si="3"/>
        <v>9.1267440000000022</v>
      </c>
      <c r="N15" s="13">
        <f t="shared" si="3"/>
        <v>10.920692435999996</v>
      </c>
      <c r="O15" s="13">
        <f t="shared" si="3"/>
        <v>13.320801811734</v>
      </c>
      <c r="P15" s="13">
        <f t="shared" si="3"/>
        <v>15.740005257069612</v>
      </c>
      <c r="Q15" s="13">
        <f t="shared" si="3"/>
        <v>18.15981016559769</v>
      </c>
      <c r="R15" s="13">
        <f t="shared" si="3"/>
        <v>20.579634020216332</v>
      </c>
      <c r="S15" s="13">
        <f t="shared" si="3"/>
        <v>22.999458471636814</v>
      </c>
      <c r="T15" s="13">
        <f>-T11+F18-(J12+SUM(K12:T12))+T14</f>
        <v>1001.258390354525</v>
      </c>
    </row>
    <row r="17" spans="1:20" x14ac:dyDescent="0.25">
      <c r="A17" s="7" t="s">
        <v>65</v>
      </c>
      <c r="B17" s="29">
        <v>300</v>
      </c>
      <c r="E17" s="1"/>
      <c r="F17" s="22" t="s">
        <v>0</v>
      </c>
      <c r="G17" s="22" t="s">
        <v>1</v>
      </c>
      <c r="I17" s="58" t="s">
        <v>62</v>
      </c>
      <c r="J17" s="59"/>
      <c r="K17" s="25" t="s">
        <v>22</v>
      </c>
      <c r="L17" s="40" t="s">
        <v>23</v>
      </c>
      <c r="M17" s="40" t="s">
        <v>24</v>
      </c>
      <c r="N17" s="41" t="s">
        <v>25</v>
      </c>
      <c r="O17" s="41" t="s">
        <v>26</v>
      </c>
      <c r="P17" s="41" t="s">
        <v>27</v>
      </c>
      <c r="Q17" s="41" t="s">
        <v>28</v>
      </c>
      <c r="R17" s="41" t="s">
        <v>29</v>
      </c>
      <c r="S17" s="41" t="s">
        <v>30</v>
      </c>
      <c r="T17" s="41" t="s">
        <v>31</v>
      </c>
    </row>
    <row r="18" spans="1:20" x14ac:dyDescent="0.25">
      <c r="A18" s="7" t="s">
        <v>44</v>
      </c>
      <c r="B18" s="29">
        <v>1300</v>
      </c>
      <c r="E18" s="48" t="s">
        <v>74</v>
      </c>
      <c r="F18" s="9">
        <f>T5*B25</f>
        <v>1320</v>
      </c>
      <c r="G18" s="9">
        <f>T18*B25</f>
        <v>1392</v>
      </c>
      <c r="I18" s="11" t="s">
        <v>58</v>
      </c>
      <c r="J18" s="2"/>
      <c r="K18" s="2">
        <f t="shared" ref="K18:T22" si="4">C85</f>
        <v>174</v>
      </c>
      <c r="L18" s="2">
        <f t="shared" si="4"/>
        <v>174</v>
      </c>
      <c r="M18" s="2">
        <f t="shared" si="4"/>
        <v>174</v>
      </c>
      <c r="N18" s="2">
        <f t="shared" si="4"/>
        <v>174</v>
      </c>
      <c r="O18" s="2">
        <f t="shared" si="4"/>
        <v>174</v>
      </c>
      <c r="P18" s="2">
        <f t="shared" si="4"/>
        <v>174</v>
      </c>
      <c r="Q18" s="2">
        <f t="shared" si="4"/>
        <v>174</v>
      </c>
      <c r="R18" s="2">
        <f t="shared" si="4"/>
        <v>174</v>
      </c>
      <c r="S18" s="2">
        <f t="shared" si="4"/>
        <v>174</v>
      </c>
      <c r="T18" s="2">
        <f t="shared" si="4"/>
        <v>174</v>
      </c>
    </row>
    <row r="19" spans="1:20" x14ac:dyDescent="0.25">
      <c r="A19" s="7" t="s">
        <v>39</v>
      </c>
      <c r="B19" s="29">
        <v>150</v>
      </c>
      <c r="E19" s="46" t="s">
        <v>72</v>
      </c>
      <c r="F19" s="9">
        <f>B25*T5-(J12+SUM(K12:T12))+T14</f>
        <v>975.83910741266834</v>
      </c>
      <c r="G19" s="9">
        <f>T18*B25-(J25+SUM(K25:T25))+T27</f>
        <v>941.55839999999989</v>
      </c>
      <c r="I19" s="7" t="s">
        <v>59</v>
      </c>
      <c r="J19" s="2"/>
      <c r="K19" s="9">
        <f t="shared" si="4"/>
        <v>-63.72</v>
      </c>
      <c r="L19" s="9">
        <f t="shared" si="4"/>
        <v>-59.471999999999994</v>
      </c>
      <c r="M19" s="9">
        <f t="shared" si="4"/>
        <v>-55.22399999999999</v>
      </c>
      <c r="N19" s="9">
        <f t="shared" si="4"/>
        <v>-50.975999999999985</v>
      </c>
      <c r="O19" s="9">
        <f t="shared" si="4"/>
        <v>-46.72799999999998</v>
      </c>
      <c r="P19" s="9">
        <f t="shared" si="4"/>
        <v>-42.479999999999983</v>
      </c>
      <c r="Q19" s="9">
        <f t="shared" si="4"/>
        <v>-38.231999999999985</v>
      </c>
      <c r="R19" s="9">
        <f t="shared" si="4"/>
        <v>-33.983999999999988</v>
      </c>
      <c r="S19" s="9">
        <f t="shared" si="4"/>
        <v>-29.735999999999986</v>
      </c>
      <c r="T19" s="9">
        <f t="shared" si="4"/>
        <v>-25.487999999999989</v>
      </c>
    </row>
    <row r="20" spans="1:20" x14ac:dyDescent="0.25">
      <c r="A20" s="7" t="s">
        <v>8</v>
      </c>
      <c r="B20" s="35">
        <v>0.08</v>
      </c>
      <c r="E20" s="11" t="s">
        <v>69</v>
      </c>
      <c r="F20" s="31">
        <f>IRR(J15:T15)</f>
        <v>0.13443578464115791</v>
      </c>
      <c r="G20" s="31">
        <f>IRR(J28:T28)</f>
        <v>0.11544524283059299</v>
      </c>
      <c r="H20">
        <f>+F20/G20</f>
        <v>1.1644982620759183</v>
      </c>
      <c r="I20" s="11" t="s">
        <v>16</v>
      </c>
      <c r="J20" s="2"/>
      <c r="K20" s="9">
        <f t="shared" si="4"/>
        <v>110.28</v>
      </c>
      <c r="L20" s="9">
        <f t="shared" si="4"/>
        <v>114.52800000000001</v>
      </c>
      <c r="M20" s="9">
        <f t="shared" si="4"/>
        <v>118.77600000000001</v>
      </c>
      <c r="N20" s="9">
        <f t="shared" si="4"/>
        <v>123.02400000000002</v>
      </c>
      <c r="O20" s="9">
        <f t="shared" si="4"/>
        <v>127.27200000000002</v>
      </c>
      <c r="P20" s="9">
        <f t="shared" si="4"/>
        <v>131.52000000000001</v>
      </c>
      <c r="Q20" s="9">
        <f t="shared" si="4"/>
        <v>135.76800000000003</v>
      </c>
      <c r="R20" s="9">
        <f t="shared" si="4"/>
        <v>140.01600000000002</v>
      </c>
      <c r="S20" s="9">
        <f t="shared" si="4"/>
        <v>144.26400000000001</v>
      </c>
      <c r="T20" s="9">
        <f t="shared" si="4"/>
        <v>148.512</v>
      </c>
    </row>
    <row r="21" spans="1:20" x14ac:dyDescent="0.25">
      <c r="A21" s="7" t="s">
        <v>9</v>
      </c>
      <c r="B21" s="29">
        <v>20</v>
      </c>
      <c r="E21" s="1"/>
      <c r="I21" s="7" t="s">
        <v>17</v>
      </c>
      <c r="J21" s="2"/>
      <c r="K21" s="9">
        <f t="shared" si="4"/>
        <v>-33.083999999999996</v>
      </c>
      <c r="L21" s="9">
        <f t="shared" si="4"/>
        <v>-34.358400000000003</v>
      </c>
      <c r="M21" s="9">
        <f t="shared" si="4"/>
        <v>-35.632800000000003</v>
      </c>
      <c r="N21" s="9">
        <f t="shared" si="4"/>
        <v>-36.907200000000003</v>
      </c>
      <c r="O21" s="9">
        <f t="shared" si="4"/>
        <v>-38.181600000000003</v>
      </c>
      <c r="P21" s="9">
        <f t="shared" si="4"/>
        <v>-39.456000000000003</v>
      </c>
      <c r="Q21" s="9">
        <f t="shared" si="4"/>
        <v>-40.73040000000001</v>
      </c>
      <c r="R21" s="9">
        <f t="shared" si="4"/>
        <v>-42.004800000000003</v>
      </c>
      <c r="S21" s="9">
        <f t="shared" si="4"/>
        <v>-43.279200000000003</v>
      </c>
      <c r="T21" s="9">
        <f t="shared" si="4"/>
        <v>-44.553599999999996</v>
      </c>
    </row>
    <row r="22" spans="1:20" x14ac:dyDescent="0.25">
      <c r="A22" s="7" t="s">
        <v>53</v>
      </c>
      <c r="B22" s="4">
        <v>0.2</v>
      </c>
      <c r="F22" s="49" t="s">
        <v>0</v>
      </c>
      <c r="G22" s="49" t="s">
        <v>1</v>
      </c>
      <c r="I22" s="11" t="s">
        <v>18</v>
      </c>
      <c r="J22" s="2"/>
      <c r="K22" s="9">
        <f t="shared" si="4"/>
        <v>77.195999999999998</v>
      </c>
      <c r="L22" s="9">
        <f t="shared" si="4"/>
        <v>80.169600000000003</v>
      </c>
      <c r="M22" s="9">
        <f t="shared" si="4"/>
        <v>83.143200000000007</v>
      </c>
      <c r="N22" s="9">
        <f t="shared" si="4"/>
        <v>86.116800000000012</v>
      </c>
      <c r="O22" s="9">
        <f t="shared" si="4"/>
        <v>89.090400000000017</v>
      </c>
      <c r="P22" s="9">
        <f t="shared" si="4"/>
        <v>92.064000000000007</v>
      </c>
      <c r="Q22" s="9">
        <f t="shared" si="4"/>
        <v>95.037600000000026</v>
      </c>
      <c r="R22" s="9">
        <f t="shared" si="4"/>
        <v>98.011200000000017</v>
      </c>
      <c r="S22" s="9">
        <f t="shared" si="4"/>
        <v>100.98480000000001</v>
      </c>
      <c r="T22" s="9">
        <f t="shared" si="4"/>
        <v>103.95840000000001</v>
      </c>
    </row>
    <row r="23" spans="1:20" x14ac:dyDescent="0.25">
      <c r="A23" s="7" t="s">
        <v>12</v>
      </c>
      <c r="B23" s="29">
        <v>15</v>
      </c>
      <c r="E23" s="11" t="s">
        <v>75</v>
      </c>
      <c r="F23" s="2">
        <f>B25*Q40</f>
        <v>1320</v>
      </c>
      <c r="G23" s="2">
        <f>B25*Q85</f>
        <v>1392</v>
      </c>
      <c r="I23" s="2" t="s">
        <v>19</v>
      </c>
      <c r="J23" s="2"/>
      <c r="K23" s="9">
        <f t="shared" ref="K23:T25" si="5">C92</f>
        <v>89.195999999999998</v>
      </c>
      <c r="L23" s="9">
        <f t="shared" si="5"/>
        <v>92.169600000000003</v>
      </c>
      <c r="M23" s="9">
        <f t="shared" si="5"/>
        <v>95.143200000000007</v>
      </c>
      <c r="N23" s="9">
        <f t="shared" si="5"/>
        <v>98.116800000000012</v>
      </c>
      <c r="O23" s="9">
        <f t="shared" si="5"/>
        <v>101.09040000000002</v>
      </c>
      <c r="P23" s="9">
        <f t="shared" si="5"/>
        <v>104.06400000000001</v>
      </c>
      <c r="Q23" s="9">
        <f t="shared" si="5"/>
        <v>107.03760000000003</v>
      </c>
      <c r="R23" s="9">
        <f t="shared" si="5"/>
        <v>110.01120000000002</v>
      </c>
      <c r="S23" s="9">
        <f t="shared" si="5"/>
        <v>112.98480000000001</v>
      </c>
      <c r="T23" s="9">
        <f t="shared" si="5"/>
        <v>115.95840000000001</v>
      </c>
    </row>
    <row r="24" spans="1:20" x14ac:dyDescent="0.25">
      <c r="A24" s="7" t="s">
        <v>11</v>
      </c>
      <c r="B24" s="36">
        <v>4.4999999999999998E-2</v>
      </c>
      <c r="E24" s="11" t="s">
        <v>73</v>
      </c>
      <c r="F24" s="9">
        <f>F23-Q58+Q63</f>
        <v>1359.9382297668237</v>
      </c>
      <c r="G24" s="9">
        <f>G23-Q103+Q108</f>
        <v>1392</v>
      </c>
      <c r="I24" s="2" t="s">
        <v>37</v>
      </c>
      <c r="J24" s="2">
        <f>B93</f>
        <v>354</v>
      </c>
      <c r="K24" s="9">
        <f t="shared" si="5"/>
        <v>0</v>
      </c>
      <c r="L24" s="9">
        <f t="shared" si="5"/>
        <v>-14.795999999999992</v>
      </c>
      <c r="M24" s="9">
        <f t="shared" si="5"/>
        <v>2.230400000000003</v>
      </c>
      <c r="N24" s="9">
        <f t="shared" si="5"/>
        <v>-0.74320000000000164</v>
      </c>
      <c r="O24" s="9">
        <f t="shared" si="5"/>
        <v>-3.7168000000000063</v>
      </c>
      <c r="P24" s="9">
        <f t="shared" si="5"/>
        <v>-6.690400000000011</v>
      </c>
      <c r="Q24" s="9">
        <f t="shared" si="5"/>
        <v>-9.6640000000000015</v>
      </c>
      <c r="R24" s="9">
        <f t="shared" si="5"/>
        <v>-12.63760000000002</v>
      </c>
      <c r="S24" s="9">
        <f t="shared" si="5"/>
        <v>-15.611200000000011</v>
      </c>
      <c r="T24" s="9">
        <f t="shared" si="5"/>
        <v>-18.584800000000001</v>
      </c>
    </row>
    <row r="25" spans="1:20" x14ac:dyDescent="0.25">
      <c r="A25" s="7" t="s">
        <v>54</v>
      </c>
      <c r="B25" s="37">
        <v>8</v>
      </c>
      <c r="D25" s="1"/>
      <c r="E25" s="11" t="s">
        <v>68</v>
      </c>
      <c r="F25" s="31">
        <f>B72</f>
        <v>0.12366891660315238</v>
      </c>
      <c r="G25" s="31">
        <f>B117</f>
        <v>0.11253340363540043</v>
      </c>
      <c r="H25">
        <f>+F25/G25</f>
        <v>1.0989529562602598</v>
      </c>
      <c r="I25" s="2" t="s">
        <v>38</v>
      </c>
      <c r="J25" s="2">
        <f>B94</f>
        <v>1416</v>
      </c>
      <c r="K25" s="9">
        <f t="shared" si="5"/>
        <v>-94.4</v>
      </c>
      <c r="L25" s="9">
        <f t="shared" si="5"/>
        <v>-94.4</v>
      </c>
      <c r="M25" s="9">
        <f t="shared" si="5"/>
        <v>-94.4</v>
      </c>
      <c r="N25" s="9">
        <f t="shared" si="5"/>
        <v>-94.4</v>
      </c>
      <c r="O25" s="9">
        <f t="shared" si="5"/>
        <v>-94.4</v>
      </c>
      <c r="P25" s="9">
        <f t="shared" si="5"/>
        <v>-94.4</v>
      </c>
      <c r="Q25" s="9">
        <f t="shared" si="5"/>
        <v>-94.4</v>
      </c>
      <c r="R25" s="9">
        <f t="shared" si="5"/>
        <v>-94.4</v>
      </c>
      <c r="S25" s="9">
        <f t="shared" si="5"/>
        <v>-94.4</v>
      </c>
      <c r="T25" s="9">
        <f t="shared" si="5"/>
        <v>-94.4</v>
      </c>
    </row>
    <row r="26" spans="1:20" x14ac:dyDescent="0.25">
      <c r="A26" s="7" t="s">
        <v>66</v>
      </c>
      <c r="B26" s="4">
        <v>0.3</v>
      </c>
      <c r="D26" s="1"/>
      <c r="I26" s="2" t="s">
        <v>41</v>
      </c>
      <c r="J26" s="2"/>
      <c r="K26" s="9">
        <f t="shared" ref="K26:T27" si="6">C98</f>
        <v>20</v>
      </c>
      <c r="L26" s="9">
        <f t="shared" si="6"/>
        <v>14.795999999999992</v>
      </c>
      <c r="M26" s="9">
        <f t="shared" si="6"/>
        <v>-2.230400000000003</v>
      </c>
      <c r="N26" s="9">
        <f t="shared" si="6"/>
        <v>0.74320000000000164</v>
      </c>
      <c r="O26" s="9">
        <f t="shared" si="6"/>
        <v>3.7168000000000063</v>
      </c>
      <c r="P26" s="9">
        <f t="shared" si="6"/>
        <v>6.690400000000011</v>
      </c>
      <c r="Q26" s="9">
        <f t="shared" si="6"/>
        <v>9.6640000000000015</v>
      </c>
      <c r="R26" s="9">
        <f t="shared" si="6"/>
        <v>12.63760000000002</v>
      </c>
      <c r="S26" s="9">
        <f t="shared" si="6"/>
        <v>15.611200000000011</v>
      </c>
      <c r="T26" s="9">
        <f t="shared" si="6"/>
        <v>18.584800000000001</v>
      </c>
    </row>
    <row r="27" spans="1:20" x14ac:dyDescent="0.25">
      <c r="D27" s="1"/>
      <c r="I27" s="2" t="s">
        <v>60</v>
      </c>
      <c r="J27" s="2">
        <f>B99</f>
        <v>20</v>
      </c>
      <c r="K27" s="9">
        <f t="shared" si="6"/>
        <v>14.795999999999992</v>
      </c>
      <c r="L27" s="9">
        <f t="shared" si="6"/>
        <v>-2.230400000000003</v>
      </c>
      <c r="M27" s="9">
        <f t="shared" si="6"/>
        <v>0.74320000000000164</v>
      </c>
      <c r="N27" s="9">
        <f t="shared" si="6"/>
        <v>3.7168000000000063</v>
      </c>
      <c r="O27" s="9">
        <f t="shared" si="6"/>
        <v>6.690400000000011</v>
      </c>
      <c r="P27" s="9">
        <f t="shared" si="6"/>
        <v>9.6640000000000015</v>
      </c>
      <c r="Q27" s="9">
        <f t="shared" si="6"/>
        <v>12.63760000000002</v>
      </c>
      <c r="R27" s="9">
        <f t="shared" si="6"/>
        <v>15.611200000000011</v>
      </c>
      <c r="S27" s="9">
        <f t="shared" si="6"/>
        <v>18.584800000000001</v>
      </c>
      <c r="T27" s="9">
        <f t="shared" si="6"/>
        <v>21.558400000000006</v>
      </c>
    </row>
    <row r="28" spans="1:20" x14ac:dyDescent="0.25">
      <c r="D28" s="1"/>
      <c r="I28" s="12" t="s">
        <v>45</v>
      </c>
      <c r="J28" s="12">
        <f>-J24</f>
        <v>-354</v>
      </c>
      <c r="K28" s="13">
        <f>-K24</f>
        <v>0</v>
      </c>
      <c r="L28" s="13">
        <f t="shared" ref="L28:S28" si="7">-L24</f>
        <v>14.795999999999992</v>
      </c>
      <c r="M28" s="13">
        <f t="shared" si="7"/>
        <v>-2.230400000000003</v>
      </c>
      <c r="N28" s="13">
        <f t="shared" si="7"/>
        <v>0.74320000000000164</v>
      </c>
      <c r="O28" s="13">
        <f t="shared" si="7"/>
        <v>3.7168000000000063</v>
      </c>
      <c r="P28" s="13">
        <f t="shared" si="7"/>
        <v>6.690400000000011</v>
      </c>
      <c r="Q28" s="13">
        <f t="shared" si="7"/>
        <v>9.6640000000000015</v>
      </c>
      <c r="R28" s="13">
        <f t="shared" si="7"/>
        <v>12.63760000000002</v>
      </c>
      <c r="S28" s="13">
        <f t="shared" si="7"/>
        <v>15.611200000000011</v>
      </c>
      <c r="T28" s="13">
        <f>-T24+G18-(J25+SUM(K25:T25))+T27</f>
        <v>960.14319999999998</v>
      </c>
    </row>
    <row r="29" spans="1:20" x14ac:dyDescent="0.25">
      <c r="A29" s="2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9" s="23"/>
      <c r="C29" s="23"/>
      <c r="J29" s="18"/>
      <c r="K29" s="21"/>
      <c r="L29" s="21"/>
      <c r="M29" s="21"/>
    </row>
    <row r="30" spans="1:20" x14ac:dyDescent="0.25">
      <c r="A30" s="10"/>
      <c r="C30" s="25" t="s">
        <v>22</v>
      </c>
      <c r="D30" s="17" t="s">
        <v>23</v>
      </c>
      <c r="E30" s="17" t="s">
        <v>24</v>
      </c>
      <c r="F30" s="26" t="s">
        <v>25</v>
      </c>
      <c r="G30" s="26" t="s">
        <v>26</v>
      </c>
      <c r="H30" s="26" t="s">
        <v>27</v>
      </c>
      <c r="I30" s="26" t="s">
        <v>28</v>
      </c>
      <c r="J30" s="26" t="s">
        <v>29</v>
      </c>
      <c r="K30" s="26" t="s">
        <v>30</v>
      </c>
      <c r="L30" s="26" t="s">
        <v>31</v>
      </c>
      <c r="M30" s="26" t="s">
        <v>32</v>
      </c>
      <c r="N30" s="26" t="s">
        <v>33</v>
      </c>
      <c r="O30" s="26" t="s">
        <v>34</v>
      </c>
      <c r="P30" s="26" t="s">
        <v>35</v>
      </c>
      <c r="Q30" s="26" t="s">
        <v>36</v>
      </c>
    </row>
    <row r="31" spans="1:20" x14ac:dyDescent="0.25">
      <c r="A31" s="12" t="s">
        <v>2</v>
      </c>
      <c r="B31" s="2"/>
      <c r="C31" s="2">
        <f t="shared" ref="C31:C40" si="8">B6</f>
        <v>1500</v>
      </c>
      <c r="D31" s="2">
        <f>C31</f>
        <v>1500</v>
      </c>
      <c r="E31" s="2">
        <f t="shared" ref="E31:Q31" si="9">D31</f>
        <v>1500</v>
      </c>
      <c r="F31" s="2">
        <f t="shared" si="9"/>
        <v>1500</v>
      </c>
      <c r="G31" s="2">
        <f t="shared" si="9"/>
        <v>1500</v>
      </c>
      <c r="H31" s="2">
        <f t="shared" si="9"/>
        <v>1500</v>
      </c>
      <c r="I31" s="2">
        <f t="shared" si="9"/>
        <v>1500</v>
      </c>
      <c r="J31" s="2">
        <f t="shared" si="9"/>
        <v>1500</v>
      </c>
      <c r="K31" s="2">
        <f t="shared" si="9"/>
        <v>1500</v>
      </c>
      <c r="L31" s="2">
        <f t="shared" si="9"/>
        <v>1500</v>
      </c>
      <c r="M31" s="2">
        <f t="shared" si="9"/>
        <v>1500</v>
      </c>
      <c r="N31" s="2">
        <f t="shared" si="9"/>
        <v>1500</v>
      </c>
      <c r="O31" s="2">
        <f t="shared" si="9"/>
        <v>1500</v>
      </c>
      <c r="P31" s="2">
        <f t="shared" si="9"/>
        <v>1500</v>
      </c>
      <c r="Q31" s="2">
        <f t="shared" si="9"/>
        <v>1500</v>
      </c>
    </row>
    <row r="32" spans="1:20" x14ac:dyDescent="0.25">
      <c r="A32" s="2" t="s">
        <v>3</v>
      </c>
      <c r="B32" s="9"/>
      <c r="C32" s="2">
        <f t="shared" si="8"/>
        <v>450</v>
      </c>
      <c r="D32" s="2">
        <f t="shared" ref="D32:Q40" si="10">C32</f>
        <v>450</v>
      </c>
      <c r="E32" s="2">
        <f t="shared" si="10"/>
        <v>450</v>
      </c>
      <c r="F32" s="2">
        <f t="shared" si="10"/>
        <v>450</v>
      </c>
      <c r="G32" s="2">
        <f t="shared" si="10"/>
        <v>450</v>
      </c>
      <c r="H32" s="2">
        <f t="shared" si="10"/>
        <v>450</v>
      </c>
      <c r="I32" s="2">
        <f t="shared" si="10"/>
        <v>450</v>
      </c>
      <c r="J32" s="2">
        <f t="shared" si="10"/>
        <v>450</v>
      </c>
      <c r="K32" s="2">
        <f t="shared" si="10"/>
        <v>450</v>
      </c>
      <c r="L32" s="2">
        <f t="shared" si="10"/>
        <v>450</v>
      </c>
      <c r="M32" s="2">
        <f t="shared" si="10"/>
        <v>450</v>
      </c>
      <c r="N32" s="2">
        <f t="shared" si="10"/>
        <v>450</v>
      </c>
      <c r="O32" s="2">
        <f t="shared" si="10"/>
        <v>450</v>
      </c>
      <c r="P32" s="2">
        <f t="shared" si="10"/>
        <v>450</v>
      </c>
      <c r="Q32" s="2">
        <f t="shared" si="10"/>
        <v>450</v>
      </c>
    </row>
    <row r="33" spans="1:17" x14ac:dyDescent="0.25">
      <c r="A33" s="2" t="s">
        <v>4</v>
      </c>
      <c r="B33" s="9"/>
      <c r="C33" s="2">
        <f t="shared" si="8"/>
        <v>261</v>
      </c>
      <c r="D33" s="2">
        <f t="shared" si="10"/>
        <v>261</v>
      </c>
      <c r="E33" s="2">
        <f t="shared" si="10"/>
        <v>261</v>
      </c>
      <c r="F33" s="2">
        <f t="shared" si="10"/>
        <v>261</v>
      </c>
      <c r="G33" s="2">
        <f t="shared" si="10"/>
        <v>261</v>
      </c>
      <c r="H33" s="2">
        <f t="shared" si="10"/>
        <v>261</v>
      </c>
      <c r="I33" s="2">
        <f t="shared" si="10"/>
        <v>261</v>
      </c>
      <c r="J33" s="2">
        <f t="shared" si="10"/>
        <v>261</v>
      </c>
      <c r="K33" s="2">
        <f t="shared" si="10"/>
        <v>261</v>
      </c>
      <c r="L33" s="2">
        <f t="shared" si="10"/>
        <v>261</v>
      </c>
      <c r="M33" s="2">
        <f t="shared" si="10"/>
        <v>261</v>
      </c>
      <c r="N33" s="2">
        <f t="shared" si="10"/>
        <v>261</v>
      </c>
      <c r="O33" s="2">
        <f t="shared" si="10"/>
        <v>261</v>
      </c>
      <c r="P33" s="2">
        <f t="shared" si="10"/>
        <v>261</v>
      </c>
      <c r="Q33" s="2">
        <f t="shared" si="10"/>
        <v>261</v>
      </c>
    </row>
    <row r="34" spans="1:17" x14ac:dyDescent="0.25">
      <c r="A34" s="2" t="s">
        <v>5</v>
      </c>
      <c r="B34" s="2"/>
      <c r="C34" s="2">
        <f t="shared" si="8"/>
        <v>24</v>
      </c>
      <c r="D34" s="2">
        <f t="shared" si="10"/>
        <v>24</v>
      </c>
      <c r="E34" s="2">
        <f t="shared" si="10"/>
        <v>24</v>
      </c>
      <c r="F34" s="2">
        <f t="shared" si="10"/>
        <v>24</v>
      </c>
      <c r="G34" s="2">
        <f t="shared" si="10"/>
        <v>24</v>
      </c>
      <c r="H34" s="2">
        <f t="shared" si="10"/>
        <v>24</v>
      </c>
      <c r="I34" s="2">
        <f t="shared" si="10"/>
        <v>24</v>
      </c>
      <c r="J34" s="2">
        <f t="shared" si="10"/>
        <v>24</v>
      </c>
      <c r="K34" s="2">
        <f t="shared" si="10"/>
        <v>24</v>
      </c>
      <c r="L34" s="2">
        <f t="shared" si="10"/>
        <v>24</v>
      </c>
      <c r="M34" s="2">
        <f t="shared" si="10"/>
        <v>24</v>
      </c>
      <c r="N34" s="2">
        <f t="shared" si="10"/>
        <v>24</v>
      </c>
      <c r="O34" s="2">
        <f t="shared" si="10"/>
        <v>24</v>
      </c>
      <c r="P34" s="2">
        <f t="shared" si="10"/>
        <v>24</v>
      </c>
      <c r="Q34" s="2">
        <f t="shared" si="10"/>
        <v>24</v>
      </c>
    </row>
    <row r="35" spans="1:17" x14ac:dyDescent="0.25">
      <c r="A35" s="2" t="s">
        <v>21</v>
      </c>
      <c r="B35" s="2"/>
      <c r="C35" s="16">
        <f t="shared" si="8"/>
        <v>1.6E-2</v>
      </c>
      <c r="D35" s="16">
        <f t="shared" si="10"/>
        <v>1.6E-2</v>
      </c>
      <c r="E35" s="16">
        <f t="shared" si="10"/>
        <v>1.6E-2</v>
      </c>
      <c r="F35" s="16">
        <f t="shared" si="10"/>
        <v>1.6E-2</v>
      </c>
      <c r="G35" s="16">
        <f t="shared" si="10"/>
        <v>1.6E-2</v>
      </c>
      <c r="H35" s="16">
        <f t="shared" si="10"/>
        <v>1.6E-2</v>
      </c>
      <c r="I35" s="16">
        <f t="shared" si="10"/>
        <v>1.6E-2</v>
      </c>
      <c r="J35" s="16">
        <f t="shared" si="10"/>
        <v>1.6E-2</v>
      </c>
      <c r="K35" s="16">
        <f t="shared" si="10"/>
        <v>1.6E-2</v>
      </c>
      <c r="L35" s="16">
        <f t="shared" si="10"/>
        <v>1.6E-2</v>
      </c>
      <c r="M35" s="16">
        <f t="shared" si="10"/>
        <v>1.6E-2</v>
      </c>
      <c r="N35" s="16">
        <f t="shared" si="10"/>
        <v>1.6E-2</v>
      </c>
      <c r="O35" s="16">
        <f t="shared" si="10"/>
        <v>1.6E-2</v>
      </c>
      <c r="P35" s="16">
        <f t="shared" si="10"/>
        <v>1.6E-2</v>
      </c>
      <c r="Q35" s="16">
        <f t="shared" si="10"/>
        <v>1.6E-2</v>
      </c>
    </row>
    <row r="36" spans="1:17" x14ac:dyDescent="0.25">
      <c r="A36" s="6" t="s">
        <v>20</v>
      </c>
      <c r="B36" s="2"/>
      <c r="C36" s="2">
        <f t="shared" si="8"/>
        <v>0</v>
      </c>
      <c r="D36" s="2">
        <f t="shared" si="10"/>
        <v>0</v>
      </c>
      <c r="E36" s="2">
        <f t="shared" si="10"/>
        <v>0</v>
      </c>
      <c r="F36" s="2">
        <f t="shared" si="10"/>
        <v>0</v>
      </c>
      <c r="G36" s="2">
        <f t="shared" si="10"/>
        <v>0</v>
      </c>
      <c r="H36" s="2">
        <f t="shared" si="10"/>
        <v>0</v>
      </c>
      <c r="I36" s="2">
        <f t="shared" si="10"/>
        <v>0</v>
      </c>
      <c r="J36" s="2">
        <f t="shared" si="10"/>
        <v>0</v>
      </c>
      <c r="K36" s="2">
        <f t="shared" si="10"/>
        <v>0</v>
      </c>
      <c r="L36" s="2">
        <f t="shared" si="10"/>
        <v>0</v>
      </c>
      <c r="M36" s="2">
        <f t="shared" si="10"/>
        <v>0</v>
      </c>
      <c r="N36" s="2">
        <f t="shared" si="10"/>
        <v>0</v>
      </c>
      <c r="O36" s="2">
        <f t="shared" si="10"/>
        <v>0</v>
      </c>
      <c r="P36" s="2">
        <f t="shared" si="10"/>
        <v>0</v>
      </c>
      <c r="Q36" s="2">
        <f t="shared" si="10"/>
        <v>0</v>
      </c>
    </row>
    <row r="37" spans="1:17" x14ac:dyDescent="0.25">
      <c r="A37" s="12" t="s">
        <v>6</v>
      </c>
      <c r="B37" s="2"/>
      <c r="C37" s="2">
        <f t="shared" si="8"/>
        <v>165</v>
      </c>
      <c r="D37" s="2">
        <f t="shared" si="10"/>
        <v>165</v>
      </c>
      <c r="E37" s="2">
        <f t="shared" si="10"/>
        <v>165</v>
      </c>
      <c r="F37" s="2">
        <f t="shared" si="10"/>
        <v>165</v>
      </c>
      <c r="G37" s="2">
        <f t="shared" si="10"/>
        <v>165</v>
      </c>
      <c r="H37" s="2">
        <f t="shared" si="10"/>
        <v>165</v>
      </c>
      <c r="I37" s="2">
        <f t="shared" si="10"/>
        <v>165</v>
      </c>
      <c r="J37" s="2">
        <f t="shared" si="10"/>
        <v>165</v>
      </c>
      <c r="K37" s="2">
        <f t="shared" si="10"/>
        <v>165</v>
      </c>
      <c r="L37" s="2">
        <f t="shared" si="10"/>
        <v>165</v>
      </c>
      <c r="M37" s="2">
        <f t="shared" si="10"/>
        <v>165</v>
      </c>
      <c r="N37" s="2">
        <f t="shared" si="10"/>
        <v>165</v>
      </c>
      <c r="O37" s="2">
        <f t="shared" si="10"/>
        <v>165</v>
      </c>
      <c r="P37" s="2">
        <f t="shared" si="10"/>
        <v>165</v>
      </c>
      <c r="Q37" s="2">
        <f t="shared" si="10"/>
        <v>165</v>
      </c>
    </row>
    <row r="38" spans="1:17" x14ac:dyDescent="0.25">
      <c r="A38" s="2" t="s">
        <v>7</v>
      </c>
      <c r="B38" s="2"/>
      <c r="C38" s="15">
        <f t="shared" si="8"/>
        <v>0.11</v>
      </c>
      <c r="D38" s="15">
        <f t="shared" si="10"/>
        <v>0.11</v>
      </c>
      <c r="E38" s="15">
        <f t="shared" si="10"/>
        <v>0.11</v>
      </c>
      <c r="F38" s="15">
        <f t="shared" si="10"/>
        <v>0.11</v>
      </c>
      <c r="G38" s="15">
        <f t="shared" si="10"/>
        <v>0.11</v>
      </c>
      <c r="H38" s="15">
        <f t="shared" si="10"/>
        <v>0.11</v>
      </c>
      <c r="I38" s="15">
        <f t="shared" si="10"/>
        <v>0.11</v>
      </c>
      <c r="J38" s="15">
        <f t="shared" si="10"/>
        <v>0.11</v>
      </c>
      <c r="K38" s="15">
        <f t="shared" si="10"/>
        <v>0.11</v>
      </c>
      <c r="L38" s="15">
        <f t="shared" si="10"/>
        <v>0.11</v>
      </c>
      <c r="M38" s="15">
        <f t="shared" si="10"/>
        <v>0.11</v>
      </c>
      <c r="N38" s="15">
        <f t="shared" si="10"/>
        <v>0.11</v>
      </c>
      <c r="O38" s="15">
        <f t="shared" si="10"/>
        <v>0.11</v>
      </c>
      <c r="P38" s="15">
        <f t="shared" si="10"/>
        <v>0.11</v>
      </c>
      <c r="Q38" s="15">
        <f t="shared" si="10"/>
        <v>0.11</v>
      </c>
    </row>
    <row r="39" spans="1:17" x14ac:dyDescent="0.25">
      <c r="A39" s="7" t="s">
        <v>13</v>
      </c>
      <c r="B39" s="2"/>
      <c r="C39" s="2">
        <f t="shared" si="8"/>
        <v>0</v>
      </c>
      <c r="D39" s="2">
        <f t="shared" si="10"/>
        <v>0</v>
      </c>
      <c r="E39" s="2">
        <f t="shared" si="10"/>
        <v>0</v>
      </c>
      <c r="F39" s="2">
        <f t="shared" si="10"/>
        <v>0</v>
      </c>
      <c r="G39" s="2">
        <f t="shared" si="10"/>
        <v>0</v>
      </c>
      <c r="H39" s="2">
        <f t="shared" si="10"/>
        <v>0</v>
      </c>
      <c r="I39" s="2">
        <f t="shared" si="10"/>
        <v>0</v>
      </c>
      <c r="J39" s="2">
        <f t="shared" si="10"/>
        <v>0</v>
      </c>
      <c r="K39" s="2">
        <f t="shared" si="10"/>
        <v>0</v>
      </c>
      <c r="L39" s="2">
        <f t="shared" si="10"/>
        <v>0</v>
      </c>
      <c r="M39" s="2">
        <f t="shared" si="10"/>
        <v>0</v>
      </c>
      <c r="N39" s="2">
        <f t="shared" si="10"/>
        <v>0</v>
      </c>
      <c r="O39" s="2">
        <f t="shared" si="10"/>
        <v>0</v>
      </c>
      <c r="P39" s="2">
        <f t="shared" si="10"/>
        <v>0</v>
      </c>
      <c r="Q39" s="2">
        <f t="shared" si="10"/>
        <v>0</v>
      </c>
    </row>
    <row r="40" spans="1:17" x14ac:dyDescent="0.25">
      <c r="A40" s="11" t="s">
        <v>14</v>
      </c>
      <c r="B40" s="2"/>
      <c r="C40" s="2">
        <f t="shared" si="8"/>
        <v>165</v>
      </c>
      <c r="D40" s="2">
        <f t="shared" si="10"/>
        <v>165</v>
      </c>
      <c r="E40" s="2">
        <f t="shared" si="10"/>
        <v>165</v>
      </c>
      <c r="F40" s="2">
        <f t="shared" si="10"/>
        <v>165</v>
      </c>
      <c r="G40" s="2">
        <f t="shared" si="10"/>
        <v>165</v>
      </c>
      <c r="H40" s="2">
        <f t="shared" si="10"/>
        <v>165</v>
      </c>
      <c r="I40" s="2">
        <f t="shared" si="10"/>
        <v>165</v>
      </c>
      <c r="J40" s="2">
        <f t="shared" si="10"/>
        <v>165</v>
      </c>
      <c r="K40" s="2">
        <f t="shared" si="10"/>
        <v>165</v>
      </c>
      <c r="L40" s="2">
        <f t="shared" si="10"/>
        <v>165</v>
      </c>
      <c r="M40" s="2">
        <f t="shared" si="10"/>
        <v>165</v>
      </c>
      <c r="N40" s="2">
        <f t="shared" si="10"/>
        <v>165</v>
      </c>
      <c r="O40" s="2">
        <f t="shared" si="10"/>
        <v>165</v>
      </c>
      <c r="P40" s="2">
        <f t="shared" si="10"/>
        <v>165</v>
      </c>
      <c r="Q40" s="2">
        <f t="shared" si="10"/>
        <v>165</v>
      </c>
    </row>
    <row r="41" spans="1:17" x14ac:dyDescent="0.25">
      <c r="A41" s="7" t="s">
        <v>15</v>
      </c>
      <c r="B41" s="24">
        <f>B24</f>
        <v>4.4999999999999998E-2</v>
      </c>
      <c r="C41" s="9">
        <f>-$B$41*(B58-B63)</f>
        <v>-49.32</v>
      </c>
      <c r="D41" s="9">
        <f t="shared" ref="D41:Q41" si="11">-$B$41*(C58-C63)</f>
        <v>-45.676079999999992</v>
      </c>
      <c r="E41" s="9">
        <f t="shared" si="11"/>
        <v>-43.113296519999992</v>
      </c>
      <c r="F41" s="9">
        <f t="shared" si="11"/>
        <v>-39.684568840379995</v>
      </c>
      <c r="G41" s="9">
        <f t="shared" si="11"/>
        <v>-36.22856391847197</v>
      </c>
      <c r="H41" s="9">
        <f t="shared" si="11"/>
        <v>-32.771699763431869</v>
      </c>
      <c r="I41" s="9">
        <f t="shared" si="11"/>
        <v>-29.314808542548104</v>
      </c>
      <c r="J41" s="9">
        <f t="shared" si="11"/>
        <v>-25.857916469090267</v>
      </c>
      <c r="K41" s="9">
        <f t="shared" si="11"/>
        <v>-22.401024368776348</v>
      </c>
      <c r="L41" s="9">
        <f t="shared" si="11"/>
        <v>-18.94413226761646</v>
      </c>
      <c r="M41" s="9">
        <f t="shared" si="11"/>
        <v>-15.487240166429924</v>
      </c>
      <c r="N41" s="9">
        <f t="shared" si="11"/>
        <v>-12.030348065242549</v>
      </c>
      <c r="O41" s="9">
        <f t="shared" si="11"/>
        <v>-8.573455964055146</v>
      </c>
      <c r="P41" s="9">
        <f t="shared" si="11"/>
        <v>-5.1165638628677419</v>
      </c>
      <c r="Q41" s="9">
        <f t="shared" si="11"/>
        <v>-1.6596717616803391</v>
      </c>
    </row>
    <row r="42" spans="1:17" x14ac:dyDescent="0.25">
      <c r="A42" s="11" t="s">
        <v>16</v>
      </c>
      <c r="B42" s="2"/>
      <c r="C42" s="9">
        <f>C40+C41</f>
        <v>115.68</v>
      </c>
      <c r="D42" s="9">
        <f t="shared" ref="D42:Q42" si="12">D40+D41</f>
        <v>119.32392000000002</v>
      </c>
      <c r="E42" s="9">
        <f t="shared" si="12"/>
        <v>121.88670348000001</v>
      </c>
      <c r="F42" s="9">
        <f t="shared" si="12"/>
        <v>125.31543115962</v>
      </c>
      <c r="G42" s="9">
        <f t="shared" si="12"/>
        <v>128.77143608152804</v>
      </c>
      <c r="H42" s="9">
        <f t="shared" si="12"/>
        <v>132.22830023656815</v>
      </c>
      <c r="I42" s="9">
        <f t="shared" si="12"/>
        <v>135.68519145745191</v>
      </c>
      <c r="J42" s="9">
        <f t="shared" si="12"/>
        <v>139.14208353090973</v>
      </c>
      <c r="K42" s="9">
        <f t="shared" si="12"/>
        <v>142.59897563122365</v>
      </c>
      <c r="L42" s="9">
        <f t="shared" si="12"/>
        <v>146.05586773238355</v>
      </c>
      <c r="M42" s="9">
        <f t="shared" si="12"/>
        <v>149.51275983357007</v>
      </c>
      <c r="N42" s="9">
        <f t="shared" si="12"/>
        <v>152.96965193475745</v>
      </c>
      <c r="O42" s="9">
        <f t="shared" si="12"/>
        <v>156.42654403594486</v>
      </c>
      <c r="P42" s="9">
        <f t="shared" si="12"/>
        <v>159.88343613713226</v>
      </c>
      <c r="Q42" s="9">
        <f t="shared" si="12"/>
        <v>163.34032823831967</v>
      </c>
    </row>
    <row r="43" spans="1:17" x14ac:dyDescent="0.25">
      <c r="A43" s="7" t="s">
        <v>17</v>
      </c>
      <c r="B43" s="45">
        <f>B26</f>
        <v>0.3</v>
      </c>
      <c r="C43" s="9">
        <f>-$B$43*C42</f>
        <v>-34.704000000000001</v>
      </c>
      <c r="D43" s="9">
        <f t="shared" ref="D43:Q43" si="13">-$B$43*D42</f>
        <v>-35.797176</v>
      </c>
      <c r="E43" s="9">
        <f t="shared" si="13"/>
        <v>-36.566011044</v>
      </c>
      <c r="F43" s="9">
        <f t="shared" si="13"/>
        <v>-37.594629347885999</v>
      </c>
      <c r="G43" s="9">
        <f t="shared" si="13"/>
        <v>-38.631430824458413</v>
      </c>
      <c r="H43" s="9">
        <f t="shared" si="13"/>
        <v>-39.668490070970442</v>
      </c>
      <c r="I43" s="9">
        <f t="shared" si="13"/>
        <v>-40.705557437235569</v>
      </c>
      <c r="J43" s="9">
        <f t="shared" si="13"/>
        <v>-41.742625059272918</v>
      </c>
      <c r="K43" s="9">
        <f t="shared" si="13"/>
        <v>-42.779692689367096</v>
      </c>
      <c r="L43" s="9">
        <f t="shared" si="13"/>
        <v>-43.816760319715065</v>
      </c>
      <c r="M43" s="9">
        <f t="shared" si="13"/>
        <v>-44.853827950071022</v>
      </c>
      <c r="N43" s="9">
        <f t="shared" si="13"/>
        <v>-45.890895580427234</v>
      </c>
      <c r="O43" s="9">
        <f t="shared" si="13"/>
        <v>-46.927963210783453</v>
      </c>
      <c r="P43" s="9">
        <f t="shared" si="13"/>
        <v>-47.965030841139679</v>
      </c>
      <c r="Q43" s="9">
        <f t="shared" si="13"/>
        <v>-49.002098471495898</v>
      </c>
    </row>
    <row r="44" spans="1:17" x14ac:dyDescent="0.25">
      <c r="A44" s="11" t="s">
        <v>18</v>
      </c>
      <c r="B44" s="12"/>
      <c r="C44" s="13">
        <f>C42+C43</f>
        <v>80.975999999999999</v>
      </c>
      <c r="D44" s="13">
        <f t="shared" ref="D44:Q44" si="14">D42+D43</f>
        <v>83.526744000000008</v>
      </c>
      <c r="E44" s="13">
        <f t="shared" si="14"/>
        <v>85.320692436000002</v>
      </c>
      <c r="F44" s="13">
        <f t="shared" si="14"/>
        <v>87.720801811734006</v>
      </c>
      <c r="G44" s="13">
        <f t="shared" si="14"/>
        <v>90.140005257069618</v>
      </c>
      <c r="H44" s="13">
        <f t="shared" si="14"/>
        <v>92.559810165597696</v>
      </c>
      <c r="I44" s="13">
        <f t="shared" si="14"/>
        <v>94.979634020216338</v>
      </c>
      <c r="J44" s="13">
        <f t="shared" si="14"/>
        <v>97.399458471636819</v>
      </c>
      <c r="K44" s="13">
        <f t="shared" si="14"/>
        <v>99.819282941856557</v>
      </c>
      <c r="L44" s="13">
        <f t="shared" si="14"/>
        <v>102.23910741266849</v>
      </c>
      <c r="M44" s="13">
        <f t="shared" si="14"/>
        <v>104.65893188349905</v>
      </c>
      <c r="N44" s="13">
        <f t="shared" si="14"/>
        <v>107.07875635433021</v>
      </c>
      <c r="O44" s="13">
        <f t="shared" si="14"/>
        <v>109.49858082516141</v>
      </c>
      <c r="P44" s="13">
        <f t="shared" si="14"/>
        <v>111.91840529599259</v>
      </c>
      <c r="Q44" s="13">
        <f t="shared" si="14"/>
        <v>114.33822976682377</v>
      </c>
    </row>
    <row r="45" spans="1:17" x14ac:dyDescent="0.25">
      <c r="A4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6" spans="1:17" x14ac:dyDescent="0.25">
      <c r="B46" s="2"/>
      <c r="C46" s="25" t="str">
        <f>C30</f>
        <v>A1</v>
      </c>
      <c r="D46" s="25" t="str">
        <f t="shared" ref="D46:Q46" si="15">D30</f>
        <v>A2</v>
      </c>
      <c r="E46" s="25" t="str">
        <f t="shared" si="15"/>
        <v>A3</v>
      </c>
      <c r="F46" s="25" t="str">
        <f t="shared" si="15"/>
        <v>A4</v>
      </c>
      <c r="G46" s="25" t="str">
        <f t="shared" si="15"/>
        <v>A5</v>
      </c>
      <c r="H46" s="25" t="str">
        <f t="shared" si="15"/>
        <v>A6</v>
      </c>
      <c r="I46" s="25" t="str">
        <f t="shared" si="15"/>
        <v>A7</v>
      </c>
      <c r="J46" s="25" t="str">
        <f t="shared" si="15"/>
        <v>A8</v>
      </c>
      <c r="K46" s="25" t="str">
        <f t="shared" si="15"/>
        <v>A9</v>
      </c>
      <c r="L46" s="25" t="str">
        <f t="shared" si="15"/>
        <v>A10</v>
      </c>
      <c r="M46" s="25" t="str">
        <f t="shared" si="15"/>
        <v>A11</v>
      </c>
      <c r="N46" s="25" t="str">
        <f t="shared" si="15"/>
        <v>A12</v>
      </c>
      <c r="O46" s="25" t="str">
        <f t="shared" si="15"/>
        <v>A13</v>
      </c>
      <c r="P46" s="25" t="str">
        <f t="shared" si="15"/>
        <v>A14</v>
      </c>
      <c r="Q46" s="25" t="str">
        <f t="shared" si="15"/>
        <v>A15</v>
      </c>
    </row>
    <row r="47" spans="1:17" x14ac:dyDescent="0.25">
      <c r="A47" s="2" t="s">
        <v>19</v>
      </c>
      <c r="B47" s="2"/>
      <c r="C47" s="9">
        <f>C44+C39</f>
        <v>80.975999999999999</v>
      </c>
      <c r="D47" s="9">
        <f>D44+D39</f>
        <v>83.526744000000008</v>
      </c>
      <c r="E47" s="9">
        <f t="shared" ref="E47:Q47" si="16">E44+E39</f>
        <v>85.320692436000002</v>
      </c>
      <c r="F47" s="9">
        <f t="shared" si="16"/>
        <v>87.720801811734006</v>
      </c>
      <c r="G47" s="9">
        <f t="shared" si="16"/>
        <v>90.140005257069618</v>
      </c>
      <c r="H47" s="9">
        <f t="shared" si="16"/>
        <v>92.559810165597696</v>
      </c>
      <c r="I47" s="9">
        <f t="shared" si="16"/>
        <v>94.979634020216338</v>
      </c>
      <c r="J47" s="9">
        <f t="shared" si="16"/>
        <v>97.399458471636819</v>
      </c>
      <c r="K47" s="9">
        <f t="shared" si="16"/>
        <v>99.819282941856557</v>
      </c>
      <c r="L47" s="9">
        <f t="shared" si="16"/>
        <v>102.23910741266849</v>
      </c>
      <c r="M47" s="9">
        <f t="shared" si="16"/>
        <v>104.65893188349905</v>
      </c>
      <c r="N47" s="9">
        <f t="shared" si="16"/>
        <v>107.07875635433021</v>
      </c>
      <c r="O47" s="9">
        <f t="shared" si="16"/>
        <v>109.49858082516141</v>
      </c>
      <c r="P47" s="9">
        <f t="shared" si="16"/>
        <v>111.91840529599259</v>
      </c>
      <c r="Q47" s="9">
        <f t="shared" si="16"/>
        <v>114.33822976682377</v>
      </c>
    </row>
    <row r="48" spans="1:17" x14ac:dyDescent="0.25">
      <c r="A48" s="2" t="s">
        <v>37</v>
      </c>
      <c r="B48" s="2">
        <f>F6</f>
        <v>354</v>
      </c>
      <c r="C48" s="9"/>
      <c r="D48" s="9">
        <f>-C54</f>
        <v>-26.575999999999993</v>
      </c>
      <c r="E48" s="9">
        <f t="shared" ref="E48:Q48" si="17">-D54</f>
        <v>-9.1267440000000022</v>
      </c>
      <c r="F48" s="9">
        <f t="shared" si="17"/>
        <v>-10.920692435999996</v>
      </c>
      <c r="G48" s="9">
        <f t="shared" si="17"/>
        <v>-13.320801811734</v>
      </c>
      <c r="H48" s="9">
        <f t="shared" si="17"/>
        <v>-15.740005257069612</v>
      </c>
      <c r="I48" s="9">
        <f t="shared" si="17"/>
        <v>-18.15981016559769</v>
      </c>
      <c r="J48" s="9">
        <f t="shared" si="17"/>
        <v>-20.579634020216332</v>
      </c>
      <c r="K48" s="9">
        <f t="shared" si="17"/>
        <v>-22.999458471636814</v>
      </c>
      <c r="L48" s="9">
        <f t="shared" si="17"/>
        <v>-25.419282941856551</v>
      </c>
      <c r="M48" s="9">
        <f t="shared" si="17"/>
        <v>-27.839107412668483</v>
      </c>
      <c r="N48" s="9">
        <f t="shared" si="17"/>
        <v>-30.258931883499045</v>
      </c>
      <c r="O48" s="9">
        <f t="shared" si="17"/>
        <v>-32.678756354330204</v>
      </c>
      <c r="P48" s="9">
        <f t="shared" si="17"/>
        <v>-35.098580825161406</v>
      </c>
      <c r="Q48" s="9">
        <f t="shared" si="17"/>
        <v>-37.518405295992579</v>
      </c>
    </row>
    <row r="49" spans="1:17" x14ac:dyDescent="0.25">
      <c r="A49" s="2" t="s">
        <v>38</v>
      </c>
      <c r="B49" s="2">
        <f>F7</f>
        <v>1116</v>
      </c>
      <c r="C49" s="9">
        <f>-B49/B23</f>
        <v>-74.400000000000006</v>
      </c>
      <c r="D49" s="9">
        <f>C49</f>
        <v>-74.400000000000006</v>
      </c>
      <c r="E49" s="9">
        <f t="shared" ref="E49:Q49" si="18">D49</f>
        <v>-74.400000000000006</v>
      </c>
      <c r="F49" s="9">
        <f t="shared" si="18"/>
        <v>-74.400000000000006</v>
      </c>
      <c r="G49" s="9">
        <f t="shared" si="18"/>
        <v>-74.400000000000006</v>
      </c>
      <c r="H49" s="9">
        <f t="shared" si="18"/>
        <v>-74.400000000000006</v>
      </c>
      <c r="I49" s="9">
        <f t="shared" si="18"/>
        <v>-74.400000000000006</v>
      </c>
      <c r="J49" s="9">
        <f t="shared" si="18"/>
        <v>-74.400000000000006</v>
      </c>
      <c r="K49" s="9">
        <f t="shared" si="18"/>
        <v>-74.400000000000006</v>
      </c>
      <c r="L49" s="9">
        <f t="shared" si="18"/>
        <v>-74.400000000000006</v>
      </c>
      <c r="M49" s="9">
        <f t="shared" si="18"/>
        <v>-74.400000000000006</v>
      </c>
      <c r="N49" s="9">
        <f t="shared" si="18"/>
        <v>-74.400000000000006</v>
      </c>
      <c r="O49" s="9">
        <f t="shared" si="18"/>
        <v>-74.400000000000006</v>
      </c>
      <c r="P49" s="9">
        <f t="shared" si="18"/>
        <v>-74.400000000000006</v>
      </c>
      <c r="Q49" s="9">
        <f t="shared" si="18"/>
        <v>-74.400000000000006</v>
      </c>
    </row>
    <row r="50" spans="1:17" x14ac:dyDescent="0.25">
      <c r="A50" s="2" t="s">
        <v>43</v>
      </c>
      <c r="B50" s="7">
        <f>-F9</f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x14ac:dyDescent="0.25">
      <c r="A51" s="2" t="s">
        <v>44</v>
      </c>
      <c r="B51" s="7">
        <f t="shared" ref="B51:B52" si="19">-F10</f>
        <v>-1300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x14ac:dyDescent="0.25">
      <c r="A52" s="2" t="s">
        <v>40</v>
      </c>
      <c r="B52" s="7">
        <f t="shared" si="19"/>
        <v>-150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x14ac:dyDescent="0.25">
      <c r="A53" s="2" t="s">
        <v>41</v>
      </c>
      <c r="B53" s="2">
        <v>0</v>
      </c>
      <c r="C53" s="9">
        <f>B54</f>
        <v>20</v>
      </c>
      <c r="D53" s="9">
        <f t="shared" ref="D53:Q53" si="20">C54</f>
        <v>26.575999999999993</v>
      </c>
      <c r="E53" s="9">
        <f t="shared" si="20"/>
        <v>9.1267440000000022</v>
      </c>
      <c r="F53" s="9">
        <f t="shared" si="20"/>
        <v>10.920692435999996</v>
      </c>
      <c r="G53" s="9">
        <f t="shared" si="20"/>
        <v>13.320801811734</v>
      </c>
      <c r="H53" s="9">
        <f t="shared" si="20"/>
        <v>15.740005257069612</v>
      </c>
      <c r="I53" s="9">
        <f t="shared" si="20"/>
        <v>18.15981016559769</v>
      </c>
      <c r="J53" s="9">
        <f t="shared" si="20"/>
        <v>20.579634020216332</v>
      </c>
      <c r="K53" s="9">
        <f t="shared" si="20"/>
        <v>22.999458471636814</v>
      </c>
      <c r="L53" s="9">
        <f t="shared" si="20"/>
        <v>25.419282941856551</v>
      </c>
      <c r="M53" s="9">
        <f t="shared" si="20"/>
        <v>27.839107412668483</v>
      </c>
      <c r="N53" s="9">
        <f t="shared" si="20"/>
        <v>30.258931883499045</v>
      </c>
      <c r="O53" s="9">
        <f t="shared" si="20"/>
        <v>32.678756354330204</v>
      </c>
      <c r="P53" s="9">
        <f t="shared" si="20"/>
        <v>35.098580825161406</v>
      </c>
      <c r="Q53" s="9">
        <f t="shared" si="20"/>
        <v>37.518405295992579</v>
      </c>
    </row>
    <row r="54" spans="1:17" x14ac:dyDescent="0.25">
      <c r="A54" s="2" t="s">
        <v>42</v>
      </c>
      <c r="B54" s="2">
        <f>SUM(B47:B53)</f>
        <v>20</v>
      </c>
      <c r="C54" s="9">
        <f>SUM(C47:C53)</f>
        <v>26.575999999999993</v>
      </c>
      <c r="D54" s="9">
        <f t="shared" ref="D54:Q54" si="21">SUM(D47:D53)</f>
        <v>9.1267440000000022</v>
      </c>
      <c r="E54" s="9">
        <f t="shared" si="21"/>
        <v>10.920692435999996</v>
      </c>
      <c r="F54" s="9">
        <f t="shared" si="21"/>
        <v>13.320801811734</v>
      </c>
      <c r="G54" s="9">
        <f t="shared" si="21"/>
        <v>15.740005257069612</v>
      </c>
      <c r="H54" s="9">
        <f t="shared" si="21"/>
        <v>18.15981016559769</v>
      </c>
      <c r="I54" s="9">
        <f t="shared" si="21"/>
        <v>20.579634020216332</v>
      </c>
      <c r="J54" s="9">
        <f t="shared" si="21"/>
        <v>22.999458471636814</v>
      </c>
      <c r="K54" s="9">
        <f t="shared" si="21"/>
        <v>25.419282941856551</v>
      </c>
      <c r="L54" s="9">
        <f t="shared" si="21"/>
        <v>27.839107412668483</v>
      </c>
      <c r="M54" s="9">
        <f t="shared" si="21"/>
        <v>30.258931883499045</v>
      </c>
      <c r="N54" s="9">
        <f t="shared" si="21"/>
        <v>32.678756354330204</v>
      </c>
      <c r="O54" s="9">
        <f t="shared" si="21"/>
        <v>35.098580825161406</v>
      </c>
      <c r="P54" s="9">
        <f t="shared" si="21"/>
        <v>37.518405295992579</v>
      </c>
      <c r="Q54" s="9">
        <f t="shared" si="21"/>
        <v>39.938229766823767</v>
      </c>
    </row>
    <row r="55" spans="1:17" x14ac:dyDescent="0.25">
      <c r="A5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x14ac:dyDescent="0.25">
      <c r="B56" s="2"/>
      <c r="C56" s="25" t="str">
        <f>C46</f>
        <v>A1</v>
      </c>
      <c r="D56" s="25" t="str">
        <f t="shared" ref="D56:Q56" si="22">D46</f>
        <v>A2</v>
      </c>
      <c r="E56" s="25" t="str">
        <f t="shared" si="22"/>
        <v>A3</v>
      </c>
      <c r="F56" s="25" t="str">
        <f t="shared" si="22"/>
        <v>A4</v>
      </c>
      <c r="G56" s="25" t="str">
        <f t="shared" si="22"/>
        <v>A5</v>
      </c>
      <c r="H56" s="25" t="str">
        <f t="shared" si="22"/>
        <v>A6</v>
      </c>
      <c r="I56" s="25" t="str">
        <f t="shared" si="22"/>
        <v>A7</v>
      </c>
      <c r="J56" s="25" t="str">
        <f t="shared" si="22"/>
        <v>A8</v>
      </c>
      <c r="K56" s="25" t="str">
        <f t="shared" si="22"/>
        <v>A9</v>
      </c>
      <c r="L56" s="25" t="str">
        <f t="shared" si="22"/>
        <v>A10</v>
      </c>
      <c r="M56" s="25" t="str">
        <f t="shared" si="22"/>
        <v>A11</v>
      </c>
      <c r="N56" s="25" t="str">
        <f t="shared" si="22"/>
        <v>A12</v>
      </c>
      <c r="O56" s="25" t="str">
        <f t="shared" si="22"/>
        <v>A13</v>
      </c>
      <c r="P56" s="25" t="str">
        <f t="shared" si="22"/>
        <v>A14</v>
      </c>
      <c r="Q56" s="25" t="str">
        <f t="shared" si="22"/>
        <v>A15</v>
      </c>
    </row>
    <row r="57" spans="1:17" x14ac:dyDescent="0.25">
      <c r="A57" s="2" t="s">
        <v>37</v>
      </c>
      <c r="B57" s="2">
        <f>B48</f>
        <v>354</v>
      </c>
      <c r="C57" s="9">
        <f>B57+C47+C48</f>
        <v>434.976</v>
      </c>
      <c r="D57" s="9">
        <f t="shared" ref="D57:Q57" si="23">C57+D47+D48</f>
        <v>491.92674399999999</v>
      </c>
      <c r="E57" s="9">
        <f t="shared" si="23"/>
        <v>568.12069243600001</v>
      </c>
      <c r="F57" s="9">
        <f t="shared" si="23"/>
        <v>644.92080181173401</v>
      </c>
      <c r="G57" s="9">
        <f t="shared" si="23"/>
        <v>721.74000525706958</v>
      </c>
      <c r="H57" s="9">
        <f t="shared" si="23"/>
        <v>798.5598101655977</v>
      </c>
      <c r="I57" s="9">
        <f t="shared" si="23"/>
        <v>875.37963402021637</v>
      </c>
      <c r="J57" s="9">
        <f t="shared" si="23"/>
        <v>952.19945847163683</v>
      </c>
      <c r="K57" s="9">
        <f t="shared" si="23"/>
        <v>1029.0192829418565</v>
      </c>
      <c r="L57" s="9">
        <f t="shared" si="23"/>
        <v>1105.8391074126685</v>
      </c>
      <c r="M57" s="9">
        <f t="shared" si="23"/>
        <v>1182.658931883499</v>
      </c>
      <c r="N57" s="9">
        <f t="shared" si="23"/>
        <v>1259.47875635433</v>
      </c>
      <c r="O57" s="9">
        <f t="shared" si="23"/>
        <v>1336.298580825161</v>
      </c>
      <c r="P57" s="9">
        <f t="shared" si="23"/>
        <v>1413.1184052959923</v>
      </c>
      <c r="Q57" s="9">
        <f t="shared" si="23"/>
        <v>1489.9382297668235</v>
      </c>
    </row>
    <row r="58" spans="1:17" x14ac:dyDescent="0.25">
      <c r="A58" s="2" t="s">
        <v>38</v>
      </c>
      <c r="B58" s="2">
        <f>B49</f>
        <v>1116</v>
      </c>
      <c r="C58" s="9">
        <f>B58+C49</f>
        <v>1041.5999999999999</v>
      </c>
      <c r="D58" s="9">
        <f t="shared" ref="D58:Q58" si="24">C58+D49</f>
        <v>967.19999999999993</v>
      </c>
      <c r="E58" s="9">
        <f t="shared" si="24"/>
        <v>892.8</v>
      </c>
      <c r="F58" s="9">
        <f t="shared" si="24"/>
        <v>818.4</v>
      </c>
      <c r="G58" s="9">
        <f t="shared" si="24"/>
        <v>744</v>
      </c>
      <c r="H58" s="9">
        <f t="shared" si="24"/>
        <v>669.6</v>
      </c>
      <c r="I58" s="9">
        <f t="shared" si="24"/>
        <v>595.20000000000005</v>
      </c>
      <c r="J58" s="9">
        <f t="shared" si="24"/>
        <v>520.80000000000007</v>
      </c>
      <c r="K58" s="9">
        <f t="shared" si="24"/>
        <v>446.40000000000009</v>
      </c>
      <c r="L58" s="9">
        <f t="shared" si="24"/>
        <v>372.00000000000011</v>
      </c>
      <c r="M58" s="9">
        <f t="shared" si="24"/>
        <v>297.60000000000014</v>
      </c>
      <c r="N58" s="9">
        <f t="shared" si="24"/>
        <v>223.20000000000013</v>
      </c>
      <c r="O58" s="9">
        <f t="shared" si="24"/>
        <v>148.80000000000013</v>
      </c>
      <c r="P58" s="9">
        <f t="shared" si="24"/>
        <v>74.400000000000119</v>
      </c>
      <c r="Q58" s="9">
        <f t="shared" si="24"/>
        <v>1.1368683772161603E-13</v>
      </c>
    </row>
    <row r="59" spans="1:17" x14ac:dyDescent="0.25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x14ac:dyDescent="0.25">
      <c r="A60" s="2" t="s">
        <v>43</v>
      </c>
      <c r="B60" s="2">
        <f>-B50</f>
        <v>0</v>
      </c>
      <c r="C60" s="2">
        <f t="shared" ref="C60:Q60" si="25">-C50</f>
        <v>0</v>
      </c>
      <c r="D60" s="2">
        <f t="shared" si="25"/>
        <v>0</v>
      </c>
      <c r="E60" s="2">
        <f t="shared" si="25"/>
        <v>0</v>
      </c>
      <c r="F60" s="2">
        <f t="shared" si="25"/>
        <v>0</v>
      </c>
      <c r="G60" s="2">
        <f t="shared" si="25"/>
        <v>0</v>
      </c>
      <c r="H60" s="2">
        <f t="shared" si="25"/>
        <v>0</v>
      </c>
      <c r="I60" s="2">
        <f t="shared" si="25"/>
        <v>0</v>
      </c>
      <c r="J60" s="2">
        <f t="shared" si="25"/>
        <v>0</v>
      </c>
      <c r="K60" s="2">
        <f t="shared" si="25"/>
        <v>0</v>
      </c>
      <c r="L60" s="2">
        <f t="shared" si="25"/>
        <v>0</v>
      </c>
      <c r="M60" s="2">
        <f t="shared" si="25"/>
        <v>0</v>
      </c>
      <c r="N60" s="2">
        <f t="shared" si="25"/>
        <v>0</v>
      </c>
      <c r="O60" s="2">
        <f t="shared" si="25"/>
        <v>0</v>
      </c>
      <c r="P60" s="2">
        <f t="shared" si="25"/>
        <v>0</v>
      </c>
      <c r="Q60" s="2">
        <f t="shared" si="25"/>
        <v>0</v>
      </c>
    </row>
    <row r="61" spans="1:17" x14ac:dyDescent="0.25">
      <c r="A61" s="2" t="s">
        <v>44</v>
      </c>
      <c r="B61" s="2">
        <f>-B51</f>
        <v>1300</v>
      </c>
      <c r="C61" s="9">
        <f>B61</f>
        <v>1300</v>
      </c>
      <c r="D61" s="9">
        <f t="shared" ref="D61:Q61" si="26">C61</f>
        <v>1300</v>
      </c>
      <c r="E61" s="9">
        <f t="shared" si="26"/>
        <v>1300</v>
      </c>
      <c r="F61" s="9">
        <f t="shared" si="26"/>
        <v>1300</v>
      </c>
      <c r="G61" s="9">
        <f t="shared" si="26"/>
        <v>1300</v>
      </c>
      <c r="H61" s="9">
        <f t="shared" si="26"/>
        <v>1300</v>
      </c>
      <c r="I61" s="9">
        <f t="shared" si="26"/>
        <v>1300</v>
      </c>
      <c r="J61" s="9">
        <f t="shared" si="26"/>
        <v>1300</v>
      </c>
      <c r="K61" s="9">
        <f t="shared" si="26"/>
        <v>1300</v>
      </c>
      <c r="L61" s="9">
        <f t="shared" si="26"/>
        <v>1300</v>
      </c>
      <c r="M61" s="9">
        <f t="shared" si="26"/>
        <v>1300</v>
      </c>
      <c r="N61" s="9">
        <f t="shared" si="26"/>
        <v>1300</v>
      </c>
      <c r="O61" s="9">
        <f t="shared" si="26"/>
        <v>1300</v>
      </c>
      <c r="P61" s="9">
        <f t="shared" si="26"/>
        <v>1300</v>
      </c>
      <c r="Q61" s="9">
        <f t="shared" si="26"/>
        <v>1300</v>
      </c>
    </row>
    <row r="62" spans="1:17" x14ac:dyDescent="0.25">
      <c r="A62" s="2" t="s">
        <v>39</v>
      </c>
      <c r="B62" s="2">
        <f>-B52</f>
        <v>150</v>
      </c>
      <c r="C62" s="9">
        <f>B62-C52</f>
        <v>150</v>
      </c>
      <c r="D62" s="9">
        <f t="shared" ref="D62:Q62" si="27">C62-D52</f>
        <v>150</v>
      </c>
      <c r="E62" s="9">
        <f t="shared" si="27"/>
        <v>150</v>
      </c>
      <c r="F62" s="9">
        <f t="shared" si="27"/>
        <v>150</v>
      </c>
      <c r="G62" s="9">
        <f t="shared" si="27"/>
        <v>150</v>
      </c>
      <c r="H62" s="9">
        <f t="shared" si="27"/>
        <v>150</v>
      </c>
      <c r="I62" s="9">
        <f t="shared" si="27"/>
        <v>150</v>
      </c>
      <c r="J62" s="9">
        <f t="shared" si="27"/>
        <v>150</v>
      </c>
      <c r="K62" s="9">
        <f t="shared" si="27"/>
        <v>150</v>
      </c>
      <c r="L62" s="9">
        <f t="shared" si="27"/>
        <v>150</v>
      </c>
      <c r="M62" s="9">
        <f t="shared" si="27"/>
        <v>150</v>
      </c>
      <c r="N62" s="9">
        <f t="shared" si="27"/>
        <v>150</v>
      </c>
      <c r="O62" s="9">
        <f t="shared" si="27"/>
        <v>150</v>
      </c>
      <c r="P62" s="9">
        <f t="shared" si="27"/>
        <v>150</v>
      </c>
      <c r="Q62" s="9">
        <f t="shared" si="27"/>
        <v>150</v>
      </c>
    </row>
    <row r="63" spans="1:17" x14ac:dyDescent="0.25">
      <c r="A63" s="2" t="s">
        <v>45</v>
      </c>
      <c r="B63" s="2">
        <f>B54</f>
        <v>20</v>
      </c>
      <c r="C63" s="9">
        <f>C54</f>
        <v>26.575999999999993</v>
      </c>
      <c r="D63" s="9">
        <f t="shared" ref="D63:Q63" si="28">D54</f>
        <v>9.1267440000000022</v>
      </c>
      <c r="E63" s="9">
        <f t="shared" si="28"/>
        <v>10.920692435999996</v>
      </c>
      <c r="F63" s="9">
        <f t="shared" si="28"/>
        <v>13.320801811734</v>
      </c>
      <c r="G63" s="9">
        <f t="shared" si="28"/>
        <v>15.740005257069612</v>
      </c>
      <c r="H63" s="9">
        <f t="shared" si="28"/>
        <v>18.15981016559769</v>
      </c>
      <c r="I63" s="9">
        <f t="shared" si="28"/>
        <v>20.579634020216332</v>
      </c>
      <c r="J63" s="9">
        <f t="shared" si="28"/>
        <v>22.999458471636814</v>
      </c>
      <c r="K63" s="9">
        <f t="shared" si="28"/>
        <v>25.419282941856551</v>
      </c>
      <c r="L63" s="9">
        <f t="shared" si="28"/>
        <v>27.839107412668483</v>
      </c>
      <c r="M63" s="9">
        <f t="shared" si="28"/>
        <v>30.258931883499045</v>
      </c>
      <c r="N63" s="9">
        <f t="shared" si="28"/>
        <v>32.678756354330204</v>
      </c>
      <c r="O63" s="9">
        <f t="shared" si="28"/>
        <v>35.098580825161406</v>
      </c>
      <c r="P63" s="9">
        <f t="shared" si="28"/>
        <v>37.518405295992579</v>
      </c>
      <c r="Q63" s="9">
        <f t="shared" si="28"/>
        <v>39.938229766823767</v>
      </c>
    </row>
    <row r="64" spans="1:17" x14ac:dyDescent="0.25">
      <c r="A64" s="12" t="s">
        <v>46</v>
      </c>
      <c r="B64" s="12">
        <f>SUM(B60:B63)</f>
        <v>1470</v>
      </c>
      <c r="C64" s="13">
        <f>SUM(C60:C63)</f>
        <v>1476.576</v>
      </c>
      <c r="D64" s="13">
        <f t="shared" ref="D64:Q64" si="29">SUM(D60:D63)</f>
        <v>1459.1267439999999</v>
      </c>
      <c r="E64" s="13">
        <f t="shared" si="29"/>
        <v>1460.9206924360001</v>
      </c>
      <c r="F64" s="13">
        <f t="shared" si="29"/>
        <v>1463.3208018117341</v>
      </c>
      <c r="G64" s="13">
        <f t="shared" si="29"/>
        <v>1465.7400052570697</v>
      </c>
      <c r="H64" s="13">
        <f t="shared" si="29"/>
        <v>1468.1598101655977</v>
      </c>
      <c r="I64" s="13">
        <f t="shared" si="29"/>
        <v>1470.5796340202164</v>
      </c>
      <c r="J64" s="13">
        <f t="shared" si="29"/>
        <v>1472.9994584716369</v>
      </c>
      <c r="K64" s="13">
        <f t="shared" si="29"/>
        <v>1475.4192829418566</v>
      </c>
      <c r="L64" s="13">
        <f t="shared" si="29"/>
        <v>1477.8391074126685</v>
      </c>
      <c r="M64" s="13">
        <f t="shared" si="29"/>
        <v>1480.2589318834991</v>
      </c>
      <c r="N64" s="13">
        <f t="shared" si="29"/>
        <v>1482.6787563543303</v>
      </c>
      <c r="O64" s="13">
        <f t="shared" si="29"/>
        <v>1485.0985808251614</v>
      </c>
      <c r="P64" s="13">
        <f t="shared" si="29"/>
        <v>1487.5184052959926</v>
      </c>
      <c r="Q64" s="13">
        <f t="shared" si="29"/>
        <v>1489.9382297668237</v>
      </c>
    </row>
    <row r="65" spans="1:17" x14ac:dyDescent="0.25">
      <c r="A65" s="2" t="s">
        <v>47</v>
      </c>
      <c r="B65" s="2">
        <f>B64-B57-B58</f>
        <v>0</v>
      </c>
      <c r="C65" s="9">
        <f>C64-C57-C58</f>
        <v>0</v>
      </c>
      <c r="D65" s="9">
        <f t="shared" ref="D65:Q65" si="30">D64-D57-D58</f>
        <v>0</v>
      </c>
      <c r="E65" s="9">
        <f t="shared" si="30"/>
        <v>0</v>
      </c>
      <c r="F65" s="9">
        <f t="shared" si="30"/>
        <v>0</v>
      </c>
      <c r="G65" s="9">
        <f t="shared" si="30"/>
        <v>0</v>
      </c>
      <c r="H65" s="9">
        <f t="shared" si="30"/>
        <v>0</v>
      </c>
      <c r="I65" s="9">
        <f t="shared" si="30"/>
        <v>0</v>
      </c>
      <c r="J65" s="9">
        <f t="shared" si="30"/>
        <v>0</v>
      </c>
      <c r="K65" s="9">
        <f t="shared" si="30"/>
        <v>0</v>
      </c>
      <c r="L65" s="9">
        <f t="shared" si="30"/>
        <v>0</v>
      </c>
      <c r="M65" s="9">
        <f t="shared" si="30"/>
        <v>0</v>
      </c>
      <c r="N65" s="9">
        <f t="shared" si="30"/>
        <v>0</v>
      </c>
      <c r="O65" s="9">
        <f t="shared" si="30"/>
        <v>2.8421709430404007E-13</v>
      </c>
      <c r="P65" s="9">
        <f t="shared" si="30"/>
        <v>1.9895196601282805E-13</v>
      </c>
      <c r="Q65" s="9">
        <f t="shared" si="30"/>
        <v>1.1368683772161603E-13</v>
      </c>
    </row>
    <row r="66" spans="1:17" x14ac:dyDescent="0.25">
      <c r="A6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x14ac:dyDescent="0.25">
      <c r="A67" s="2"/>
      <c r="B67" s="2"/>
      <c r="C67" s="25" t="str">
        <f>C56</f>
        <v>A1</v>
      </c>
      <c r="D67" s="25" t="str">
        <f t="shared" ref="D67:Q67" si="31">D56</f>
        <v>A2</v>
      </c>
      <c r="E67" s="25" t="str">
        <f t="shared" si="31"/>
        <v>A3</v>
      </c>
      <c r="F67" s="25" t="str">
        <f t="shared" si="31"/>
        <v>A4</v>
      </c>
      <c r="G67" s="25" t="str">
        <f t="shared" si="31"/>
        <v>A5</v>
      </c>
      <c r="H67" s="25" t="str">
        <f t="shared" si="31"/>
        <v>A6</v>
      </c>
      <c r="I67" s="25" t="str">
        <f t="shared" si="31"/>
        <v>A7</v>
      </c>
      <c r="J67" s="25" t="str">
        <f t="shared" si="31"/>
        <v>A8</v>
      </c>
      <c r="K67" s="25" t="str">
        <f t="shared" si="31"/>
        <v>A9</v>
      </c>
      <c r="L67" s="25" t="str">
        <f t="shared" si="31"/>
        <v>A10</v>
      </c>
      <c r="M67" s="25" t="str">
        <f t="shared" si="31"/>
        <v>A11</v>
      </c>
      <c r="N67" s="25" t="str">
        <f t="shared" si="31"/>
        <v>A12</v>
      </c>
      <c r="O67" s="25" t="str">
        <f t="shared" si="31"/>
        <v>A13</v>
      </c>
      <c r="P67" s="25" t="str">
        <f t="shared" si="31"/>
        <v>A14</v>
      </c>
      <c r="Q67" s="25" t="str">
        <f t="shared" si="31"/>
        <v>A15</v>
      </c>
    </row>
    <row r="68" spans="1:17" x14ac:dyDescent="0.25">
      <c r="A68" s="2" t="s">
        <v>48</v>
      </c>
      <c r="B68" s="2">
        <f>-B48</f>
        <v>-354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5">
      <c r="A69" s="2" t="s">
        <v>49</v>
      </c>
      <c r="B69" s="2"/>
      <c r="C69" s="2"/>
      <c r="D69" s="9">
        <f>-D48</f>
        <v>26.575999999999993</v>
      </c>
      <c r="E69" s="9">
        <f t="shared" ref="E69:Q69" si="32">-E48</f>
        <v>9.1267440000000022</v>
      </c>
      <c r="F69" s="9">
        <f t="shared" si="32"/>
        <v>10.920692435999996</v>
      </c>
      <c r="G69" s="9">
        <f t="shared" si="32"/>
        <v>13.320801811734</v>
      </c>
      <c r="H69" s="9">
        <f t="shared" si="32"/>
        <v>15.740005257069612</v>
      </c>
      <c r="I69" s="9">
        <f t="shared" si="32"/>
        <v>18.15981016559769</v>
      </c>
      <c r="J69" s="9">
        <f t="shared" si="32"/>
        <v>20.579634020216332</v>
      </c>
      <c r="K69" s="9">
        <f t="shared" si="32"/>
        <v>22.999458471636814</v>
      </c>
      <c r="L69" s="9">
        <f t="shared" si="32"/>
        <v>25.419282941856551</v>
      </c>
      <c r="M69" s="9">
        <f t="shared" si="32"/>
        <v>27.839107412668483</v>
      </c>
      <c r="N69" s="9">
        <f t="shared" si="32"/>
        <v>30.258931883499045</v>
      </c>
      <c r="O69" s="9">
        <f t="shared" si="32"/>
        <v>32.678756354330204</v>
      </c>
      <c r="P69" s="9">
        <f t="shared" si="32"/>
        <v>35.098580825161406</v>
      </c>
      <c r="Q69" s="9">
        <f t="shared" si="32"/>
        <v>37.518405295992579</v>
      </c>
    </row>
    <row r="70" spans="1:17" x14ac:dyDescent="0.25">
      <c r="A70" s="2" t="s">
        <v>50</v>
      </c>
      <c r="B70" s="2"/>
      <c r="C70" s="2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>
        <f>B25*Q40-Q58+Q63</f>
        <v>1359.9382297668237</v>
      </c>
    </row>
    <row r="71" spans="1:17" x14ac:dyDescent="0.25">
      <c r="A71" s="2" t="s">
        <v>52</v>
      </c>
      <c r="B71" s="2">
        <f>SUM(B68:B70)</f>
        <v>-354</v>
      </c>
      <c r="C71" s="2">
        <f t="shared" ref="C71:Q71" si="33">SUM(C68:C70)</f>
        <v>0</v>
      </c>
      <c r="D71" s="9">
        <f t="shared" si="33"/>
        <v>26.575999999999993</v>
      </c>
      <c r="E71" s="9">
        <f t="shared" si="33"/>
        <v>9.1267440000000022</v>
      </c>
      <c r="F71" s="9">
        <f t="shared" si="33"/>
        <v>10.920692435999996</v>
      </c>
      <c r="G71" s="9">
        <f t="shared" si="33"/>
        <v>13.320801811734</v>
      </c>
      <c r="H71" s="9">
        <f t="shared" si="33"/>
        <v>15.740005257069612</v>
      </c>
      <c r="I71" s="9">
        <f t="shared" si="33"/>
        <v>18.15981016559769</v>
      </c>
      <c r="J71" s="9">
        <f t="shared" si="33"/>
        <v>20.579634020216332</v>
      </c>
      <c r="K71" s="9">
        <f t="shared" si="33"/>
        <v>22.999458471636814</v>
      </c>
      <c r="L71" s="9">
        <f t="shared" si="33"/>
        <v>25.419282941856551</v>
      </c>
      <c r="M71" s="9">
        <f t="shared" si="33"/>
        <v>27.839107412668483</v>
      </c>
      <c r="N71" s="9">
        <f t="shared" si="33"/>
        <v>30.258931883499045</v>
      </c>
      <c r="O71" s="9">
        <f t="shared" si="33"/>
        <v>32.678756354330204</v>
      </c>
      <c r="P71" s="9">
        <f t="shared" si="33"/>
        <v>35.098580825161406</v>
      </c>
      <c r="Q71" s="9">
        <f t="shared" si="33"/>
        <v>1397.4566350628163</v>
      </c>
    </row>
    <row r="72" spans="1:17" x14ac:dyDescent="0.25">
      <c r="A72" s="2" t="s">
        <v>51</v>
      </c>
      <c r="B72" s="30">
        <f>IRR(B71:Q71)</f>
        <v>0.12366891660315238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5" spans="1:17" x14ac:dyDescent="0.25">
      <c r="A75" s="38" t="s">
        <v>67</v>
      </c>
      <c r="C75" s="25" t="s">
        <v>22</v>
      </c>
      <c r="D75" s="17" t="s">
        <v>23</v>
      </c>
      <c r="E75" s="17" t="s">
        <v>24</v>
      </c>
      <c r="F75" s="26" t="s">
        <v>25</v>
      </c>
      <c r="G75" s="26" t="s">
        <v>26</v>
      </c>
      <c r="H75" s="26" t="s">
        <v>27</v>
      </c>
      <c r="I75" s="26" t="s">
        <v>28</v>
      </c>
      <c r="J75" s="26" t="s">
        <v>29</v>
      </c>
      <c r="K75" s="26" t="s">
        <v>30</v>
      </c>
      <c r="L75" s="26" t="s">
        <v>31</v>
      </c>
      <c r="M75" s="26" t="s">
        <v>32</v>
      </c>
      <c r="N75" s="26" t="s">
        <v>33</v>
      </c>
      <c r="O75" s="26" t="s">
        <v>34</v>
      </c>
      <c r="P75" s="26" t="s">
        <v>35</v>
      </c>
      <c r="Q75" s="26" t="s">
        <v>36</v>
      </c>
    </row>
    <row r="76" spans="1:17" x14ac:dyDescent="0.25">
      <c r="A76" s="12" t="s">
        <v>2</v>
      </c>
      <c r="B76" s="2"/>
      <c r="C76" s="2">
        <f t="shared" ref="C76:C85" si="34">C6</f>
        <v>1500</v>
      </c>
      <c r="D76" s="2">
        <f>C76</f>
        <v>1500</v>
      </c>
      <c r="E76" s="2">
        <f t="shared" ref="E76:Q76" si="35">D76</f>
        <v>1500</v>
      </c>
      <c r="F76" s="2">
        <f t="shared" si="35"/>
        <v>1500</v>
      </c>
      <c r="G76" s="2">
        <f t="shared" si="35"/>
        <v>1500</v>
      </c>
      <c r="H76" s="2">
        <f t="shared" si="35"/>
        <v>1500</v>
      </c>
      <c r="I76" s="2">
        <f t="shared" si="35"/>
        <v>1500</v>
      </c>
      <c r="J76" s="2">
        <f t="shared" si="35"/>
        <v>1500</v>
      </c>
      <c r="K76" s="2">
        <f t="shared" si="35"/>
        <v>1500</v>
      </c>
      <c r="L76" s="2">
        <f t="shared" si="35"/>
        <v>1500</v>
      </c>
      <c r="M76" s="2">
        <f t="shared" si="35"/>
        <v>1500</v>
      </c>
      <c r="N76" s="2">
        <f t="shared" si="35"/>
        <v>1500</v>
      </c>
      <c r="O76" s="2">
        <f t="shared" si="35"/>
        <v>1500</v>
      </c>
      <c r="P76" s="2">
        <f t="shared" si="35"/>
        <v>1500</v>
      </c>
      <c r="Q76" s="2">
        <f t="shared" si="35"/>
        <v>1500</v>
      </c>
    </row>
    <row r="77" spans="1:17" x14ac:dyDescent="0.25">
      <c r="A77" s="2" t="s">
        <v>3</v>
      </c>
      <c r="B77" s="9"/>
      <c r="C77" s="2">
        <f t="shared" si="34"/>
        <v>450</v>
      </c>
      <c r="D77" s="2">
        <f t="shared" ref="D77:Q85" si="36">C77</f>
        <v>450</v>
      </c>
      <c r="E77" s="2">
        <f t="shared" si="36"/>
        <v>450</v>
      </c>
      <c r="F77" s="2">
        <f t="shared" si="36"/>
        <v>450</v>
      </c>
      <c r="G77" s="2">
        <f t="shared" si="36"/>
        <v>450</v>
      </c>
      <c r="H77" s="2">
        <f t="shared" si="36"/>
        <v>450</v>
      </c>
      <c r="I77" s="2">
        <f t="shared" si="36"/>
        <v>450</v>
      </c>
      <c r="J77" s="2">
        <f t="shared" si="36"/>
        <v>450</v>
      </c>
      <c r="K77" s="2">
        <f t="shared" si="36"/>
        <v>450</v>
      </c>
      <c r="L77" s="2">
        <f t="shared" si="36"/>
        <v>450</v>
      </c>
      <c r="M77" s="2">
        <f t="shared" si="36"/>
        <v>450</v>
      </c>
      <c r="N77" s="2">
        <f t="shared" si="36"/>
        <v>450</v>
      </c>
      <c r="O77" s="2">
        <f t="shared" si="36"/>
        <v>450</v>
      </c>
      <c r="P77" s="2">
        <f t="shared" si="36"/>
        <v>450</v>
      </c>
      <c r="Q77" s="2">
        <f t="shared" si="36"/>
        <v>450</v>
      </c>
    </row>
    <row r="78" spans="1:17" x14ac:dyDescent="0.25">
      <c r="A78" s="2" t="s">
        <v>4</v>
      </c>
      <c r="B78" s="9"/>
      <c r="C78" s="2">
        <f t="shared" si="34"/>
        <v>261</v>
      </c>
      <c r="D78" s="2">
        <f t="shared" si="36"/>
        <v>261</v>
      </c>
      <c r="E78" s="2">
        <f t="shared" si="36"/>
        <v>261</v>
      </c>
      <c r="F78" s="2">
        <f t="shared" si="36"/>
        <v>261</v>
      </c>
      <c r="G78" s="2">
        <f t="shared" si="36"/>
        <v>261</v>
      </c>
      <c r="H78" s="2">
        <f t="shared" si="36"/>
        <v>261</v>
      </c>
      <c r="I78" s="2">
        <f t="shared" si="36"/>
        <v>261</v>
      </c>
      <c r="J78" s="2">
        <f t="shared" si="36"/>
        <v>261</v>
      </c>
      <c r="K78" s="2">
        <f t="shared" si="36"/>
        <v>261</v>
      </c>
      <c r="L78" s="2">
        <f t="shared" si="36"/>
        <v>261</v>
      </c>
      <c r="M78" s="2">
        <f t="shared" si="36"/>
        <v>261</v>
      </c>
      <c r="N78" s="2">
        <f t="shared" si="36"/>
        <v>261</v>
      </c>
      <c r="O78" s="2">
        <f t="shared" si="36"/>
        <v>261</v>
      </c>
      <c r="P78" s="2">
        <f t="shared" si="36"/>
        <v>261</v>
      </c>
      <c r="Q78" s="2">
        <f t="shared" si="36"/>
        <v>261</v>
      </c>
    </row>
    <row r="79" spans="1:17" x14ac:dyDescent="0.25">
      <c r="A79" s="2" t="s">
        <v>5</v>
      </c>
      <c r="B79" s="2"/>
      <c r="C79" s="2">
        <f t="shared" si="34"/>
        <v>0</v>
      </c>
      <c r="D79" s="2">
        <f t="shared" si="36"/>
        <v>0</v>
      </c>
      <c r="E79" s="2">
        <f t="shared" si="36"/>
        <v>0</v>
      </c>
      <c r="F79" s="2">
        <f t="shared" si="36"/>
        <v>0</v>
      </c>
      <c r="G79" s="2">
        <f t="shared" si="36"/>
        <v>0</v>
      </c>
      <c r="H79" s="2">
        <f t="shared" si="36"/>
        <v>0</v>
      </c>
      <c r="I79" s="2">
        <f t="shared" si="36"/>
        <v>0</v>
      </c>
      <c r="J79" s="2">
        <f t="shared" si="36"/>
        <v>0</v>
      </c>
      <c r="K79" s="2">
        <f t="shared" si="36"/>
        <v>0</v>
      </c>
      <c r="L79" s="2">
        <f t="shared" si="36"/>
        <v>0</v>
      </c>
      <c r="M79" s="2">
        <f t="shared" si="36"/>
        <v>0</v>
      </c>
      <c r="N79" s="2">
        <f t="shared" si="36"/>
        <v>0</v>
      </c>
      <c r="O79" s="2">
        <f t="shared" si="36"/>
        <v>0</v>
      </c>
      <c r="P79" s="2">
        <f t="shared" si="36"/>
        <v>0</v>
      </c>
      <c r="Q79" s="2">
        <f t="shared" si="36"/>
        <v>0</v>
      </c>
    </row>
    <row r="80" spans="1:17" x14ac:dyDescent="0.25">
      <c r="A80" s="2" t="s">
        <v>21</v>
      </c>
      <c r="B80" s="2"/>
      <c r="C80" s="2">
        <f t="shared" si="34"/>
        <v>0</v>
      </c>
      <c r="D80" s="16">
        <f t="shared" si="36"/>
        <v>0</v>
      </c>
      <c r="E80" s="16">
        <f t="shared" si="36"/>
        <v>0</v>
      </c>
      <c r="F80" s="16">
        <f t="shared" si="36"/>
        <v>0</v>
      </c>
      <c r="G80" s="16">
        <f t="shared" si="36"/>
        <v>0</v>
      </c>
      <c r="H80" s="16">
        <f t="shared" si="36"/>
        <v>0</v>
      </c>
      <c r="I80" s="16">
        <f t="shared" si="36"/>
        <v>0</v>
      </c>
      <c r="J80" s="16">
        <f t="shared" si="36"/>
        <v>0</v>
      </c>
      <c r="K80" s="16">
        <f t="shared" si="36"/>
        <v>0</v>
      </c>
      <c r="L80" s="16">
        <f t="shared" si="36"/>
        <v>0</v>
      </c>
      <c r="M80" s="16">
        <f t="shared" si="36"/>
        <v>0</v>
      </c>
      <c r="N80" s="16">
        <f t="shared" si="36"/>
        <v>0</v>
      </c>
      <c r="O80" s="16">
        <f t="shared" si="36"/>
        <v>0</v>
      </c>
      <c r="P80" s="16">
        <f t="shared" si="36"/>
        <v>0</v>
      </c>
      <c r="Q80" s="16">
        <f t="shared" si="36"/>
        <v>0</v>
      </c>
    </row>
    <row r="81" spans="1:17" x14ac:dyDescent="0.25">
      <c r="A81" s="6" t="s">
        <v>20</v>
      </c>
      <c r="B81" s="2"/>
      <c r="C81" s="2">
        <f t="shared" si="34"/>
        <v>3</v>
      </c>
      <c r="D81" s="2">
        <f t="shared" si="36"/>
        <v>3</v>
      </c>
      <c r="E81" s="2">
        <f t="shared" si="36"/>
        <v>3</v>
      </c>
      <c r="F81" s="2">
        <f t="shared" si="36"/>
        <v>3</v>
      </c>
      <c r="G81" s="2">
        <f t="shared" si="36"/>
        <v>3</v>
      </c>
      <c r="H81" s="2">
        <f t="shared" si="36"/>
        <v>3</v>
      </c>
      <c r="I81" s="2">
        <f t="shared" si="36"/>
        <v>3</v>
      </c>
      <c r="J81" s="2">
        <f t="shared" si="36"/>
        <v>3</v>
      </c>
      <c r="K81" s="2">
        <f t="shared" si="36"/>
        <v>3</v>
      </c>
      <c r="L81" s="2">
        <f t="shared" si="36"/>
        <v>3</v>
      </c>
      <c r="M81" s="2">
        <f t="shared" si="36"/>
        <v>3</v>
      </c>
      <c r="N81" s="2">
        <f t="shared" si="36"/>
        <v>3</v>
      </c>
      <c r="O81" s="2">
        <f t="shared" si="36"/>
        <v>3</v>
      </c>
      <c r="P81" s="2">
        <f t="shared" si="36"/>
        <v>3</v>
      </c>
      <c r="Q81" s="2">
        <f t="shared" si="36"/>
        <v>3</v>
      </c>
    </row>
    <row r="82" spans="1:17" x14ac:dyDescent="0.25">
      <c r="A82" s="12" t="s">
        <v>6</v>
      </c>
      <c r="B82" s="2"/>
      <c r="C82" s="2">
        <f t="shared" si="34"/>
        <v>186</v>
      </c>
      <c r="D82" s="2">
        <f t="shared" si="36"/>
        <v>186</v>
      </c>
      <c r="E82" s="2">
        <f t="shared" si="36"/>
        <v>186</v>
      </c>
      <c r="F82" s="2">
        <f t="shared" si="36"/>
        <v>186</v>
      </c>
      <c r="G82" s="2">
        <f t="shared" si="36"/>
        <v>186</v>
      </c>
      <c r="H82" s="2">
        <f t="shared" si="36"/>
        <v>186</v>
      </c>
      <c r="I82" s="2">
        <f t="shared" si="36"/>
        <v>186</v>
      </c>
      <c r="J82" s="2">
        <f t="shared" si="36"/>
        <v>186</v>
      </c>
      <c r="K82" s="2">
        <f t="shared" si="36"/>
        <v>186</v>
      </c>
      <c r="L82" s="2">
        <f t="shared" si="36"/>
        <v>186</v>
      </c>
      <c r="M82" s="2">
        <f t="shared" si="36"/>
        <v>186</v>
      </c>
      <c r="N82" s="2">
        <f t="shared" si="36"/>
        <v>186</v>
      </c>
      <c r="O82" s="2">
        <f t="shared" si="36"/>
        <v>186</v>
      </c>
      <c r="P82" s="2">
        <f t="shared" si="36"/>
        <v>186</v>
      </c>
      <c r="Q82" s="2">
        <f t="shared" si="36"/>
        <v>186</v>
      </c>
    </row>
    <row r="83" spans="1:17" x14ac:dyDescent="0.25">
      <c r="A83" s="2" t="s">
        <v>7</v>
      </c>
      <c r="B83" s="2"/>
      <c r="C83" s="2">
        <f t="shared" si="34"/>
        <v>0.124</v>
      </c>
      <c r="D83" s="15">
        <f t="shared" si="36"/>
        <v>0.124</v>
      </c>
      <c r="E83" s="15">
        <f t="shared" si="36"/>
        <v>0.124</v>
      </c>
      <c r="F83" s="15">
        <f t="shared" si="36"/>
        <v>0.124</v>
      </c>
      <c r="G83" s="15">
        <f t="shared" si="36"/>
        <v>0.124</v>
      </c>
      <c r="H83" s="15">
        <f t="shared" si="36"/>
        <v>0.124</v>
      </c>
      <c r="I83" s="15">
        <f t="shared" si="36"/>
        <v>0.124</v>
      </c>
      <c r="J83" s="15">
        <f t="shared" si="36"/>
        <v>0.124</v>
      </c>
      <c r="K83" s="15">
        <f t="shared" si="36"/>
        <v>0.124</v>
      </c>
      <c r="L83" s="15">
        <f t="shared" si="36"/>
        <v>0.124</v>
      </c>
      <c r="M83" s="15">
        <f t="shared" si="36"/>
        <v>0.124</v>
      </c>
      <c r="N83" s="15">
        <f t="shared" si="36"/>
        <v>0.124</v>
      </c>
      <c r="O83" s="15">
        <f t="shared" si="36"/>
        <v>0.124</v>
      </c>
      <c r="P83" s="15">
        <f t="shared" si="36"/>
        <v>0.124</v>
      </c>
      <c r="Q83" s="15">
        <f t="shared" si="36"/>
        <v>0.124</v>
      </c>
    </row>
    <row r="84" spans="1:17" x14ac:dyDescent="0.25">
      <c r="A84" s="7" t="s">
        <v>13</v>
      </c>
      <c r="B84" s="2"/>
      <c r="C84" s="2">
        <f t="shared" si="34"/>
        <v>12</v>
      </c>
      <c r="D84" s="2">
        <f t="shared" si="36"/>
        <v>12</v>
      </c>
      <c r="E84" s="2">
        <f t="shared" si="36"/>
        <v>12</v>
      </c>
      <c r="F84" s="2">
        <f t="shared" si="36"/>
        <v>12</v>
      </c>
      <c r="G84" s="2">
        <f t="shared" si="36"/>
        <v>12</v>
      </c>
      <c r="H84" s="2">
        <f t="shared" si="36"/>
        <v>12</v>
      </c>
      <c r="I84" s="2">
        <f t="shared" si="36"/>
        <v>12</v>
      </c>
      <c r="J84" s="2">
        <f t="shared" si="36"/>
        <v>12</v>
      </c>
      <c r="K84" s="2">
        <f t="shared" si="36"/>
        <v>12</v>
      </c>
      <c r="L84" s="2">
        <f t="shared" si="36"/>
        <v>12</v>
      </c>
      <c r="M84" s="2">
        <f t="shared" si="36"/>
        <v>12</v>
      </c>
      <c r="N84" s="2">
        <f t="shared" si="36"/>
        <v>12</v>
      </c>
      <c r="O84" s="2">
        <f t="shared" si="36"/>
        <v>12</v>
      </c>
      <c r="P84" s="2">
        <f t="shared" si="36"/>
        <v>12</v>
      </c>
      <c r="Q84" s="2">
        <f t="shared" si="36"/>
        <v>12</v>
      </c>
    </row>
    <row r="85" spans="1:17" x14ac:dyDescent="0.25">
      <c r="A85" s="11" t="s">
        <v>14</v>
      </c>
      <c r="B85" s="2"/>
      <c r="C85" s="2">
        <f t="shared" si="34"/>
        <v>174</v>
      </c>
      <c r="D85" s="2">
        <f t="shared" si="36"/>
        <v>174</v>
      </c>
      <c r="E85" s="2">
        <f t="shared" si="36"/>
        <v>174</v>
      </c>
      <c r="F85" s="2">
        <f t="shared" si="36"/>
        <v>174</v>
      </c>
      <c r="G85" s="2">
        <f t="shared" si="36"/>
        <v>174</v>
      </c>
      <c r="H85" s="2">
        <f t="shared" si="36"/>
        <v>174</v>
      </c>
      <c r="I85" s="2">
        <f t="shared" si="36"/>
        <v>174</v>
      </c>
      <c r="J85" s="2">
        <f t="shared" si="36"/>
        <v>174</v>
      </c>
      <c r="K85" s="2">
        <f t="shared" si="36"/>
        <v>174</v>
      </c>
      <c r="L85" s="2">
        <f t="shared" si="36"/>
        <v>174</v>
      </c>
      <c r="M85" s="2">
        <f t="shared" si="36"/>
        <v>174</v>
      </c>
      <c r="N85" s="2">
        <f t="shared" si="36"/>
        <v>174</v>
      </c>
      <c r="O85" s="2">
        <f t="shared" si="36"/>
        <v>174</v>
      </c>
      <c r="P85" s="2">
        <f t="shared" si="36"/>
        <v>174</v>
      </c>
      <c r="Q85" s="2">
        <f t="shared" si="36"/>
        <v>174</v>
      </c>
    </row>
    <row r="86" spans="1:17" x14ac:dyDescent="0.25">
      <c r="A86" s="7" t="s">
        <v>15</v>
      </c>
      <c r="B86" s="24">
        <f>B24</f>
        <v>4.4999999999999998E-2</v>
      </c>
      <c r="C86" s="9">
        <f>-$B$41*(B103)</f>
        <v>-63.72</v>
      </c>
      <c r="D86" s="9">
        <f t="shared" ref="D86:Q86" si="37">-$B$41*(C103)</f>
        <v>-59.471999999999994</v>
      </c>
      <c r="E86" s="9">
        <f t="shared" si="37"/>
        <v>-55.22399999999999</v>
      </c>
      <c r="F86" s="9">
        <f t="shared" si="37"/>
        <v>-50.975999999999985</v>
      </c>
      <c r="G86" s="9">
        <f t="shared" si="37"/>
        <v>-46.72799999999998</v>
      </c>
      <c r="H86" s="9">
        <f t="shared" si="37"/>
        <v>-42.479999999999983</v>
      </c>
      <c r="I86" s="9">
        <f t="shared" si="37"/>
        <v>-38.231999999999985</v>
      </c>
      <c r="J86" s="9">
        <f t="shared" si="37"/>
        <v>-33.983999999999988</v>
      </c>
      <c r="K86" s="9">
        <f t="shared" si="37"/>
        <v>-29.735999999999986</v>
      </c>
      <c r="L86" s="9">
        <f t="shared" si="37"/>
        <v>-25.487999999999989</v>
      </c>
      <c r="M86" s="9">
        <f t="shared" si="37"/>
        <v>-21.239999999999988</v>
      </c>
      <c r="N86" s="9">
        <f t="shared" si="37"/>
        <v>-16.99199999999999</v>
      </c>
      <c r="O86" s="9">
        <f t="shared" si="37"/>
        <v>-12.743999999999991</v>
      </c>
      <c r="P86" s="9">
        <f t="shared" si="37"/>
        <v>-8.4959999999999916</v>
      </c>
      <c r="Q86" s="9">
        <f t="shared" si="37"/>
        <v>-4.2479999999999913</v>
      </c>
    </row>
    <row r="87" spans="1:17" x14ac:dyDescent="0.25">
      <c r="A87" s="11" t="s">
        <v>16</v>
      </c>
      <c r="B87" s="2"/>
      <c r="C87" s="9">
        <f>C85+C86</f>
        <v>110.28</v>
      </c>
      <c r="D87" s="9">
        <f t="shared" ref="D87:Q87" si="38">D85+D86</f>
        <v>114.52800000000001</v>
      </c>
      <c r="E87" s="9">
        <f t="shared" si="38"/>
        <v>118.77600000000001</v>
      </c>
      <c r="F87" s="9">
        <f t="shared" si="38"/>
        <v>123.02400000000002</v>
      </c>
      <c r="G87" s="9">
        <f t="shared" si="38"/>
        <v>127.27200000000002</v>
      </c>
      <c r="H87" s="9">
        <f t="shared" si="38"/>
        <v>131.52000000000001</v>
      </c>
      <c r="I87" s="9">
        <f t="shared" si="38"/>
        <v>135.76800000000003</v>
      </c>
      <c r="J87" s="9">
        <f t="shared" si="38"/>
        <v>140.01600000000002</v>
      </c>
      <c r="K87" s="9">
        <f t="shared" si="38"/>
        <v>144.26400000000001</v>
      </c>
      <c r="L87" s="9">
        <f t="shared" si="38"/>
        <v>148.512</v>
      </c>
      <c r="M87" s="9">
        <f t="shared" si="38"/>
        <v>152.76000000000002</v>
      </c>
      <c r="N87" s="9">
        <f t="shared" si="38"/>
        <v>157.00800000000001</v>
      </c>
      <c r="O87" s="9">
        <f t="shared" si="38"/>
        <v>161.256</v>
      </c>
      <c r="P87" s="9">
        <f t="shared" si="38"/>
        <v>165.50400000000002</v>
      </c>
      <c r="Q87" s="9">
        <f t="shared" si="38"/>
        <v>169.75200000000001</v>
      </c>
    </row>
    <row r="88" spans="1:17" x14ac:dyDescent="0.25">
      <c r="A88" s="7" t="s">
        <v>17</v>
      </c>
      <c r="B88" s="45">
        <f>B26</f>
        <v>0.3</v>
      </c>
      <c r="C88" s="9">
        <f>-$B$43*C87</f>
        <v>-33.083999999999996</v>
      </c>
      <c r="D88" s="9">
        <f t="shared" ref="D88:Q88" si="39">-$B$43*D87</f>
        <v>-34.358400000000003</v>
      </c>
      <c r="E88" s="9">
        <f t="shared" si="39"/>
        <v>-35.632800000000003</v>
      </c>
      <c r="F88" s="9">
        <f t="shared" si="39"/>
        <v>-36.907200000000003</v>
      </c>
      <c r="G88" s="9">
        <f t="shared" si="39"/>
        <v>-38.181600000000003</v>
      </c>
      <c r="H88" s="9">
        <f t="shared" si="39"/>
        <v>-39.456000000000003</v>
      </c>
      <c r="I88" s="9">
        <f t="shared" si="39"/>
        <v>-40.73040000000001</v>
      </c>
      <c r="J88" s="9">
        <f t="shared" si="39"/>
        <v>-42.004800000000003</v>
      </c>
      <c r="K88" s="9">
        <f t="shared" si="39"/>
        <v>-43.279200000000003</v>
      </c>
      <c r="L88" s="9">
        <f t="shared" si="39"/>
        <v>-44.553599999999996</v>
      </c>
      <c r="M88" s="9">
        <f t="shared" si="39"/>
        <v>-45.828000000000003</v>
      </c>
      <c r="N88" s="9">
        <f t="shared" si="39"/>
        <v>-47.102400000000003</v>
      </c>
      <c r="O88" s="9">
        <f t="shared" si="39"/>
        <v>-48.376799999999996</v>
      </c>
      <c r="P88" s="9">
        <f t="shared" si="39"/>
        <v>-49.651200000000003</v>
      </c>
      <c r="Q88" s="9">
        <f t="shared" si="39"/>
        <v>-50.925600000000003</v>
      </c>
    </row>
    <row r="89" spans="1:17" x14ac:dyDescent="0.25">
      <c r="A89" s="11" t="s">
        <v>18</v>
      </c>
      <c r="B89" s="12"/>
      <c r="C89" s="13">
        <f>C87+C88</f>
        <v>77.195999999999998</v>
      </c>
      <c r="D89" s="13">
        <f t="shared" ref="D89:Q89" si="40">D87+D88</f>
        <v>80.169600000000003</v>
      </c>
      <c r="E89" s="13">
        <f t="shared" si="40"/>
        <v>83.143200000000007</v>
      </c>
      <c r="F89" s="13">
        <f t="shared" si="40"/>
        <v>86.116800000000012</v>
      </c>
      <c r="G89" s="13">
        <f t="shared" si="40"/>
        <v>89.090400000000017</v>
      </c>
      <c r="H89" s="13">
        <f t="shared" si="40"/>
        <v>92.064000000000007</v>
      </c>
      <c r="I89" s="13">
        <f t="shared" si="40"/>
        <v>95.037600000000026</v>
      </c>
      <c r="J89" s="13">
        <f t="shared" si="40"/>
        <v>98.011200000000017</v>
      </c>
      <c r="K89" s="13">
        <f t="shared" si="40"/>
        <v>100.98480000000001</v>
      </c>
      <c r="L89" s="13">
        <f t="shared" si="40"/>
        <v>103.95840000000001</v>
      </c>
      <c r="M89" s="13">
        <f t="shared" si="40"/>
        <v>106.93200000000002</v>
      </c>
      <c r="N89" s="13">
        <f t="shared" si="40"/>
        <v>109.90560000000001</v>
      </c>
      <c r="O89" s="13">
        <f t="shared" si="40"/>
        <v>112.8792</v>
      </c>
      <c r="P89" s="13">
        <f t="shared" si="40"/>
        <v>115.85280000000002</v>
      </c>
      <c r="Q89" s="13">
        <f t="shared" si="40"/>
        <v>118.82640000000001</v>
      </c>
    </row>
    <row r="90" spans="1:17" x14ac:dyDescent="0.25">
      <c r="A9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91" spans="1:17" x14ac:dyDescent="0.25">
      <c r="B91" s="2"/>
      <c r="C91" s="25" t="str">
        <f>C75</f>
        <v>A1</v>
      </c>
      <c r="D91" s="25" t="str">
        <f t="shared" ref="D91:Q91" si="41">D75</f>
        <v>A2</v>
      </c>
      <c r="E91" s="25" t="str">
        <f t="shared" si="41"/>
        <v>A3</v>
      </c>
      <c r="F91" s="25" t="str">
        <f t="shared" si="41"/>
        <v>A4</v>
      </c>
      <c r="G91" s="25" t="str">
        <f t="shared" si="41"/>
        <v>A5</v>
      </c>
      <c r="H91" s="25" t="str">
        <f t="shared" si="41"/>
        <v>A6</v>
      </c>
      <c r="I91" s="25" t="str">
        <f t="shared" si="41"/>
        <v>A7</v>
      </c>
      <c r="J91" s="25" t="str">
        <f t="shared" si="41"/>
        <v>A8</v>
      </c>
      <c r="K91" s="25" t="str">
        <f t="shared" si="41"/>
        <v>A9</v>
      </c>
      <c r="L91" s="25" t="str">
        <f t="shared" si="41"/>
        <v>A10</v>
      </c>
      <c r="M91" s="25" t="str">
        <f t="shared" si="41"/>
        <v>A11</v>
      </c>
      <c r="N91" s="25" t="str">
        <f t="shared" si="41"/>
        <v>A12</v>
      </c>
      <c r="O91" s="25" t="str">
        <f t="shared" si="41"/>
        <v>A13</v>
      </c>
      <c r="P91" s="25" t="str">
        <f t="shared" si="41"/>
        <v>A14</v>
      </c>
      <c r="Q91" s="25" t="str">
        <f t="shared" si="41"/>
        <v>A15</v>
      </c>
    </row>
    <row r="92" spans="1:17" x14ac:dyDescent="0.25">
      <c r="A92" s="2" t="s">
        <v>19</v>
      </c>
      <c r="B92" s="2"/>
      <c r="C92" s="9">
        <f>C89+C84</f>
        <v>89.195999999999998</v>
      </c>
      <c r="D92" s="9">
        <f>D89+D84</f>
        <v>92.169600000000003</v>
      </c>
      <c r="E92" s="9">
        <f t="shared" ref="E92:Q92" si="42">E89+E84</f>
        <v>95.143200000000007</v>
      </c>
      <c r="F92" s="9">
        <f t="shared" si="42"/>
        <v>98.116800000000012</v>
      </c>
      <c r="G92" s="9">
        <f t="shared" si="42"/>
        <v>101.09040000000002</v>
      </c>
      <c r="H92" s="9">
        <f t="shared" si="42"/>
        <v>104.06400000000001</v>
      </c>
      <c r="I92" s="9">
        <f t="shared" si="42"/>
        <v>107.03760000000003</v>
      </c>
      <c r="J92" s="9">
        <f t="shared" si="42"/>
        <v>110.01120000000002</v>
      </c>
      <c r="K92" s="9">
        <f t="shared" si="42"/>
        <v>112.98480000000001</v>
      </c>
      <c r="L92" s="9">
        <f t="shared" si="42"/>
        <v>115.95840000000001</v>
      </c>
      <c r="M92" s="9">
        <f t="shared" si="42"/>
        <v>118.93200000000002</v>
      </c>
      <c r="N92" s="9">
        <f t="shared" si="42"/>
        <v>121.90560000000001</v>
      </c>
      <c r="O92" s="9">
        <f t="shared" si="42"/>
        <v>124.8792</v>
      </c>
      <c r="P92" s="9">
        <f t="shared" si="42"/>
        <v>127.85280000000002</v>
      </c>
      <c r="Q92" s="9">
        <f t="shared" si="42"/>
        <v>130.82640000000001</v>
      </c>
    </row>
    <row r="93" spans="1:17" x14ac:dyDescent="0.25">
      <c r="A93" s="2" t="s">
        <v>37</v>
      </c>
      <c r="B93" s="7">
        <f>G6</f>
        <v>354</v>
      </c>
      <c r="C93" s="9"/>
      <c r="D93" s="9">
        <f>-C99</f>
        <v>-14.795999999999992</v>
      </c>
      <c r="E93" s="9">
        <f t="shared" ref="E93:Q93" si="43">-D99</f>
        <v>2.230400000000003</v>
      </c>
      <c r="F93" s="9">
        <f t="shared" si="43"/>
        <v>-0.74320000000000164</v>
      </c>
      <c r="G93" s="9">
        <f t="shared" si="43"/>
        <v>-3.7168000000000063</v>
      </c>
      <c r="H93" s="9">
        <f t="shared" si="43"/>
        <v>-6.690400000000011</v>
      </c>
      <c r="I93" s="9">
        <f t="shared" si="43"/>
        <v>-9.6640000000000015</v>
      </c>
      <c r="J93" s="9">
        <f t="shared" si="43"/>
        <v>-12.63760000000002</v>
      </c>
      <c r="K93" s="9">
        <f t="shared" si="43"/>
        <v>-15.611200000000011</v>
      </c>
      <c r="L93" s="9">
        <f t="shared" si="43"/>
        <v>-18.584800000000001</v>
      </c>
      <c r="M93" s="9">
        <f t="shared" si="43"/>
        <v>-21.558400000000006</v>
      </c>
      <c r="N93" s="9">
        <f t="shared" si="43"/>
        <v>-24.532000000000011</v>
      </c>
      <c r="O93" s="9">
        <f t="shared" si="43"/>
        <v>-27.505600000000001</v>
      </c>
      <c r="P93" s="9">
        <f t="shared" si="43"/>
        <v>-30.479199999999992</v>
      </c>
      <c r="Q93" s="9">
        <f t="shared" si="43"/>
        <v>-33.452800000000011</v>
      </c>
    </row>
    <row r="94" spans="1:17" x14ac:dyDescent="0.25">
      <c r="A94" s="2" t="s">
        <v>38</v>
      </c>
      <c r="B94" s="7">
        <f>G7</f>
        <v>1416</v>
      </c>
      <c r="C94" s="9">
        <f>-B94/B23</f>
        <v>-94.4</v>
      </c>
      <c r="D94" s="9">
        <f>C94</f>
        <v>-94.4</v>
      </c>
      <c r="E94" s="9">
        <f t="shared" ref="E94:Q94" si="44">D94</f>
        <v>-94.4</v>
      </c>
      <c r="F94" s="9">
        <f t="shared" si="44"/>
        <v>-94.4</v>
      </c>
      <c r="G94" s="9">
        <f t="shared" si="44"/>
        <v>-94.4</v>
      </c>
      <c r="H94" s="9">
        <f t="shared" si="44"/>
        <v>-94.4</v>
      </c>
      <c r="I94" s="9">
        <f t="shared" si="44"/>
        <v>-94.4</v>
      </c>
      <c r="J94" s="9">
        <f t="shared" si="44"/>
        <v>-94.4</v>
      </c>
      <c r="K94" s="9">
        <f t="shared" si="44"/>
        <v>-94.4</v>
      </c>
      <c r="L94" s="9">
        <f t="shared" si="44"/>
        <v>-94.4</v>
      </c>
      <c r="M94" s="9">
        <f t="shared" si="44"/>
        <v>-94.4</v>
      </c>
      <c r="N94" s="9">
        <f t="shared" si="44"/>
        <v>-94.4</v>
      </c>
      <c r="O94" s="9">
        <f t="shared" si="44"/>
        <v>-94.4</v>
      </c>
      <c r="P94" s="9">
        <f t="shared" si="44"/>
        <v>-94.4</v>
      </c>
      <c r="Q94" s="9">
        <f t="shared" si="44"/>
        <v>-94.4</v>
      </c>
    </row>
    <row r="95" spans="1:17" x14ac:dyDescent="0.25">
      <c r="A95" s="2" t="s">
        <v>43</v>
      </c>
      <c r="B95" s="7">
        <f>-G9</f>
        <v>-300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x14ac:dyDescent="0.25">
      <c r="A96" s="2" t="s">
        <v>44</v>
      </c>
      <c r="B96" s="7">
        <f>-G10</f>
        <v>-1300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x14ac:dyDescent="0.25">
      <c r="A97" s="2" t="s">
        <v>40</v>
      </c>
      <c r="B97" s="7">
        <f>-G11</f>
        <v>-150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x14ac:dyDescent="0.25">
      <c r="A98" s="2" t="s">
        <v>41</v>
      </c>
      <c r="B98" s="7">
        <v>0</v>
      </c>
      <c r="C98" s="9">
        <f>B99</f>
        <v>20</v>
      </c>
      <c r="D98" s="9">
        <f t="shared" ref="D98:Q98" si="45">C99</f>
        <v>14.795999999999992</v>
      </c>
      <c r="E98" s="9">
        <f t="shared" si="45"/>
        <v>-2.230400000000003</v>
      </c>
      <c r="F98" s="9">
        <f t="shared" si="45"/>
        <v>0.74320000000000164</v>
      </c>
      <c r="G98" s="9">
        <f t="shared" si="45"/>
        <v>3.7168000000000063</v>
      </c>
      <c r="H98" s="9">
        <f t="shared" si="45"/>
        <v>6.690400000000011</v>
      </c>
      <c r="I98" s="9">
        <f t="shared" si="45"/>
        <v>9.6640000000000015</v>
      </c>
      <c r="J98" s="9">
        <f t="shared" si="45"/>
        <v>12.63760000000002</v>
      </c>
      <c r="K98" s="9">
        <f t="shared" si="45"/>
        <v>15.611200000000011</v>
      </c>
      <c r="L98" s="9">
        <f t="shared" si="45"/>
        <v>18.584800000000001</v>
      </c>
      <c r="M98" s="9">
        <f t="shared" si="45"/>
        <v>21.558400000000006</v>
      </c>
      <c r="N98" s="9">
        <f t="shared" si="45"/>
        <v>24.532000000000011</v>
      </c>
      <c r="O98" s="9">
        <f t="shared" si="45"/>
        <v>27.505600000000001</v>
      </c>
      <c r="P98" s="9">
        <f t="shared" si="45"/>
        <v>30.479199999999992</v>
      </c>
      <c r="Q98" s="9">
        <f t="shared" si="45"/>
        <v>33.452800000000011</v>
      </c>
    </row>
    <row r="99" spans="1:17" x14ac:dyDescent="0.25">
      <c r="A99" s="2" t="s">
        <v>42</v>
      </c>
      <c r="B99" s="2">
        <f>SUM(B92:B98)</f>
        <v>20</v>
      </c>
      <c r="C99" s="9">
        <f>SUM(C92:C98)</f>
        <v>14.795999999999992</v>
      </c>
      <c r="D99" s="9">
        <f t="shared" ref="D99:Q99" si="46">SUM(D92:D98)</f>
        <v>-2.230400000000003</v>
      </c>
      <c r="E99" s="9">
        <f t="shared" si="46"/>
        <v>0.74320000000000164</v>
      </c>
      <c r="F99" s="9">
        <f t="shared" si="46"/>
        <v>3.7168000000000063</v>
      </c>
      <c r="G99" s="9">
        <f t="shared" si="46"/>
        <v>6.690400000000011</v>
      </c>
      <c r="H99" s="9">
        <f t="shared" si="46"/>
        <v>9.6640000000000015</v>
      </c>
      <c r="I99" s="9">
        <f t="shared" si="46"/>
        <v>12.63760000000002</v>
      </c>
      <c r="J99" s="9">
        <f t="shared" si="46"/>
        <v>15.611200000000011</v>
      </c>
      <c r="K99" s="9">
        <f t="shared" si="46"/>
        <v>18.584800000000001</v>
      </c>
      <c r="L99" s="9">
        <f t="shared" si="46"/>
        <v>21.558400000000006</v>
      </c>
      <c r="M99" s="9">
        <f t="shared" si="46"/>
        <v>24.532000000000011</v>
      </c>
      <c r="N99" s="9">
        <f t="shared" si="46"/>
        <v>27.505600000000001</v>
      </c>
      <c r="O99" s="9">
        <f t="shared" si="46"/>
        <v>30.479199999999992</v>
      </c>
      <c r="P99" s="9">
        <f t="shared" si="46"/>
        <v>33.452800000000011</v>
      </c>
      <c r="Q99" s="9">
        <f t="shared" si="46"/>
        <v>36.426400000000001</v>
      </c>
    </row>
    <row r="100" spans="1:17" x14ac:dyDescent="0.25">
      <c r="A10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x14ac:dyDescent="0.25">
      <c r="B101" s="2"/>
      <c r="C101" s="25" t="str">
        <f>C91</f>
        <v>A1</v>
      </c>
      <c r="D101" s="25" t="str">
        <f t="shared" ref="D101:Q101" si="47">D91</f>
        <v>A2</v>
      </c>
      <c r="E101" s="25" t="str">
        <f t="shared" si="47"/>
        <v>A3</v>
      </c>
      <c r="F101" s="25" t="str">
        <f t="shared" si="47"/>
        <v>A4</v>
      </c>
      <c r="G101" s="25" t="str">
        <f t="shared" si="47"/>
        <v>A5</v>
      </c>
      <c r="H101" s="25" t="str">
        <f t="shared" si="47"/>
        <v>A6</v>
      </c>
      <c r="I101" s="25" t="str">
        <f t="shared" si="47"/>
        <v>A7</v>
      </c>
      <c r="J101" s="25" t="str">
        <f t="shared" si="47"/>
        <v>A8</v>
      </c>
      <c r="K101" s="25" t="str">
        <f t="shared" si="47"/>
        <v>A9</v>
      </c>
      <c r="L101" s="25" t="str">
        <f t="shared" si="47"/>
        <v>A10</v>
      </c>
      <c r="M101" s="25" t="str">
        <f t="shared" si="47"/>
        <v>A11</v>
      </c>
      <c r="N101" s="25" t="str">
        <f t="shared" si="47"/>
        <v>A12</v>
      </c>
      <c r="O101" s="25" t="str">
        <f t="shared" si="47"/>
        <v>A13</v>
      </c>
      <c r="P101" s="25" t="str">
        <f t="shared" si="47"/>
        <v>A14</v>
      </c>
      <c r="Q101" s="25" t="str">
        <f t="shared" si="47"/>
        <v>A15</v>
      </c>
    </row>
    <row r="102" spans="1:17" x14ac:dyDescent="0.25">
      <c r="A102" s="2" t="s">
        <v>37</v>
      </c>
      <c r="B102" s="2">
        <f>B93</f>
        <v>354</v>
      </c>
      <c r="C102" s="9">
        <f>B102+C92+C93</f>
        <v>443.19600000000003</v>
      </c>
      <c r="D102" s="9">
        <f t="shared" ref="D102:Q102" si="48">C102+D92+D93</f>
        <v>520.56960000000004</v>
      </c>
      <c r="E102" s="9">
        <f t="shared" si="48"/>
        <v>617.94320000000005</v>
      </c>
      <c r="F102" s="9">
        <f t="shared" si="48"/>
        <v>715.31680000000006</v>
      </c>
      <c r="G102" s="9">
        <f t="shared" si="48"/>
        <v>812.69040000000007</v>
      </c>
      <c r="H102" s="9">
        <f t="shared" si="48"/>
        <v>910.06400000000008</v>
      </c>
      <c r="I102" s="9">
        <f t="shared" si="48"/>
        <v>1007.4376000000001</v>
      </c>
      <c r="J102" s="9">
        <f t="shared" si="48"/>
        <v>1104.8112000000001</v>
      </c>
      <c r="K102" s="9">
        <f t="shared" si="48"/>
        <v>1202.1848</v>
      </c>
      <c r="L102" s="9">
        <f t="shared" si="48"/>
        <v>1299.5583999999999</v>
      </c>
      <c r="M102" s="9">
        <f t="shared" si="48"/>
        <v>1396.9319999999998</v>
      </c>
      <c r="N102" s="9">
        <f t="shared" si="48"/>
        <v>1494.3055999999999</v>
      </c>
      <c r="O102" s="9">
        <f t="shared" si="48"/>
        <v>1591.6792</v>
      </c>
      <c r="P102" s="9">
        <f t="shared" si="48"/>
        <v>1689.0528000000002</v>
      </c>
      <c r="Q102" s="9">
        <f t="shared" si="48"/>
        <v>1786.4264000000001</v>
      </c>
    </row>
    <row r="103" spans="1:17" x14ac:dyDescent="0.25">
      <c r="A103" s="2" t="s">
        <v>38</v>
      </c>
      <c r="B103" s="2">
        <f>B94</f>
        <v>1416</v>
      </c>
      <c r="C103" s="9">
        <f>B103+C94</f>
        <v>1321.6</v>
      </c>
      <c r="D103" s="9">
        <f t="shared" ref="D103:P103" si="49">C103+D94</f>
        <v>1227.1999999999998</v>
      </c>
      <c r="E103" s="9">
        <f t="shared" si="49"/>
        <v>1132.7999999999997</v>
      </c>
      <c r="F103" s="9">
        <f t="shared" si="49"/>
        <v>1038.3999999999996</v>
      </c>
      <c r="G103" s="9">
        <f t="shared" si="49"/>
        <v>943.99999999999966</v>
      </c>
      <c r="H103" s="9">
        <f t="shared" si="49"/>
        <v>849.59999999999968</v>
      </c>
      <c r="I103" s="9">
        <f t="shared" si="49"/>
        <v>755.1999999999997</v>
      </c>
      <c r="J103" s="9">
        <f t="shared" si="49"/>
        <v>660.79999999999973</v>
      </c>
      <c r="K103" s="9">
        <f t="shared" si="49"/>
        <v>566.39999999999975</v>
      </c>
      <c r="L103" s="9">
        <f t="shared" si="49"/>
        <v>471.99999999999977</v>
      </c>
      <c r="M103" s="9">
        <f t="shared" si="49"/>
        <v>377.5999999999998</v>
      </c>
      <c r="N103" s="9">
        <f t="shared" si="49"/>
        <v>283.19999999999982</v>
      </c>
      <c r="O103" s="9">
        <f t="shared" si="49"/>
        <v>188.79999999999981</v>
      </c>
      <c r="P103" s="9">
        <f t="shared" si="49"/>
        <v>94.399999999999807</v>
      </c>
      <c r="Q103" s="9">
        <f>+Q108</f>
        <v>36.426400000000001</v>
      </c>
    </row>
    <row r="104" spans="1:17" x14ac:dyDescent="0.25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x14ac:dyDescent="0.25">
      <c r="A105" s="2" t="s">
        <v>43</v>
      </c>
      <c r="B105" s="2">
        <f>-B95</f>
        <v>300</v>
      </c>
      <c r="C105" s="2">
        <f>B105</f>
        <v>300</v>
      </c>
      <c r="D105" s="2">
        <f t="shared" ref="D105:Q106" si="50">C105</f>
        <v>300</v>
      </c>
      <c r="E105" s="2">
        <f t="shared" si="50"/>
        <v>300</v>
      </c>
      <c r="F105" s="2">
        <f t="shared" si="50"/>
        <v>300</v>
      </c>
      <c r="G105" s="2">
        <f t="shared" si="50"/>
        <v>300</v>
      </c>
      <c r="H105" s="2">
        <f t="shared" si="50"/>
        <v>300</v>
      </c>
      <c r="I105" s="2">
        <f t="shared" si="50"/>
        <v>300</v>
      </c>
      <c r="J105" s="2">
        <f t="shared" si="50"/>
        <v>300</v>
      </c>
      <c r="K105" s="2">
        <f t="shared" si="50"/>
        <v>300</v>
      </c>
      <c r="L105" s="2">
        <f t="shared" si="50"/>
        <v>300</v>
      </c>
      <c r="M105" s="2">
        <f t="shared" si="50"/>
        <v>300</v>
      </c>
      <c r="N105" s="2">
        <f t="shared" si="50"/>
        <v>300</v>
      </c>
      <c r="O105" s="2">
        <f t="shared" si="50"/>
        <v>300</v>
      </c>
      <c r="P105" s="2">
        <f t="shared" si="50"/>
        <v>300</v>
      </c>
      <c r="Q105" s="2">
        <f t="shared" si="50"/>
        <v>300</v>
      </c>
    </row>
    <row r="106" spans="1:17" x14ac:dyDescent="0.25">
      <c r="A106" s="2" t="s">
        <v>44</v>
      </c>
      <c r="B106" s="2">
        <f>-B96</f>
        <v>1300</v>
      </c>
      <c r="C106" s="9">
        <f>B106</f>
        <v>1300</v>
      </c>
      <c r="D106" s="9">
        <f t="shared" si="50"/>
        <v>1300</v>
      </c>
      <c r="E106" s="9">
        <f t="shared" si="50"/>
        <v>1300</v>
      </c>
      <c r="F106" s="9">
        <f t="shared" si="50"/>
        <v>1300</v>
      </c>
      <c r="G106" s="9">
        <f t="shared" si="50"/>
        <v>1300</v>
      </c>
      <c r="H106" s="9">
        <f t="shared" si="50"/>
        <v>1300</v>
      </c>
      <c r="I106" s="9">
        <f t="shared" si="50"/>
        <v>1300</v>
      </c>
      <c r="J106" s="9">
        <f t="shared" si="50"/>
        <v>1300</v>
      </c>
      <c r="K106" s="9">
        <f t="shared" si="50"/>
        <v>1300</v>
      </c>
      <c r="L106" s="9">
        <f t="shared" si="50"/>
        <v>1300</v>
      </c>
      <c r="M106" s="9">
        <f t="shared" si="50"/>
        <v>1300</v>
      </c>
      <c r="N106" s="9">
        <f t="shared" si="50"/>
        <v>1300</v>
      </c>
      <c r="O106" s="9">
        <f t="shared" si="50"/>
        <v>1300</v>
      </c>
      <c r="P106" s="9">
        <f t="shared" si="50"/>
        <v>1300</v>
      </c>
      <c r="Q106" s="9">
        <f t="shared" si="50"/>
        <v>1300</v>
      </c>
    </row>
    <row r="107" spans="1:17" x14ac:dyDescent="0.25">
      <c r="A107" s="2" t="s">
        <v>39</v>
      </c>
      <c r="B107" s="2">
        <f>-B97</f>
        <v>150</v>
      </c>
      <c r="C107" s="9">
        <f>B107-C97</f>
        <v>150</v>
      </c>
      <c r="D107" s="9">
        <f t="shared" ref="D107:Q107" si="51">C107-D97</f>
        <v>150</v>
      </c>
      <c r="E107" s="9">
        <f t="shared" si="51"/>
        <v>150</v>
      </c>
      <c r="F107" s="9">
        <f t="shared" si="51"/>
        <v>150</v>
      </c>
      <c r="G107" s="9">
        <f t="shared" si="51"/>
        <v>150</v>
      </c>
      <c r="H107" s="9">
        <f t="shared" si="51"/>
        <v>150</v>
      </c>
      <c r="I107" s="9">
        <f t="shared" si="51"/>
        <v>150</v>
      </c>
      <c r="J107" s="9">
        <f t="shared" si="51"/>
        <v>150</v>
      </c>
      <c r="K107" s="9">
        <f t="shared" si="51"/>
        <v>150</v>
      </c>
      <c r="L107" s="9">
        <f t="shared" si="51"/>
        <v>150</v>
      </c>
      <c r="M107" s="9">
        <f t="shared" si="51"/>
        <v>150</v>
      </c>
      <c r="N107" s="9">
        <f t="shared" si="51"/>
        <v>150</v>
      </c>
      <c r="O107" s="9">
        <f t="shared" si="51"/>
        <v>150</v>
      </c>
      <c r="P107" s="9">
        <f t="shared" si="51"/>
        <v>150</v>
      </c>
      <c r="Q107" s="9">
        <f t="shared" si="51"/>
        <v>150</v>
      </c>
    </row>
    <row r="108" spans="1:17" x14ac:dyDescent="0.25">
      <c r="A108" s="2" t="s">
        <v>45</v>
      </c>
      <c r="B108" s="2">
        <f>B99</f>
        <v>20</v>
      </c>
      <c r="C108" s="9">
        <f>C99</f>
        <v>14.795999999999992</v>
      </c>
      <c r="D108" s="9">
        <f t="shared" ref="D108:Q108" si="52">D99</f>
        <v>-2.230400000000003</v>
      </c>
      <c r="E108" s="9">
        <f t="shared" si="52"/>
        <v>0.74320000000000164</v>
      </c>
      <c r="F108" s="9">
        <f t="shared" si="52"/>
        <v>3.7168000000000063</v>
      </c>
      <c r="G108" s="9">
        <f t="shared" si="52"/>
        <v>6.690400000000011</v>
      </c>
      <c r="H108" s="9">
        <f t="shared" si="52"/>
        <v>9.6640000000000015</v>
      </c>
      <c r="I108" s="9">
        <f t="shared" si="52"/>
        <v>12.63760000000002</v>
      </c>
      <c r="J108" s="9">
        <f t="shared" si="52"/>
        <v>15.611200000000011</v>
      </c>
      <c r="K108" s="9">
        <f t="shared" si="52"/>
        <v>18.584800000000001</v>
      </c>
      <c r="L108" s="9">
        <f t="shared" si="52"/>
        <v>21.558400000000006</v>
      </c>
      <c r="M108" s="9">
        <f t="shared" si="52"/>
        <v>24.532000000000011</v>
      </c>
      <c r="N108" s="9">
        <f t="shared" si="52"/>
        <v>27.505600000000001</v>
      </c>
      <c r="O108" s="9">
        <f t="shared" si="52"/>
        <v>30.479199999999992</v>
      </c>
      <c r="P108" s="9">
        <f t="shared" si="52"/>
        <v>33.452800000000011</v>
      </c>
      <c r="Q108" s="9">
        <f t="shared" si="52"/>
        <v>36.426400000000001</v>
      </c>
    </row>
    <row r="109" spans="1:17" x14ac:dyDescent="0.25">
      <c r="A109" s="12" t="s">
        <v>46</v>
      </c>
      <c r="B109" s="12">
        <f>SUM(B105:B108)</f>
        <v>1770</v>
      </c>
      <c r="C109" s="13">
        <f>SUM(C105:C108)</f>
        <v>1764.796</v>
      </c>
      <c r="D109" s="13">
        <f t="shared" ref="D109:Q109" si="53">SUM(D105:D108)</f>
        <v>1747.7696000000001</v>
      </c>
      <c r="E109" s="13">
        <f t="shared" si="53"/>
        <v>1750.7431999999999</v>
      </c>
      <c r="F109" s="13">
        <f t="shared" si="53"/>
        <v>1753.7167999999999</v>
      </c>
      <c r="G109" s="13">
        <f t="shared" si="53"/>
        <v>1756.6904</v>
      </c>
      <c r="H109" s="13">
        <f t="shared" si="53"/>
        <v>1759.664</v>
      </c>
      <c r="I109" s="13">
        <f t="shared" si="53"/>
        <v>1762.6376</v>
      </c>
      <c r="J109" s="13">
        <f t="shared" si="53"/>
        <v>1765.6112000000001</v>
      </c>
      <c r="K109" s="13">
        <f t="shared" si="53"/>
        <v>1768.5848000000001</v>
      </c>
      <c r="L109" s="13">
        <f t="shared" si="53"/>
        <v>1771.5583999999999</v>
      </c>
      <c r="M109" s="13">
        <f t="shared" si="53"/>
        <v>1774.5319999999999</v>
      </c>
      <c r="N109" s="13">
        <f t="shared" si="53"/>
        <v>1777.5056</v>
      </c>
      <c r="O109" s="13">
        <f t="shared" si="53"/>
        <v>1780.4792</v>
      </c>
      <c r="P109" s="13">
        <f t="shared" si="53"/>
        <v>1783.4528</v>
      </c>
      <c r="Q109" s="13">
        <f t="shared" si="53"/>
        <v>1786.4264000000001</v>
      </c>
    </row>
    <row r="110" spans="1:17" x14ac:dyDescent="0.25">
      <c r="A110" s="2" t="s">
        <v>47</v>
      </c>
      <c r="B110" s="2">
        <f>B109-B102-B103</f>
        <v>0</v>
      </c>
      <c r="C110" s="9">
        <f>C109-C102-C103</f>
        <v>0</v>
      </c>
      <c r="D110" s="9">
        <f t="shared" ref="D110:Q110" si="54">D109-D102-D103</f>
        <v>0</v>
      </c>
      <c r="E110" s="9">
        <f t="shared" si="54"/>
        <v>0</v>
      </c>
      <c r="F110" s="9">
        <f t="shared" si="54"/>
        <v>0</v>
      </c>
      <c r="G110" s="9">
        <f t="shared" si="54"/>
        <v>0</v>
      </c>
      <c r="H110" s="9">
        <f t="shared" si="54"/>
        <v>0</v>
      </c>
      <c r="I110" s="9">
        <f t="shared" si="54"/>
        <v>0</v>
      </c>
      <c r="J110" s="9">
        <f t="shared" si="54"/>
        <v>0</v>
      </c>
      <c r="K110" s="9">
        <f t="shared" si="54"/>
        <v>0</v>
      </c>
      <c r="L110" s="9">
        <f t="shared" si="54"/>
        <v>0</v>
      </c>
      <c r="M110" s="9">
        <f t="shared" si="54"/>
        <v>0</v>
      </c>
      <c r="N110" s="9">
        <f t="shared" si="54"/>
        <v>0</v>
      </c>
      <c r="O110" s="9">
        <f t="shared" si="54"/>
        <v>0</v>
      </c>
      <c r="P110" s="9">
        <f t="shared" si="54"/>
        <v>0</v>
      </c>
      <c r="Q110" s="9">
        <f t="shared" si="54"/>
        <v>-36.426400000000001</v>
      </c>
    </row>
    <row r="111" spans="1:17" x14ac:dyDescent="0.25">
      <c r="A11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 x14ac:dyDescent="0.25">
      <c r="A112" s="2"/>
      <c r="B112" s="2"/>
      <c r="C112" s="25" t="str">
        <f>C101</f>
        <v>A1</v>
      </c>
      <c r="D112" s="25" t="str">
        <f t="shared" ref="D112:Q112" si="55">D101</f>
        <v>A2</v>
      </c>
      <c r="E112" s="25" t="str">
        <f t="shared" si="55"/>
        <v>A3</v>
      </c>
      <c r="F112" s="25" t="str">
        <f t="shared" si="55"/>
        <v>A4</v>
      </c>
      <c r="G112" s="25" t="str">
        <f t="shared" si="55"/>
        <v>A5</v>
      </c>
      <c r="H112" s="25" t="str">
        <f t="shared" si="55"/>
        <v>A6</v>
      </c>
      <c r="I112" s="25" t="str">
        <f t="shared" si="55"/>
        <v>A7</v>
      </c>
      <c r="J112" s="25" t="str">
        <f t="shared" si="55"/>
        <v>A8</v>
      </c>
      <c r="K112" s="25" t="str">
        <f t="shared" si="55"/>
        <v>A9</v>
      </c>
      <c r="L112" s="25" t="str">
        <f t="shared" si="55"/>
        <v>A10</v>
      </c>
      <c r="M112" s="25" t="str">
        <f t="shared" si="55"/>
        <v>A11</v>
      </c>
      <c r="N112" s="25" t="str">
        <f t="shared" si="55"/>
        <v>A12</v>
      </c>
      <c r="O112" s="25" t="str">
        <f t="shared" si="55"/>
        <v>A13</v>
      </c>
      <c r="P112" s="25" t="str">
        <f t="shared" si="55"/>
        <v>A14</v>
      </c>
      <c r="Q112" s="25" t="str">
        <f t="shared" si="55"/>
        <v>A15</v>
      </c>
    </row>
    <row r="113" spans="1:17" x14ac:dyDescent="0.25">
      <c r="A113" s="2" t="s">
        <v>48</v>
      </c>
      <c r="B113" s="2">
        <f>-B93</f>
        <v>-354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25">
      <c r="A114" s="2" t="s">
        <v>49</v>
      </c>
      <c r="B114" s="2"/>
      <c r="C114" s="2"/>
      <c r="D114" s="9">
        <f>-D93</f>
        <v>14.795999999999992</v>
      </c>
      <c r="E114" s="9">
        <f t="shared" ref="E114:Q114" si="56">-E93</f>
        <v>-2.230400000000003</v>
      </c>
      <c r="F114" s="9">
        <f t="shared" si="56"/>
        <v>0.74320000000000164</v>
      </c>
      <c r="G114" s="9">
        <f t="shared" si="56"/>
        <v>3.7168000000000063</v>
      </c>
      <c r="H114" s="9">
        <f t="shared" si="56"/>
        <v>6.690400000000011</v>
      </c>
      <c r="I114" s="9">
        <f t="shared" si="56"/>
        <v>9.6640000000000015</v>
      </c>
      <c r="J114" s="9">
        <f t="shared" si="56"/>
        <v>12.63760000000002</v>
      </c>
      <c r="K114" s="9">
        <f t="shared" si="56"/>
        <v>15.611200000000011</v>
      </c>
      <c r="L114" s="9">
        <f t="shared" si="56"/>
        <v>18.584800000000001</v>
      </c>
      <c r="M114" s="9">
        <f t="shared" si="56"/>
        <v>21.558400000000006</v>
      </c>
      <c r="N114" s="9">
        <f t="shared" si="56"/>
        <v>24.532000000000011</v>
      </c>
      <c r="O114" s="9">
        <f t="shared" si="56"/>
        <v>27.505600000000001</v>
      </c>
      <c r="P114" s="9">
        <f t="shared" si="56"/>
        <v>30.479199999999992</v>
      </c>
      <c r="Q114" s="9">
        <f t="shared" si="56"/>
        <v>33.452800000000011</v>
      </c>
    </row>
    <row r="115" spans="1:17" x14ac:dyDescent="0.25">
      <c r="A115" s="2" t="s">
        <v>50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>
        <f>B25*Q85-Q103+Q108</f>
        <v>1392</v>
      </c>
    </row>
    <row r="116" spans="1:17" x14ac:dyDescent="0.25">
      <c r="A116" s="2" t="s">
        <v>52</v>
      </c>
      <c r="B116" s="2">
        <f>SUM(B113:B115)</f>
        <v>-354</v>
      </c>
      <c r="C116" s="2">
        <f t="shared" ref="C116:Q116" si="57">SUM(C113:C115)</f>
        <v>0</v>
      </c>
      <c r="D116" s="9">
        <f t="shared" si="57"/>
        <v>14.795999999999992</v>
      </c>
      <c r="E116" s="9">
        <f t="shared" si="57"/>
        <v>-2.230400000000003</v>
      </c>
      <c r="F116" s="9">
        <f t="shared" si="57"/>
        <v>0.74320000000000164</v>
      </c>
      <c r="G116" s="9">
        <f t="shared" si="57"/>
        <v>3.7168000000000063</v>
      </c>
      <c r="H116" s="9">
        <f t="shared" si="57"/>
        <v>6.690400000000011</v>
      </c>
      <c r="I116" s="9">
        <f t="shared" si="57"/>
        <v>9.6640000000000015</v>
      </c>
      <c r="J116" s="9">
        <f t="shared" si="57"/>
        <v>12.63760000000002</v>
      </c>
      <c r="K116" s="9">
        <f t="shared" si="57"/>
        <v>15.611200000000011</v>
      </c>
      <c r="L116" s="9">
        <f t="shared" si="57"/>
        <v>18.584800000000001</v>
      </c>
      <c r="M116" s="9">
        <f t="shared" si="57"/>
        <v>21.558400000000006</v>
      </c>
      <c r="N116" s="9">
        <f t="shared" si="57"/>
        <v>24.532000000000011</v>
      </c>
      <c r="O116" s="9">
        <f t="shared" si="57"/>
        <v>27.505600000000001</v>
      </c>
      <c r="P116" s="9">
        <f t="shared" si="57"/>
        <v>30.479199999999992</v>
      </c>
      <c r="Q116" s="9">
        <f t="shared" si="57"/>
        <v>1425.4528</v>
      </c>
    </row>
    <row r="117" spans="1:17" x14ac:dyDescent="0.25">
      <c r="A117" s="2" t="s">
        <v>51</v>
      </c>
      <c r="B117" s="30">
        <f>IRR(B116:Q116)</f>
        <v>0.11253340363540043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5">
      <c r="A11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2">
    <mergeCell ref="I4:J4"/>
    <mergeCell ref="I17:J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tabSelected="1" zoomScale="76" zoomScaleNormal="76" workbookViewId="0">
      <selection activeCell="B21" sqref="B21"/>
    </sheetView>
  </sheetViews>
  <sheetFormatPr baseColWidth="10" defaultColWidth="8.42578125" defaultRowHeight="15" x14ac:dyDescent="0.25"/>
  <cols>
    <col min="1" max="1" width="20.5703125" customWidth="1"/>
    <col min="2" max="2" width="9.42578125" bestFit="1" customWidth="1"/>
    <col min="4" max="4" width="8.85546875" customWidth="1"/>
    <col min="8" max="8" width="7.85546875" customWidth="1"/>
  </cols>
  <sheetData>
    <row r="1" spans="1:22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22" x14ac:dyDescent="0.25">
      <c r="A2" s="46" t="s">
        <v>70</v>
      </c>
      <c r="C2" s="61" t="s">
        <v>81</v>
      </c>
      <c r="D2" s="61"/>
      <c r="E2" t="s">
        <v>80</v>
      </c>
    </row>
    <row r="3" spans="1:22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22" x14ac:dyDescent="0.25">
      <c r="A4" s="14"/>
      <c r="B4" s="47"/>
      <c r="C4" s="47"/>
      <c r="I4" s="57" t="s">
        <v>61</v>
      </c>
      <c r="J4" s="57"/>
      <c r="K4" s="39" t="s">
        <v>22</v>
      </c>
      <c r="L4" s="40" t="s">
        <v>23</v>
      </c>
      <c r="M4" s="40" t="s">
        <v>24</v>
      </c>
      <c r="N4" s="41" t="s">
        <v>25</v>
      </c>
      <c r="O4" s="41" t="s">
        <v>26</v>
      </c>
      <c r="P4" s="41" t="s">
        <v>27</v>
      </c>
      <c r="Q4" s="41" t="s">
        <v>28</v>
      </c>
      <c r="R4" s="41" t="s">
        <v>29</v>
      </c>
      <c r="S4" s="41" t="s">
        <v>30</v>
      </c>
      <c r="T4" s="41" t="s">
        <v>31</v>
      </c>
      <c r="U4" s="26"/>
      <c r="V4" s="26"/>
    </row>
    <row r="5" spans="1:22" x14ac:dyDescent="0.25">
      <c r="A5" s="44" t="s">
        <v>64</v>
      </c>
      <c r="B5" s="22" t="s">
        <v>0</v>
      </c>
      <c r="C5" s="22" t="s">
        <v>1</v>
      </c>
      <c r="E5" s="12" t="s">
        <v>63</v>
      </c>
      <c r="F5" s="50" t="str">
        <f>B5</f>
        <v>(1)</v>
      </c>
      <c r="G5" s="50" t="str">
        <f>C5</f>
        <v>(2)</v>
      </c>
      <c r="I5" s="11" t="s">
        <v>58</v>
      </c>
      <c r="J5" s="2"/>
      <c r="K5" s="2">
        <f t="shared" ref="K5:T9" si="0">C40</f>
        <v>166</v>
      </c>
      <c r="L5" s="2">
        <f t="shared" si="0"/>
        <v>166</v>
      </c>
      <c r="M5" s="2">
        <f t="shared" si="0"/>
        <v>166</v>
      </c>
      <c r="N5" s="2">
        <f t="shared" si="0"/>
        <v>166</v>
      </c>
      <c r="O5" s="2">
        <f t="shared" si="0"/>
        <v>166</v>
      </c>
      <c r="P5" s="2">
        <f t="shared" si="0"/>
        <v>166</v>
      </c>
      <c r="Q5" s="2">
        <f t="shared" si="0"/>
        <v>166</v>
      </c>
      <c r="R5" s="2">
        <f t="shared" si="0"/>
        <v>166</v>
      </c>
      <c r="S5" s="2">
        <f t="shared" si="0"/>
        <v>166</v>
      </c>
      <c r="T5" s="2">
        <f t="shared" si="0"/>
        <v>166</v>
      </c>
    </row>
    <row r="6" spans="1:22" x14ac:dyDescent="0.25">
      <c r="A6" s="12" t="s">
        <v>2</v>
      </c>
      <c r="B6" s="28">
        <v>1500</v>
      </c>
      <c r="C6" s="11">
        <f>B6</f>
        <v>1500</v>
      </c>
      <c r="E6" s="2" t="s">
        <v>37</v>
      </c>
      <c r="F6" s="60">
        <f>B22*(F9+F10+F11+F12)</f>
        <v>299.60000000000002</v>
      </c>
      <c r="G6" s="60">
        <f>B22*(G9+G10+G11+G12)</f>
        <v>359.6</v>
      </c>
      <c r="I6" s="7" t="s">
        <v>59</v>
      </c>
      <c r="J6" s="2"/>
      <c r="K6" s="9">
        <f t="shared" si="0"/>
        <v>-53.027999999999999</v>
      </c>
      <c r="L6" s="9">
        <f t="shared" si="0"/>
        <v>-49.469382000000003</v>
      </c>
      <c r="M6" s="9">
        <f t="shared" si="0"/>
        <v>-45.763285533000001</v>
      </c>
      <c r="N6" s="9">
        <f t="shared" si="0"/>
        <v>-41.152543494289496</v>
      </c>
      <c r="O6" s="9">
        <f t="shared" si="0"/>
        <v>-36.513305120070115</v>
      </c>
      <c r="P6" s="9">
        <f t="shared" si="0"/>
        <v>-31.873169111282206</v>
      </c>
      <c r="Q6" s="9">
        <f t="shared" si="0"/>
        <v>-27.233004827005388</v>
      </c>
      <c r="R6" s="9">
        <f t="shared" si="0"/>
        <v>-22.592839652050667</v>
      </c>
      <c r="S6" s="9">
        <f t="shared" si="0"/>
        <v>-17.952674449039591</v>
      </c>
      <c r="T6" s="9">
        <f t="shared" si="0"/>
        <v>-13.312509245144744</v>
      </c>
    </row>
    <row r="7" spans="1:22" x14ac:dyDescent="0.25">
      <c r="A7" s="2" t="s">
        <v>78</v>
      </c>
      <c r="B7" s="53">
        <f>B6*B28</f>
        <v>450</v>
      </c>
      <c r="C7" s="53">
        <f>B7</f>
        <v>450</v>
      </c>
      <c r="E7" s="2" t="s">
        <v>38</v>
      </c>
      <c r="F7" s="2">
        <f>F13-F6</f>
        <v>1198.4000000000001</v>
      </c>
      <c r="G7" s="2">
        <f>G13-G6</f>
        <v>1438.4</v>
      </c>
      <c r="I7" s="11" t="s">
        <v>16</v>
      </c>
      <c r="J7" s="2"/>
      <c r="K7" s="9">
        <f t="shared" si="0"/>
        <v>112.97200000000001</v>
      </c>
      <c r="L7" s="9">
        <f t="shared" si="0"/>
        <v>116.530618</v>
      </c>
      <c r="M7" s="9">
        <f t="shared" si="0"/>
        <v>120.236714467</v>
      </c>
      <c r="N7" s="9">
        <f t="shared" si="0"/>
        <v>124.84745650571051</v>
      </c>
      <c r="O7" s="9">
        <f t="shared" si="0"/>
        <v>129.48669487992987</v>
      </c>
      <c r="P7" s="9">
        <f t="shared" si="0"/>
        <v>134.12683088871779</v>
      </c>
      <c r="Q7" s="9">
        <f t="shared" si="0"/>
        <v>138.7669951729946</v>
      </c>
      <c r="R7" s="9">
        <f t="shared" si="0"/>
        <v>143.40716034794934</v>
      </c>
      <c r="S7" s="9">
        <f t="shared" si="0"/>
        <v>148.04732555096041</v>
      </c>
      <c r="T7" s="9">
        <f t="shared" si="0"/>
        <v>152.68749075485525</v>
      </c>
    </row>
    <row r="8" spans="1:22" x14ac:dyDescent="0.25">
      <c r="A8" s="2" t="s">
        <v>4</v>
      </c>
      <c r="B8" s="2">
        <v>260</v>
      </c>
      <c r="C8" s="2">
        <v>260</v>
      </c>
      <c r="I8" s="7" t="s">
        <v>17</v>
      </c>
      <c r="J8" s="2"/>
      <c r="K8" s="9">
        <f t="shared" si="0"/>
        <v>-33.891600000000004</v>
      </c>
      <c r="L8" s="9">
        <f t="shared" si="0"/>
        <v>-34.959185400000003</v>
      </c>
      <c r="M8" s="9">
        <f t="shared" si="0"/>
        <v>-36.0710143401</v>
      </c>
      <c r="N8" s="9">
        <f t="shared" si="0"/>
        <v>-37.454236951713149</v>
      </c>
      <c r="O8" s="9">
        <f t="shared" si="0"/>
        <v>-38.846008463978961</v>
      </c>
      <c r="P8" s="9">
        <f t="shared" si="0"/>
        <v>-40.238049266615334</v>
      </c>
      <c r="Q8" s="9">
        <f t="shared" si="0"/>
        <v>-41.630098551898378</v>
      </c>
      <c r="R8" s="9">
        <f t="shared" si="0"/>
        <v>-43.022148104384804</v>
      </c>
      <c r="S8" s="9">
        <f t="shared" si="0"/>
        <v>-44.414197665288121</v>
      </c>
      <c r="T8" s="9">
        <f t="shared" si="0"/>
        <v>-45.80624722645657</v>
      </c>
    </row>
    <row r="9" spans="1:22" x14ac:dyDescent="0.25">
      <c r="A9" s="2" t="s">
        <v>5</v>
      </c>
      <c r="B9" s="2">
        <f>B20*B17</f>
        <v>24</v>
      </c>
      <c r="C9" s="2">
        <v>0</v>
      </c>
      <c r="E9" s="2" t="s">
        <v>43</v>
      </c>
      <c r="F9" s="29">
        <v>0</v>
      </c>
      <c r="G9" s="29">
        <f>B17</f>
        <v>300</v>
      </c>
      <c r="I9" s="11" t="s">
        <v>18</v>
      </c>
      <c r="J9" s="2"/>
      <c r="K9" s="9">
        <f t="shared" si="0"/>
        <v>79.080399999999997</v>
      </c>
      <c r="L9" s="9">
        <f t="shared" si="0"/>
        <v>81.571432600000009</v>
      </c>
      <c r="M9" s="9">
        <f t="shared" si="0"/>
        <v>84.165700126899992</v>
      </c>
      <c r="N9" s="9">
        <f t="shared" si="0"/>
        <v>87.393219553997369</v>
      </c>
      <c r="O9" s="9">
        <f t="shared" si="0"/>
        <v>90.64068641595091</v>
      </c>
      <c r="P9" s="9">
        <f t="shared" si="0"/>
        <v>93.888781622102456</v>
      </c>
      <c r="Q9" s="9">
        <f t="shared" si="0"/>
        <v>97.136896621096213</v>
      </c>
      <c r="R9" s="9">
        <f t="shared" si="0"/>
        <v>100.38501224356455</v>
      </c>
      <c r="S9" s="9">
        <f t="shared" si="0"/>
        <v>103.63312788567228</v>
      </c>
      <c r="T9" s="9">
        <f t="shared" si="0"/>
        <v>106.88124352839867</v>
      </c>
    </row>
    <row r="10" spans="1:22" x14ac:dyDescent="0.25">
      <c r="A10" s="2" t="s">
        <v>21</v>
      </c>
      <c r="B10" s="16">
        <f>B9/B6</f>
        <v>1.6E-2</v>
      </c>
      <c r="C10" s="2">
        <f>C9/C6</f>
        <v>0</v>
      </c>
      <c r="E10" s="2" t="s">
        <v>44</v>
      </c>
      <c r="F10" s="2">
        <f>B18</f>
        <v>1328</v>
      </c>
      <c r="G10" s="2">
        <f>B18</f>
        <v>1328</v>
      </c>
      <c r="I10" s="2" t="s">
        <v>19</v>
      </c>
      <c r="J10" s="2"/>
      <c r="K10" s="9">
        <f t="shared" ref="K10:T12" si="1">C47</f>
        <v>79.080399999999997</v>
      </c>
      <c r="L10" s="9">
        <f t="shared" si="1"/>
        <v>81.571432600000009</v>
      </c>
      <c r="M10" s="9">
        <f t="shared" si="1"/>
        <v>84.165700126899992</v>
      </c>
      <c r="N10" s="9">
        <f t="shared" si="1"/>
        <v>87.393219553997369</v>
      </c>
      <c r="O10" s="9">
        <f t="shared" si="1"/>
        <v>90.64068641595091</v>
      </c>
      <c r="P10" s="9">
        <f t="shared" si="1"/>
        <v>93.888781622102456</v>
      </c>
      <c r="Q10" s="9">
        <f t="shared" si="1"/>
        <v>97.136896621096213</v>
      </c>
      <c r="R10" s="9">
        <f t="shared" si="1"/>
        <v>100.38501224356455</v>
      </c>
      <c r="S10" s="9">
        <f t="shared" si="1"/>
        <v>103.63312788567228</v>
      </c>
      <c r="T10" s="9">
        <f t="shared" si="1"/>
        <v>106.88124352839867</v>
      </c>
    </row>
    <row r="11" spans="1:22" x14ac:dyDescent="0.25">
      <c r="A11" s="6" t="s">
        <v>20</v>
      </c>
      <c r="B11" s="29">
        <v>0</v>
      </c>
      <c r="C11" s="29">
        <v>3</v>
      </c>
      <c r="E11" s="2" t="s">
        <v>39</v>
      </c>
      <c r="F11" s="2">
        <f>B19</f>
        <v>150</v>
      </c>
      <c r="G11" s="2">
        <f>B19</f>
        <v>150</v>
      </c>
      <c r="I11" s="2" t="s">
        <v>37</v>
      </c>
      <c r="J11" s="2">
        <f>B48</f>
        <v>299.60000000000002</v>
      </c>
      <c r="K11" s="9">
        <f t="shared" si="1"/>
        <v>0</v>
      </c>
      <c r="L11" s="9">
        <f t="shared" si="1"/>
        <v>0.78626666666667688</v>
      </c>
      <c r="M11" s="9">
        <f t="shared" si="1"/>
        <v>18.295234066666666</v>
      </c>
      <c r="N11" s="9">
        <f t="shared" si="1"/>
        <v>15.700966539766682</v>
      </c>
      <c r="O11" s="9">
        <f t="shared" si="1"/>
        <v>12.473447112669305</v>
      </c>
      <c r="P11" s="9">
        <f t="shared" si="1"/>
        <v>9.2259802507157644</v>
      </c>
      <c r="Q11" s="9">
        <f t="shared" si="1"/>
        <v>5.9778850445642178</v>
      </c>
      <c r="R11" s="9">
        <f t="shared" si="1"/>
        <v>2.7297700455704614</v>
      </c>
      <c r="S11" s="9">
        <f t="shared" si="1"/>
        <v>-0.51834557689787175</v>
      </c>
      <c r="T11" s="9">
        <f t="shared" si="1"/>
        <v>-3.7664612190056062</v>
      </c>
    </row>
    <row r="12" spans="1:22" x14ac:dyDescent="0.25">
      <c r="A12" s="12" t="s">
        <v>6</v>
      </c>
      <c r="B12" s="52">
        <f>B7-B8-B9-B11</f>
        <v>166</v>
      </c>
      <c r="C12" s="52">
        <f>C7-C8-C9-C11</f>
        <v>187</v>
      </c>
      <c r="E12" s="2" t="s">
        <v>45</v>
      </c>
      <c r="F12" s="29">
        <v>20</v>
      </c>
      <c r="G12" s="29">
        <v>20</v>
      </c>
      <c r="I12" s="2" t="s">
        <v>38</v>
      </c>
      <c r="J12" s="2">
        <f>B49</f>
        <v>1198.4000000000001</v>
      </c>
      <c r="K12" s="9">
        <f t="shared" si="1"/>
        <v>-99.866666666666674</v>
      </c>
      <c r="L12" s="9">
        <f t="shared" si="1"/>
        <v>-99.866666666666674</v>
      </c>
      <c r="M12" s="9">
        <f t="shared" si="1"/>
        <v>-99.866666666666674</v>
      </c>
      <c r="N12" s="9">
        <f t="shared" si="1"/>
        <v>-99.866666666666674</v>
      </c>
      <c r="O12" s="9">
        <f t="shared" si="1"/>
        <v>-99.866666666666674</v>
      </c>
      <c r="P12" s="9">
        <f t="shared" si="1"/>
        <v>-99.866666666666674</v>
      </c>
      <c r="Q12" s="9">
        <f t="shared" si="1"/>
        <v>-99.866666666666674</v>
      </c>
      <c r="R12" s="9">
        <f t="shared" si="1"/>
        <v>-99.866666666666674</v>
      </c>
      <c r="S12" s="9">
        <f t="shared" si="1"/>
        <v>-99.866666666666674</v>
      </c>
      <c r="T12" s="9">
        <f t="shared" si="1"/>
        <v>-99.866666666666674</v>
      </c>
    </row>
    <row r="13" spans="1:22" x14ac:dyDescent="0.25">
      <c r="A13" s="2" t="s">
        <v>7</v>
      </c>
      <c r="B13" s="51">
        <f>B12/B6</f>
        <v>0.11066666666666666</v>
      </c>
      <c r="C13" s="51">
        <f>C12/C6</f>
        <v>0.12466666666666666</v>
      </c>
      <c r="E13" s="12" t="s">
        <v>46</v>
      </c>
      <c r="F13" s="2">
        <f>SUM(F9:F12)</f>
        <v>1498</v>
      </c>
      <c r="G13" s="2">
        <f>SUM(G9:G12)</f>
        <v>1798</v>
      </c>
      <c r="I13" s="2" t="s">
        <v>41</v>
      </c>
      <c r="J13" s="2"/>
      <c r="K13" s="9">
        <f t="shared" ref="K13:T14" si="2">C53</f>
        <v>20</v>
      </c>
      <c r="L13" s="9">
        <f t="shared" si="2"/>
        <v>-0.78626666666667688</v>
      </c>
      <c r="M13" s="9">
        <f t="shared" si="2"/>
        <v>-18.295234066666666</v>
      </c>
      <c r="N13" s="9">
        <f t="shared" si="2"/>
        <v>-15.700966539766682</v>
      </c>
      <c r="O13" s="9">
        <f t="shared" si="2"/>
        <v>-12.473447112669305</v>
      </c>
      <c r="P13" s="9">
        <f t="shared" si="2"/>
        <v>-9.2259802507157644</v>
      </c>
      <c r="Q13" s="9">
        <f t="shared" si="2"/>
        <v>-5.9778850445642178</v>
      </c>
      <c r="R13" s="9">
        <f t="shared" si="2"/>
        <v>-2.7297700455704614</v>
      </c>
      <c r="S13" s="9">
        <f t="shared" si="2"/>
        <v>0.51834557689787175</v>
      </c>
      <c r="T13" s="9">
        <f t="shared" si="2"/>
        <v>3.7664612190056062</v>
      </c>
    </row>
    <row r="14" spans="1:22" x14ac:dyDescent="0.25">
      <c r="A14" s="7" t="s">
        <v>13</v>
      </c>
      <c r="B14" s="29">
        <v>0</v>
      </c>
      <c r="C14" s="29">
        <f>B17/B21*0.8</f>
        <v>9.6000000000000014</v>
      </c>
      <c r="E14" s="2" t="s">
        <v>77</v>
      </c>
      <c r="F14" s="15">
        <f>F7/F13</f>
        <v>0.8</v>
      </c>
      <c r="G14" s="15">
        <f>G7/G13</f>
        <v>0.8</v>
      </c>
      <c r="I14" s="2" t="s">
        <v>60</v>
      </c>
      <c r="J14" s="2">
        <f>B54</f>
        <v>20</v>
      </c>
      <c r="K14" s="9">
        <f t="shared" si="2"/>
        <v>-0.78626666666667688</v>
      </c>
      <c r="L14" s="9">
        <f t="shared" si="2"/>
        <v>-18.295234066666666</v>
      </c>
      <c r="M14" s="9">
        <f t="shared" si="2"/>
        <v>-15.700966539766682</v>
      </c>
      <c r="N14" s="9">
        <f t="shared" si="2"/>
        <v>-12.473447112669305</v>
      </c>
      <c r="O14" s="9">
        <f t="shared" si="2"/>
        <v>-9.2259802507157644</v>
      </c>
      <c r="P14" s="9">
        <f t="shared" si="2"/>
        <v>-5.9778850445642178</v>
      </c>
      <c r="Q14" s="9">
        <f t="shared" si="2"/>
        <v>-2.7297700455704614</v>
      </c>
      <c r="R14" s="9">
        <f t="shared" si="2"/>
        <v>0.51834557689787175</v>
      </c>
      <c r="S14" s="9">
        <f t="shared" si="2"/>
        <v>3.7664612190056062</v>
      </c>
      <c r="T14" s="9">
        <f t="shared" si="2"/>
        <v>7.0145768617319959</v>
      </c>
    </row>
    <row r="15" spans="1:22" x14ac:dyDescent="0.25">
      <c r="A15" s="11" t="s">
        <v>14</v>
      </c>
      <c r="B15" s="12">
        <f>B12-B14</f>
        <v>166</v>
      </c>
      <c r="C15" s="12">
        <f>C12-C14</f>
        <v>177.4</v>
      </c>
      <c r="I15" s="12" t="s">
        <v>45</v>
      </c>
      <c r="J15" s="12">
        <f>-J11</f>
        <v>-299.60000000000002</v>
      </c>
      <c r="K15" s="13">
        <f>-K11</f>
        <v>0</v>
      </c>
      <c r="L15" s="13">
        <f t="shared" ref="L15:S15" si="3">-L11</f>
        <v>-0.78626666666667688</v>
      </c>
      <c r="M15" s="13">
        <f t="shared" si="3"/>
        <v>-18.295234066666666</v>
      </c>
      <c r="N15" s="13">
        <f t="shared" si="3"/>
        <v>-15.700966539766682</v>
      </c>
      <c r="O15" s="13">
        <f t="shared" si="3"/>
        <v>-12.473447112669305</v>
      </c>
      <c r="P15" s="13">
        <f t="shared" si="3"/>
        <v>-9.2259802507157644</v>
      </c>
      <c r="Q15" s="13">
        <f t="shared" si="3"/>
        <v>-5.9778850445642178</v>
      </c>
      <c r="R15" s="13">
        <f t="shared" si="3"/>
        <v>-2.7297700455704614</v>
      </c>
      <c r="S15" s="13">
        <f t="shared" si="3"/>
        <v>0.51834557689787175</v>
      </c>
      <c r="T15" s="13">
        <f>-T11+F18-(J12+SUM(K12:T12))+T14</f>
        <v>1139.0477047474042</v>
      </c>
    </row>
    <row r="17" spans="1:22" x14ac:dyDescent="0.25">
      <c r="A17" s="7" t="s">
        <v>65</v>
      </c>
      <c r="B17" s="29">
        <v>300</v>
      </c>
      <c r="E17" s="1"/>
      <c r="F17" s="22" t="s">
        <v>0</v>
      </c>
      <c r="G17" s="22" t="s">
        <v>1</v>
      </c>
      <c r="I17" s="58" t="s">
        <v>62</v>
      </c>
      <c r="J17" s="59"/>
      <c r="K17" s="25" t="s">
        <v>22</v>
      </c>
      <c r="L17" s="40" t="s">
        <v>23</v>
      </c>
      <c r="M17" s="40" t="s">
        <v>24</v>
      </c>
      <c r="N17" s="41" t="s">
        <v>25</v>
      </c>
      <c r="O17" s="41" t="s">
        <v>26</v>
      </c>
      <c r="P17" s="41" t="s">
        <v>27</v>
      </c>
      <c r="Q17" s="41" t="s">
        <v>28</v>
      </c>
      <c r="R17" s="41" t="s">
        <v>29</v>
      </c>
      <c r="S17" s="41" t="s">
        <v>30</v>
      </c>
      <c r="T17" s="41" t="s">
        <v>31</v>
      </c>
    </row>
    <row r="18" spans="1:22" x14ac:dyDescent="0.25">
      <c r="A18" s="7" t="s">
        <v>44</v>
      </c>
      <c r="B18" s="29">
        <f>B25*B15</f>
        <v>1328</v>
      </c>
      <c r="E18" s="48" t="s">
        <v>74</v>
      </c>
      <c r="F18" s="9">
        <f>T5*B25</f>
        <v>1328</v>
      </c>
      <c r="G18" s="9">
        <f>T18*B25</f>
        <v>1419.2</v>
      </c>
      <c r="I18" s="11" t="s">
        <v>58</v>
      </c>
      <c r="J18" s="2"/>
      <c r="K18" s="2">
        <f t="shared" ref="K18:T22" si="4">C85</f>
        <v>177.4</v>
      </c>
      <c r="L18" s="2">
        <f t="shared" si="4"/>
        <v>177.4</v>
      </c>
      <c r="M18" s="2">
        <f t="shared" si="4"/>
        <v>177.4</v>
      </c>
      <c r="N18" s="2">
        <f t="shared" si="4"/>
        <v>177.4</v>
      </c>
      <c r="O18" s="2">
        <f t="shared" si="4"/>
        <v>177.4</v>
      </c>
      <c r="P18" s="2">
        <f t="shared" si="4"/>
        <v>177.4</v>
      </c>
      <c r="Q18" s="2">
        <f t="shared" si="4"/>
        <v>177.4</v>
      </c>
      <c r="R18" s="2">
        <f t="shared" si="4"/>
        <v>177.4</v>
      </c>
      <c r="S18" s="2">
        <f t="shared" si="4"/>
        <v>177.4</v>
      </c>
      <c r="T18" s="2">
        <f t="shared" si="4"/>
        <v>177.4</v>
      </c>
    </row>
    <row r="19" spans="1:22" x14ac:dyDescent="0.25">
      <c r="A19" s="7" t="s">
        <v>39</v>
      </c>
      <c r="B19" s="29">
        <v>150</v>
      </c>
      <c r="E19" s="46" t="s">
        <v>72</v>
      </c>
      <c r="F19" s="9">
        <f>B25*T5-(J12+SUM(K12:T12))+T14</f>
        <v>1135.2812435283986</v>
      </c>
      <c r="G19" s="9">
        <f>T18*B25-(J25+SUM(K25:T25))+T27</f>
        <v>1182.0526000000002</v>
      </c>
      <c r="H19" s="1">
        <f>F19/G19</f>
        <v>0.96043208527979074</v>
      </c>
      <c r="I19" s="7" t="s">
        <v>59</v>
      </c>
      <c r="J19" s="2"/>
      <c r="K19" s="9">
        <f t="shared" si="4"/>
        <v>-64.728000000000009</v>
      </c>
      <c r="L19" s="9">
        <f t="shared" si="4"/>
        <v>-59.333999999999996</v>
      </c>
      <c r="M19" s="9">
        <f t="shared" si="4"/>
        <v>-53.939999999999991</v>
      </c>
      <c r="N19" s="9">
        <f t="shared" si="4"/>
        <v>-48.545999999999985</v>
      </c>
      <c r="O19" s="9">
        <f t="shared" si="4"/>
        <v>-43.151999999999987</v>
      </c>
      <c r="P19" s="9">
        <f t="shared" si="4"/>
        <v>-37.757999999999988</v>
      </c>
      <c r="Q19" s="9">
        <f t="shared" si="4"/>
        <v>-32.363999999999983</v>
      </c>
      <c r="R19" s="9">
        <f t="shared" si="4"/>
        <v>-26.969999999999985</v>
      </c>
      <c r="S19" s="9">
        <f t="shared" si="4"/>
        <v>-21.575999999999986</v>
      </c>
      <c r="T19" s="9">
        <f t="shared" si="4"/>
        <v>-16.181999999999984</v>
      </c>
    </row>
    <row r="20" spans="1:22" x14ac:dyDescent="0.25">
      <c r="A20" s="7" t="s">
        <v>8</v>
      </c>
      <c r="B20" s="35">
        <v>0.08</v>
      </c>
      <c r="E20" s="11" t="s">
        <v>69</v>
      </c>
      <c r="F20" s="31">
        <f>IRR(J15:T15)</f>
        <v>0.12944534217431958</v>
      </c>
      <c r="G20" s="31">
        <f>IRR(J28:T28)</f>
        <v>0.1040050177238776</v>
      </c>
      <c r="H20" s="1">
        <f>F20/G20</f>
        <v>1.2446067027072036</v>
      </c>
      <c r="I20" s="11" t="s">
        <v>16</v>
      </c>
      <c r="J20" s="2"/>
      <c r="K20" s="9">
        <f t="shared" si="4"/>
        <v>112.672</v>
      </c>
      <c r="L20" s="9">
        <f t="shared" si="4"/>
        <v>118.066</v>
      </c>
      <c r="M20" s="9">
        <f t="shared" si="4"/>
        <v>123.46000000000001</v>
      </c>
      <c r="N20" s="9">
        <f t="shared" si="4"/>
        <v>128.85400000000001</v>
      </c>
      <c r="O20" s="9">
        <f t="shared" si="4"/>
        <v>134.24800000000002</v>
      </c>
      <c r="P20" s="9">
        <f t="shared" si="4"/>
        <v>139.64200000000002</v>
      </c>
      <c r="Q20" s="9">
        <f t="shared" si="4"/>
        <v>145.03600000000003</v>
      </c>
      <c r="R20" s="9">
        <f t="shared" si="4"/>
        <v>150.43</v>
      </c>
      <c r="S20" s="9">
        <f t="shared" si="4"/>
        <v>155.82400000000001</v>
      </c>
      <c r="T20" s="9">
        <f t="shared" si="4"/>
        <v>161.21800000000002</v>
      </c>
    </row>
    <row r="21" spans="1:22" x14ac:dyDescent="0.25">
      <c r="A21" s="7" t="s">
        <v>82</v>
      </c>
      <c r="B21" s="29">
        <v>25</v>
      </c>
      <c r="D21" t="s">
        <v>76</v>
      </c>
      <c r="E21" s="55" t="s">
        <v>79</v>
      </c>
      <c r="F21" s="9">
        <f>SUM(J15:T15)</f>
        <v>774.77650059768223</v>
      </c>
      <c r="G21" s="9">
        <f>SUM(J28:T28)</f>
        <v>695.81500000000017</v>
      </c>
      <c r="H21" s="1">
        <f>F21/G21</f>
        <v>1.1134805955572704</v>
      </c>
      <c r="I21" s="7" t="s">
        <v>17</v>
      </c>
      <c r="J21" s="2"/>
      <c r="K21" s="9">
        <f t="shared" si="4"/>
        <v>-33.801600000000001</v>
      </c>
      <c r="L21" s="9">
        <f t="shared" si="4"/>
        <v>-35.419800000000002</v>
      </c>
      <c r="M21" s="9">
        <f t="shared" si="4"/>
        <v>-37.038000000000004</v>
      </c>
      <c r="N21" s="9">
        <f t="shared" si="4"/>
        <v>-38.656200000000005</v>
      </c>
      <c r="O21" s="9">
        <f t="shared" si="4"/>
        <v>-40.274400000000007</v>
      </c>
      <c r="P21" s="9">
        <f t="shared" si="4"/>
        <v>-41.892600000000009</v>
      </c>
      <c r="Q21" s="9">
        <f t="shared" si="4"/>
        <v>-43.51080000000001</v>
      </c>
      <c r="R21" s="9">
        <f t="shared" si="4"/>
        <v>-45.128999999999998</v>
      </c>
      <c r="S21" s="9">
        <f t="shared" si="4"/>
        <v>-46.747199999999999</v>
      </c>
      <c r="T21" s="9">
        <f t="shared" si="4"/>
        <v>-48.365400000000001</v>
      </c>
    </row>
    <row r="22" spans="1:22" x14ac:dyDescent="0.25">
      <c r="A22" s="7" t="s">
        <v>53</v>
      </c>
      <c r="B22" s="4">
        <v>0.2</v>
      </c>
      <c r="H22" s="1"/>
      <c r="I22" s="11" t="s">
        <v>18</v>
      </c>
      <c r="J22" s="2"/>
      <c r="K22" s="9">
        <f t="shared" si="4"/>
        <v>78.870399999999989</v>
      </c>
      <c r="L22" s="9">
        <f t="shared" si="4"/>
        <v>82.646199999999993</v>
      </c>
      <c r="M22" s="9">
        <f t="shared" si="4"/>
        <v>86.421999999999997</v>
      </c>
      <c r="N22" s="9">
        <f t="shared" si="4"/>
        <v>90.197800000000001</v>
      </c>
      <c r="O22" s="9">
        <f t="shared" si="4"/>
        <v>93.973600000000005</v>
      </c>
      <c r="P22" s="9">
        <f t="shared" si="4"/>
        <v>97.749400000000009</v>
      </c>
      <c r="Q22" s="9">
        <f t="shared" si="4"/>
        <v>101.52520000000001</v>
      </c>
      <c r="R22" s="9">
        <f t="shared" si="4"/>
        <v>105.30100000000002</v>
      </c>
      <c r="S22" s="9">
        <f t="shared" si="4"/>
        <v>109.07680000000002</v>
      </c>
      <c r="T22" s="9">
        <f t="shared" si="4"/>
        <v>112.85260000000002</v>
      </c>
    </row>
    <row r="23" spans="1:22" x14ac:dyDescent="0.25">
      <c r="A23" s="7" t="s">
        <v>12</v>
      </c>
      <c r="B23" s="29">
        <v>12</v>
      </c>
      <c r="F23" s="49" t="s">
        <v>0</v>
      </c>
      <c r="G23" s="49" t="s">
        <v>1</v>
      </c>
      <c r="H23" s="1"/>
      <c r="I23" s="2" t="s">
        <v>19</v>
      </c>
      <c r="J23" s="2"/>
      <c r="K23" s="9">
        <f t="shared" ref="K23:T25" si="5">C92</f>
        <v>88.470399999999984</v>
      </c>
      <c r="L23" s="9">
        <f t="shared" si="5"/>
        <v>92.246199999999988</v>
      </c>
      <c r="M23" s="9">
        <f t="shared" si="5"/>
        <v>96.021999999999991</v>
      </c>
      <c r="N23" s="9">
        <f t="shared" si="5"/>
        <v>99.797799999999995</v>
      </c>
      <c r="O23" s="9">
        <f t="shared" si="5"/>
        <v>103.5736</v>
      </c>
      <c r="P23" s="9">
        <f t="shared" si="5"/>
        <v>107.3494</v>
      </c>
      <c r="Q23" s="9">
        <f t="shared" si="5"/>
        <v>111.12520000000001</v>
      </c>
      <c r="R23" s="9">
        <f t="shared" si="5"/>
        <v>114.90100000000001</v>
      </c>
      <c r="S23" s="9">
        <f t="shared" si="5"/>
        <v>118.67680000000001</v>
      </c>
      <c r="T23" s="9">
        <f t="shared" si="5"/>
        <v>122.45260000000002</v>
      </c>
    </row>
    <row r="24" spans="1:22" x14ac:dyDescent="0.25">
      <c r="A24" s="7" t="s">
        <v>11</v>
      </c>
      <c r="B24" s="36">
        <v>4.4999999999999998E-2</v>
      </c>
      <c r="E24" s="11" t="s">
        <v>75</v>
      </c>
      <c r="F24" s="2">
        <f>B25*Q40</f>
        <v>1328</v>
      </c>
      <c r="G24" s="2">
        <f>B25*Q85</f>
        <v>1419.2</v>
      </c>
      <c r="H24" s="1"/>
      <c r="I24" s="2" t="s">
        <v>37</v>
      </c>
      <c r="J24" s="2">
        <f>B93</f>
        <v>359.6</v>
      </c>
      <c r="K24" s="9">
        <f t="shared" si="5"/>
        <v>0</v>
      </c>
      <c r="L24" s="9">
        <f t="shared" si="5"/>
        <v>11.396266666666691</v>
      </c>
      <c r="M24" s="9">
        <f t="shared" si="5"/>
        <v>27.620466666666687</v>
      </c>
      <c r="N24" s="9">
        <f t="shared" si="5"/>
        <v>23.844666666666683</v>
      </c>
      <c r="O24" s="9">
        <f t="shared" si="5"/>
        <v>20.068866666666679</v>
      </c>
      <c r="P24" s="9">
        <f t="shared" si="5"/>
        <v>16.293066666666675</v>
      </c>
      <c r="Q24" s="9">
        <f t="shared" si="5"/>
        <v>12.517266666666671</v>
      </c>
      <c r="R24" s="9">
        <f t="shared" si="5"/>
        <v>8.7414666666666676</v>
      </c>
      <c r="S24" s="9">
        <f t="shared" si="5"/>
        <v>4.9656666666666638</v>
      </c>
      <c r="T24" s="9">
        <f t="shared" si="5"/>
        <v>1.18986666666666</v>
      </c>
    </row>
    <row r="25" spans="1:22" x14ac:dyDescent="0.25">
      <c r="A25" s="7" t="s">
        <v>54</v>
      </c>
      <c r="B25" s="37">
        <v>8</v>
      </c>
      <c r="D25" s="1"/>
      <c r="E25" s="11" t="s">
        <v>73</v>
      </c>
      <c r="F25" s="9">
        <f>F24-Q58+Q63</f>
        <v>1650.8551550754642</v>
      </c>
      <c r="G25" s="9">
        <f>G24-Q103+Q108</f>
        <v>1419.2</v>
      </c>
      <c r="H25" s="1">
        <f>F26/G26</f>
        <v>1.3875601753058058</v>
      </c>
      <c r="I25" s="2" t="s">
        <v>38</v>
      </c>
      <c r="J25" s="2">
        <f>B94</f>
        <v>1438.4</v>
      </c>
      <c r="K25" s="9">
        <f t="shared" si="5"/>
        <v>-119.86666666666667</v>
      </c>
      <c r="L25" s="9">
        <f t="shared" si="5"/>
        <v>-119.86666666666667</v>
      </c>
      <c r="M25" s="9">
        <f t="shared" si="5"/>
        <v>-119.86666666666667</v>
      </c>
      <c r="N25" s="9">
        <f t="shared" si="5"/>
        <v>-119.86666666666667</v>
      </c>
      <c r="O25" s="9">
        <f t="shared" si="5"/>
        <v>-119.86666666666667</v>
      </c>
      <c r="P25" s="9">
        <f t="shared" si="5"/>
        <v>-119.86666666666667</v>
      </c>
      <c r="Q25" s="9">
        <f t="shared" si="5"/>
        <v>-119.86666666666667</v>
      </c>
      <c r="R25" s="9">
        <f t="shared" si="5"/>
        <v>-119.86666666666667</v>
      </c>
      <c r="S25" s="9">
        <f t="shared" si="5"/>
        <v>-119.86666666666667</v>
      </c>
      <c r="T25" s="9">
        <f t="shared" si="5"/>
        <v>-119.86666666666667</v>
      </c>
    </row>
    <row r="26" spans="1:22" x14ac:dyDescent="0.25">
      <c r="A26" s="7" t="s">
        <v>66</v>
      </c>
      <c r="B26" s="4">
        <v>0.3</v>
      </c>
      <c r="D26" s="1"/>
      <c r="E26" s="11" t="s">
        <v>68</v>
      </c>
      <c r="F26" s="31">
        <f>B72</f>
        <v>0.11504172366842447</v>
      </c>
      <c r="G26" s="31">
        <f>B117</f>
        <v>8.2909358250405463E-2</v>
      </c>
      <c r="I26" s="2" t="s">
        <v>41</v>
      </c>
      <c r="J26" s="2"/>
      <c r="K26" s="9">
        <f t="shared" ref="K26:T27" si="6">C98</f>
        <v>20</v>
      </c>
      <c r="L26" s="9">
        <f t="shared" si="6"/>
        <v>-11.396266666666691</v>
      </c>
      <c r="M26" s="9">
        <f t="shared" si="6"/>
        <v>-27.620466666666687</v>
      </c>
      <c r="N26" s="9">
        <f t="shared" si="6"/>
        <v>-23.844666666666683</v>
      </c>
      <c r="O26" s="9">
        <f t="shared" si="6"/>
        <v>-20.068866666666679</v>
      </c>
      <c r="P26" s="9">
        <f t="shared" si="6"/>
        <v>-16.293066666666675</v>
      </c>
      <c r="Q26" s="9">
        <f t="shared" si="6"/>
        <v>-12.517266666666671</v>
      </c>
      <c r="R26" s="9">
        <f t="shared" si="6"/>
        <v>-8.7414666666666676</v>
      </c>
      <c r="S26" s="9">
        <f t="shared" si="6"/>
        <v>-4.9656666666666638</v>
      </c>
      <c r="T26" s="9">
        <f t="shared" si="6"/>
        <v>-1.18986666666666</v>
      </c>
    </row>
    <row r="27" spans="1:22" x14ac:dyDescent="0.25">
      <c r="A27" s="7"/>
      <c r="B27" s="4"/>
      <c r="D27" s="1"/>
      <c r="I27" s="2" t="s">
        <v>60</v>
      </c>
      <c r="J27" s="2">
        <f>B99</f>
        <v>20</v>
      </c>
      <c r="K27" s="9">
        <f t="shared" si="6"/>
        <v>-11.396266666666691</v>
      </c>
      <c r="L27" s="9">
        <f t="shared" si="6"/>
        <v>-27.620466666666687</v>
      </c>
      <c r="M27" s="9">
        <f t="shared" si="6"/>
        <v>-23.844666666666683</v>
      </c>
      <c r="N27" s="9">
        <f t="shared" si="6"/>
        <v>-20.068866666666679</v>
      </c>
      <c r="O27" s="9">
        <f t="shared" si="6"/>
        <v>-16.293066666666675</v>
      </c>
      <c r="P27" s="9">
        <f t="shared" si="6"/>
        <v>-12.517266666666671</v>
      </c>
      <c r="Q27" s="9">
        <f t="shared" si="6"/>
        <v>-8.7414666666666676</v>
      </c>
      <c r="R27" s="9">
        <f t="shared" si="6"/>
        <v>-4.9656666666666638</v>
      </c>
      <c r="S27" s="9">
        <f t="shared" si="6"/>
        <v>-1.18986666666666</v>
      </c>
      <c r="T27" s="9">
        <f t="shared" si="6"/>
        <v>2.5859333333333439</v>
      </c>
    </row>
    <row r="28" spans="1:22" x14ac:dyDescent="0.25">
      <c r="A28" s="2" t="s">
        <v>78</v>
      </c>
      <c r="B28" s="54">
        <v>0.3</v>
      </c>
      <c r="D28" s="1" t="s">
        <v>83</v>
      </c>
      <c r="I28" s="12" t="s">
        <v>45</v>
      </c>
      <c r="J28" s="12">
        <f>-J24</f>
        <v>-359.6</v>
      </c>
      <c r="K28" s="13">
        <f>-K24</f>
        <v>0</v>
      </c>
      <c r="L28" s="13">
        <f t="shared" ref="L28:S28" si="7">-L24</f>
        <v>-11.396266666666691</v>
      </c>
      <c r="M28" s="13">
        <f t="shared" si="7"/>
        <v>-27.620466666666687</v>
      </c>
      <c r="N28" s="13">
        <f t="shared" si="7"/>
        <v>-23.844666666666683</v>
      </c>
      <c r="O28" s="13">
        <f t="shared" si="7"/>
        <v>-20.068866666666679</v>
      </c>
      <c r="P28" s="13">
        <f t="shared" si="7"/>
        <v>-16.293066666666675</v>
      </c>
      <c r="Q28" s="13">
        <f t="shared" si="7"/>
        <v>-12.517266666666671</v>
      </c>
      <c r="R28" s="13">
        <f t="shared" si="7"/>
        <v>-8.7414666666666676</v>
      </c>
      <c r="S28" s="13">
        <f t="shared" si="7"/>
        <v>-4.9656666666666638</v>
      </c>
      <c r="T28" s="13">
        <f>-T24+G18-(J25+SUM(K25:T25))+T27</f>
        <v>1180.8627333333336</v>
      </c>
      <c r="U28" s="61" t="s">
        <v>84</v>
      </c>
      <c r="V28" s="61"/>
    </row>
    <row r="29" spans="1:22" x14ac:dyDescent="0.25">
      <c r="A29" s="2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9" s="23"/>
      <c r="C29" s="23"/>
      <c r="J29" s="18"/>
      <c r="K29" s="21"/>
      <c r="L29" s="21"/>
      <c r="M29" s="21"/>
    </row>
    <row r="30" spans="1:22" x14ac:dyDescent="0.25">
      <c r="A30" s="10"/>
      <c r="C30" s="25" t="s">
        <v>22</v>
      </c>
      <c r="D30" s="17" t="s">
        <v>23</v>
      </c>
      <c r="E30" s="17" t="s">
        <v>24</v>
      </c>
      <c r="F30" s="26" t="s">
        <v>25</v>
      </c>
      <c r="G30" s="26" t="s">
        <v>26</v>
      </c>
      <c r="H30" s="26" t="s">
        <v>27</v>
      </c>
      <c r="I30" s="26" t="s">
        <v>28</v>
      </c>
      <c r="J30" s="26" t="s">
        <v>29</v>
      </c>
      <c r="K30" s="26" t="s">
        <v>30</v>
      </c>
      <c r="L30" s="26" t="s">
        <v>31</v>
      </c>
      <c r="M30" s="26" t="s">
        <v>32</v>
      </c>
      <c r="N30" s="26" t="s">
        <v>33</v>
      </c>
      <c r="O30" s="26" t="s">
        <v>34</v>
      </c>
      <c r="P30" s="26" t="s">
        <v>35</v>
      </c>
      <c r="Q30" s="26" t="s">
        <v>36</v>
      </c>
    </row>
    <row r="31" spans="1:22" x14ac:dyDescent="0.25">
      <c r="A31" s="12" t="s">
        <v>2</v>
      </c>
      <c r="B31" s="2"/>
      <c r="C31" s="2">
        <f t="shared" ref="C31:C40" si="8">B6</f>
        <v>1500</v>
      </c>
      <c r="D31" s="2">
        <f>C31</f>
        <v>1500</v>
      </c>
      <c r="E31" s="2">
        <f t="shared" ref="E31:Q31" si="9">D31</f>
        <v>1500</v>
      </c>
      <c r="F31" s="2">
        <f t="shared" si="9"/>
        <v>1500</v>
      </c>
      <c r="G31" s="2">
        <f t="shared" si="9"/>
        <v>1500</v>
      </c>
      <c r="H31" s="2">
        <f t="shared" si="9"/>
        <v>1500</v>
      </c>
      <c r="I31" s="2">
        <f t="shared" si="9"/>
        <v>1500</v>
      </c>
      <c r="J31" s="2">
        <f t="shared" si="9"/>
        <v>1500</v>
      </c>
      <c r="K31" s="2">
        <f t="shared" si="9"/>
        <v>1500</v>
      </c>
      <c r="L31" s="2">
        <f t="shared" si="9"/>
        <v>1500</v>
      </c>
      <c r="M31" s="2">
        <f t="shared" si="9"/>
        <v>1500</v>
      </c>
      <c r="N31" s="2">
        <f t="shared" si="9"/>
        <v>1500</v>
      </c>
      <c r="O31" s="2">
        <f t="shared" si="9"/>
        <v>1500</v>
      </c>
      <c r="P31" s="2">
        <f t="shared" si="9"/>
        <v>1500</v>
      </c>
      <c r="Q31" s="2">
        <f t="shared" si="9"/>
        <v>1500</v>
      </c>
    </row>
    <row r="32" spans="1:22" x14ac:dyDescent="0.25">
      <c r="A32" s="2" t="s">
        <v>3</v>
      </c>
      <c r="B32" s="9"/>
      <c r="C32" s="2">
        <f t="shared" si="8"/>
        <v>450</v>
      </c>
      <c r="D32" s="2">
        <f t="shared" ref="D32:Q40" si="10">C32</f>
        <v>450</v>
      </c>
      <c r="E32" s="2">
        <f t="shared" si="10"/>
        <v>450</v>
      </c>
      <c r="F32" s="2">
        <f t="shared" si="10"/>
        <v>450</v>
      </c>
      <c r="G32" s="2">
        <f t="shared" si="10"/>
        <v>450</v>
      </c>
      <c r="H32" s="2">
        <f t="shared" si="10"/>
        <v>450</v>
      </c>
      <c r="I32" s="2">
        <f t="shared" si="10"/>
        <v>450</v>
      </c>
      <c r="J32" s="2">
        <f t="shared" si="10"/>
        <v>450</v>
      </c>
      <c r="K32" s="2">
        <f t="shared" si="10"/>
        <v>450</v>
      </c>
      <c r="L32" s="2">
        <f t="shared" si="10"/>
        <v>450</v>
      </c>
      <c r="M32" s="2">
        <f t="shared" si="10"/>
        <v>450</v>
      </c>
      <c r="N32" s="2">
        <f t="shared" si="10"/>
        <v>450</v>
      </c>
      <c r="O32" s="2">
        <f t="shared" si="10"/>
        <v>450</v>
      </c>
      <c r="P32" s="2">
        <f t="shared" si="10"/>
        <v>450</v>
      </c>
      <c r="Q32" s="2">
        <f t="shared" si="10"/>
        <v>450</v>
      </c>
    </row>
    <row r="33" spans="1:17" x14ac:dyDescent="0.25">
      <c r="A33" s="2" t="s">
        <v>4</v>
      </c>
      <c r="B33" s="9"/>
      <c r="C33" s="2">
        <f t="shared" si="8"/>
        <v>260</v>
      </c>
      <c r="D33" s="2">
        <f t="shared" si="10"/>
        <v>260</v>
      </c>
      <c r="E33" s="2">
        <f t="shared" si="10"/>
        <v>260</v>
      </c>
      <c r="F33" s="2">
        <f t="shared" si="10"/>
        <v>260</v>
      </c>
      <c r="G33" s="2">
        <f t="shared" si="10"/>
        <v>260</v>
      </c>
      <c r="H33" s="2">
        <f t="shared" si="10"/>
        <v>260</v>
      </c>
      <c r="I33" s="2">
        <f t="shared" si="10"/>
        <v>260</v>
      </c>
      <c r="J33" s="2">
        <f t="shared" si="10"/>
        <v>260</v>
      </c>
      <c r="K33" s="2">
        <f t="shared" si="10"/>
        <v>260</v>
      </c>
      <c r="L33" s="2">
        <f t="shared" si="10"/>
        <v>260</v>
      </c>
      <c r="M33" s="2">
        <f t="shared" si="10"/>
        <v>260</v>
      </c>
      <c r="N33" s="2">
        <f t="shared" si="10"/>
        <v>260</v>
      </c>
      <c r="O33" s="2">
        <f t="shared" si="10"/>
        <v>260</v>
      </c>
      <c r="P33" s="2">
        <f t="shared" si="10"/>
        <v>260</v>
      </c>
      <c r="Q33" s="2">
        <f t="shared" si="10"/>
        <v>260</v>
      </c>
    </row>
    <row r="34" spans="1:17" x14ac:dyDescent="0.25">
      <c r="A34" s="2" t="s">
        <v>5</v>
      </c>
      <c r="B34" s="2"/>
      <c r="C34" s="2">
        <f t="shared" si="8"/>
        <v>24</v>
      </c>
      <c r="D34" s="2">
        <f t="shared" si="10"/>
        <v>24</v>
      </c>
      <c r="E34" s="2">
        <f t="shared" si="10"/>
        <v>24</v>
      </c>
      <c r="F34" s="2">
        <f t="shared" si="10"/>
        <v>24</v>
      </c>
      <c r="G34" s="2">
        <f t="shared" si="10"/>
        <v>24</v>
      </c>
      <c r="H34" s="2">
        <f t="shared" si="10"/>
        <v>24</v>
      </c>
      <c r="I34" s="2">
        <f t="shared" si="10"/>
        <v>24</v>
      </c>
      <c r="J34" s="2">
        <f t="shared" si="10"/>
        <v>24</v>
      </c>
      <c r="K34" s="2">
        <f t="shared" si="10"/>
        <v>24</v>
      </c>
      <c r="L34" s="2">
        <f t="shared" si="10"/>
        <v>24</v>
      </c>
      <c r="M34" s="2">
        <f t="shared" si="10"/>
        <v>24</v>
      </c>
      <c r="N34" s="2">
        <f t="shared" si="10"/>
        <v>24</v>
      </c>
      <c r="O34" s="2">
        <f t="shared" si="10"/>
        <v>24</v>
      </c>
      <c r="P34" s="2">
        <f t="shared" si="10"/>
        <v>24</v>
      </c>
      <c r="Q34" s="2">
        <f t="shared" si="10"/>
        <v>24</v>
      </c>
    </row>
    <row r="35" spans="1:17" x14ac:dyDescent="0.25">
      <c r="A35" s="2" t="s">
        <v>21</v>
      </c>
      <c r="B35" s="2"/>
      <c r="C35" s="16">
        <f t="shared" si="8"/>
        <v>1.6E-2</v>
      </c>
      <c r="D35" s="16">
        <f t="shared" si="10"/>
        <v>1.6E-2</v>
      </c>
      <c r="E35" s="16">
        <f t="shared" si="10"/>
        <v>1.6E-2</v>
      </c>
      <c r="F35" s="16">
        <f t="shared" si="10"/>
        <v>1.6E-2</v>
      </c>
      <c r="G35" s="16">
        <f t="shared" si="10"/>
        <v>1.6E-2</v>
      </c>
      <c r="H35" s="16">
        <f t="shared" si="10"/>
        <v>1.6E-2</v>
      </c>
      <c r="I35" s="16">
        <f t="shared" si="10"/>
        <v>1.6E-2</v>
      </c>
      <c r="J35" s="16">
        <f t="shared" si="10"/>
        <v>1.6E-2</v>
      </c>
      <c r="K35" s="16">
        <f t="shared" si="10"/>
        <v>1.6E-2</v>
      </c>
      <c r="L35" s="16">
        <f t="shared" si="10"/>
        <v>1.6E-2</v>
      </c>
      <c r="M35" s="16">
        <f t="shared" si="10"/>
        <v>1.6E-2</v>
      </c>
      <c r="N35" s="16">
        <f t="shared" si="10"/>
        <v>1.6E-2</v>
      </c>
      <c r="O35" s="16">
        <f t="shared" si="10"/>
        <v>1.6E-2</v>
      </c>
      <c r="P35" s="16">
        <f t="shared" si="10"/>
        <v>1.6E-2</v>
      </c>
      <c r="Q35" s="16">
        <f t="shared" si="10"/>
        <v>1.6E-2</v>
      </c>
    </row>
    <row r="36" spans="1:17" x14ac:dyDescent="0.25">
      <c r="A36" s="6" t="s">
        <v>20</v>
      </c>
      <c r="B36" s="2"/>
      <c r="C36" s="2">
        <f t="shared" si="8"/>
        <v>0</v>
      </c>
      <c r="D36" s="2">
        <f t="shared" si="10"/>
        <v>0</v>
      </c>
      <c r="E36" s="2">
        <f t="shared" si="10"/>
        <v>0</v>
      </c>
      <c r="F36" s="2">
        <f t="shared" si="10"/>
        <v>0</v>
      </c>
      <c r="G36" s="2">
        <f t="shared" si="10"/>
        <v>0</v>
      </c>
      <c r="H36" s="2">
        <f t="shared" si="10"/>
        <v>0</v>
      </c>
      <c r="I36" s="2">
        <f t="shared" si="10"/>
        <v>0</v>
      </c>
      <c r="J36" s="2">
        <f t="shared" si="10"/>
        <v>0</v>
      </c>
      <c r="K36" s="2">
        <f t="shared" si="10"/>
        <v>0</v>
      </c>
      <c r="L36" s="2">
        <f t="shared" si="10"/>
        <v>0</v>
      </c>
      <c r="M36" s="2">
        <f t="shared" si="10"/>
        <v>0</v>
      </c>
      <c r="N36" s="2">
        <f t="shared" si="10"/>
        <v>0</v>
      </c>
      <c r="O36" s="2">
        <f t="shared" si="10"/>
        <v>0</v>
      </c>
      <c r="P36" s="2">
        <f t="shared" si="10"/>
        <v>0</v>
      </c>
      <c r="Q36" s="2">
        <f t="shared" si="10"/>
        <v>0</v>
      </c>
    </row>
    <row r="37" spans="1:17" x14ac:dyDescent="0.25">
      <c r="A37" s="12" t="s">
        <v>6</v>
      </c>
      <c r="B37" s="2"/>
      <c r="C37" s="2">
        <f t="shared" si="8"/>
        <v>166</v>
      </c>
      <c r="D37" s="2">
        <f t="shared" si="10"/>
        <v>166</v>
      </c>
      <c r="E37" s="2">
        <f t="shared" si="10"/>
        <v>166</v>
      </c>
      <c r="F37" s="2">
        <f t="shared" si="10"/>
        <v>166</v>
      </c>
      <c r="G37" s="2">
        <f t="shared" si="10"/>
        <v>166</v>
      </c>
      <c r="H37" s="2">
        <f t="shared" si="10"/>
        <v>166</v>
      </c>
      <c r="I37" s="2">
        <f t="shared" si="10"/>
        <v>166</v>
      </c>
      <c r="J37" s="2">
        <f t="shared" si="10"/>
        <v>166</v>
      </c>
      <c r="K37" s="2">
        <f t="shared" si="10"/>
        <v>166</v>
      </c>
      <c r="L37" s="2">
        <f t="shared" si="10"/>
        <v>166</v>
      </c>
      <c r="M37" s="2">
        <f t="shared" si="10"/>
        <v>166</v>
      </c>
      <c r="N37" s="2">
        <f t="shared" si="10"/>
        <v>166</v>
      </c>
      <c r="O37" s="2">
        <f t="shared" si="10"/>
        <v>166</v>
      </c>
      <c r="P37" s="2">
        <f t="shared" si="10"/>
        <v>166</v>
      </c>
      <c r="Q37" s="2">
        <f t="shared" si="10"/>
        <v>166</v>
      </c>
    </row>
    <row r="38" spans="1:17" x14ac:dyDescent="0.25">
      <c r="A38" s="2" t="s">
        <v>7</v>
      </c>
      <c r="B38" s="2"/>
      <c r="C38" s="15">
        <f t="shared" si="8"/>
        <v>0.11066666666666666</v>
      </c>
      <c r="D38" s="15">
        <f t="shared" si="10"/>
        <v>0.11066666666666666</v>
      </c>
      <c r="E38" s="15">
        <f t="shared" si="10"/>
        <v>0.11066666666666666</v>
      </c>
      <c r="F38" s="15">
        <f t="shared" si="10"/>
        <v>0.11066666666666666</v>
      </c>
      <c r="G38" s="15">
        <f t="shared" si="10"/>
        <v>0.11066666666666666</v>
      </c>
      <c r="H38" s="15">
        <f t="shared" si="10"/>
        <v>0.11066666666666666</v>
      </c>
      <c r="I38" s="15">
        <f t="shared" si="10"/>
        <v>0.11066666666666666</v>
      </c>
      <c r="J38" s="15">
        <f t="shared" si="10"/>
        <v>0.11066666666666666</v>
      </c>
      <c r="K38" s="15">
        <f t="shared" si="10"/>
        <v>0.11066666666666666</v>
      </c>
      <c r="L38" s="15">
        <f t="shared" si="10"/>
        <v>0.11066666666666666</v>
      </c>
      <c r="M38" s="15">
        <f t="shared" si="10"/>
        <v>0.11066666666666666</v>
      </c>
      <c r="N38" s="15">
        <f t="shared" si="10"/>
        <v>0.11066666666666666</v>
      </c>
      <c r="O38" s="15">
        <f t="shared" si="10"/>
        <v>0.11066666666666666</v>
      </c>
      <c r="P38" s="15">
        <f t="shared" si="10"/>
        <v>0.11066666666666666</v>
      </c>
      <c r="Q38" s="15">
        <f t="shared" si="10"/>
        <v>0.11066666666666666</v>
      </c>
    </row>
    <row r="39" spans="1:17" x14ac:dyDescent="0.25">
      <c r="A39" s="7" t="s">
        <v>13</v>
      </c>
      <c r="B39" s="2"/>
      <c r="C39" s="2">
        <f t="shared" si="8"/>
        <v>0</v>
      </c>
      <c r="D39" s="2">
        <f t="shared" si="10"/>
        <v>0</v>
      </c>
      <c r="E39" s="2">
        <f t="shared" si="10"/>
        <v>0</v>
      </c>
      <c r="F39" s="2">
        <f t="shared" si="10"/>
        <v>0</v>
      </c>
      <c r="G39" s="2">
        <f t="shared" si="10"/>
        <v>0</v>
      </c>
      <c r="H39" s="2">
        <f t="shared" si="10"/>
        <v>0</v>
      </c>
      <c r="I39" s="2">
        <f t="shared" si="10"/>
        <v>0</v>
      </c>
      <c r="J39" s="2">
        <f t="shared" si="10"/>
        <v>0</v>
      </c>
      <c r="K39" s="2">
        <f t="shared" si="10"/>
        <v>0</v>
      </c>
      <c r="L39" s="2">
        <f t="shared" si="10"/>
        <v>0</v>
      </c>
      <c r="M39" s="2">
        <f t="shared" si="10"/>
        <v>0</v>
      </c>
      <c r="N39" s="2">
        <f t="shared" si="10"/>
        <v>0</v>
      </c>
      <c r="O39" s="2">
        <f t="shared" si="10"/>
        <v>0</v>
      </c>
      <c r="P39" s="2">
        <f t="shared" si="10"/>
        <v>0</v>
      </c>
      <c r="Q39" s="2">
        <f t="shared" si="10"/>
        <v>0</v>
      </c>
    </row>
    <row r="40" spans="1:17" x14ac:dyDescent="0.25">
      <c r="A40" s="11" t="s">
        <v>14</v>
      </c>
      <c r="B40" s="2"/>
      <c r="C40" s="2">
        <f t="shared" si="8"/>
        <v>166</v>
      </c>
      <c r="D40" s="2">
        <f t="shared" si="10"/>
        <v>166</v>
      </c>
      <c r="E40" s="2">
        <f t="shared" si="10"/>
        <v>166</v>
      </c>
      <c r="F40" s="2">
        <f t="shared" si="10"/>
        <v>166</v>
      </c>
      <c r="G40" s="2">
        <f t="shared" si="10"/>
        <v>166</v>
      </c>
      <c r="H40" s="2">
        <f t="shared" si="10"/>
        <v>166</v>
      </c>
      <c r="I40" s="2">
        <f t="shared" si="10"/>
        <v>166</v>
      </c>
      <c r="J40" s="2">
        <f t="shared" si="10"/>
        <v>166</v>
      </c>
      <c r="K40" s="2">
        <f t="shared" si="10"/>
        <v>166</v>
      </c>
      <c r="L40" s="2">
        <f t="shared" si="10"/>
        <v>166</v>
      </c>
      <c r="M40" s="2">
        <f t="shared" si="10"/>
        <v>166</v>
      </c>
      <c r="N40" s="2">
        <f t="shared" si="10"/>
        <v>166</v>
      </c>
      <c r="O40" s="2">
        <f t="shared" si="10"/>
        <v>166</v>
      </c>
      <c r="P40" s="2">
        <f t="shared" si="10"/>
        <v>166</v>
      </c>
      <c r="Q40" s="2">
        <f t="shared" si="10"/>
        <v>166</v>
      </c>
    </row>
    <row r="41" spans="1:17" x14ac:dyDescent="0.25">
      <c r="A41" s="7" t="s">
        <v>15</v>
      </c>
      <c r="B41" s="24">
        <f>B24</f>
        <v>4.4999999999999998E-2</v>
      </c>
      <c r="C41" s="9">
        <f>-$B$41*(B58-B63)</f>
        <v>-53.027999999999999</v>
      </c>
      <c r="D41" s="9">
        <f t="shared" ref="D41:Q41" si="11">-$B$41*(C58-C63)</f>
        <v>-49.469382000000003</v>
      </c>
      <c r="E41" s="9">
        <f t="shared" si="11"/>
        <v>-45.763285533000001</v>
      </c>
      <c r="F41" s="9">
        <f t="shared" si="11"/>
        <v>-41.152543494289496</v>
      </c>
      <c r="G41" s="9">
        <f t="shared" si="11"/>
        <v>-36.513305120070115</v>
      </c>
      <c r="H41" s="9">
        <f t="shared" si="11"/>
        <v>-31.873169111282206</v>
      </c>
      <c r="I41" s="9">
        <f t="shared" si="11"/>
        <v>-27.233004827005388</v>
      </c>
      <c r="J41" s="9">
        <f t="shared" si="11"/>
        <v>-22.592839652050667</v>
      </c>
      <c r="K41" s="9">
        <f t="shared" si="11"/>
        <v>-17.952674449039591</v>
      </c>
      <c r="L41" s="9">
        <f t="shared" si="11"/>
        <v>-13.312509245144744</v>
      </c>
      <c r="M41" s="9">
        <f t="shared" si="11"/>
        <v>-8.6723440412220558</v>
      </c>
      <c r="N41" s="9">
        <f t="shared" si="11"/>
        <v>-4.0321788372984901</v>
      </c>
      <c r="O41" s="9">
        <f t="shared" si="11"/>
        <v>0.60798636662510286</v>
      </c>
      <c r="P41" s="9">
        <f t="shared" si="11"/>
        <v>5.2481515705486963</v>
      </c>
      <c r="Q41" s="9">
        <f t="shared" si="11"/>
        <v>9.8883167744722886</v>
      </c>
    </row>
    <row r="42" spans="1:17" x14ac:dyDescent="0.25">
      <c r="A42" s="11" t="s">
        <v>16</v>
      </c>
      <c r="B42" s="2"/>
      <c r="C42" s="9">
        <f>C40+C41</f>
        <v>112.97200000000001</v>
      </c>
      <c r="D42" s="9">
        <f t="shared" ref="D42:Q42" si="12">D40+D41</f>
        <v>116.530618</v>
      </c>
      <c r="E42" s="9">
        <f t="shared" si="12"/>
        <v>120.236714467</v>
      </c>
      <c r="F42" s="9">
        <f t="shared" si="12"/>
        <v>124.84745650571051</v>
      </c>
      <c r="G42" s="9">
        <f t="shared" si="12"/>
        <v>129.48669487992987</v>
      </c>
      <c r="H42" s="9">
        <f t="shared" si="12"/>
        <v>134.12683088871779</v>
      </c>
      <c r="I42" s="9">
        <f t="shared" si="12"/>
        <v>138.7669951729946</v>
      </c>
      <c r="J42" s="9">
        <f t="shared" si="12"/>
        <v>143.40716034794934</v>
      </c>
      <c r="K42" s="9">
        <f t="shared" si="12"/>
        <v>148.04732555096041</v>
      </c>
      <c r="L42" s="9">
        <f t="shared" si="12"/>
        <v>152.68749075485525</v>
      </c>
      <c r="M42" s="9">
        <f t="shared" si="12"/>
        <v>157.32765595877794</v>
      </c>
      <c r="N42" s="9">
        <f t="shared" si="12"/>
        <v>161.96782116270151</v>
      </c>
      <c r="O42" s="9">
        <f t="shared" si="12"/>
        <v>166.60798636662511</v>
      </c>
      <c r="P42" s="9">
        <f t="shared" si="12"/>
        <v>171.24815157054869</v>
      </c>
      <c r="Q42" s="9">
        <f t="shared" si="12"/>
        <v>175.88831677447229</v>
      </c>
    </row>
    <row r="43" spans="1:17" x14ac:dyDescent="0.25">
      <c r="A43" s="7" t="s">
        <v>17</v>
      </c>
      <c r="B43" s="45">
        <f>B26</f>
        <v>0.3</v>
      </c>
      <c r="C43" s="9">
        <f>-$B$43*C42</f>
        <v>-33.891600000000004</v>
      </c>
      <c r="D43" s="9">
        <f t="shared" ref="D43:Q43" si="13">-$B$43*D42</f>
        <v>-34.959185400000003</v>
      </c>
      <c r="E43" s="9">
        <f t="shared" si="13"/>
        <v>-36.0710143401</v>
      </c>
      <c r="F43" s="9">
        <f t="shared" si="13"/>
        <v>-37.454236951713149</v>
      </c>
      <c r="G43" s="9">
        <f t="shared" si="13"/>
        <v>-38.846008463978961</v>
      </c>
      <c r="H43" s="9">
        <f t="shared" si="13"/>
        <v>-40.238049266615334</v>
      </c>
      <c r="I43" s="9">
        <f t="shared" si="13"/>
        <v>-41.630098551898378</v>
      </c>
      <c r="J43" s="9">
        <f t="shared" si="13"/>
        <v>-43.022148104384804</v>
      </c>
      <c r="K43" s="9">
        <f t="shared" si="13"/>
        <v>-44.414197665288121</v>
      </c>
      <c r="L43" s="9">
        <f t="shared" si="13"/>
        <v>-45.80624722645657</v>
      </c>
      <c r="M43" s="9">
        <f t="shared" si="13"/>
        <v>-47.198296787633382</v>
      </c>
      <c r="N43" s="9">
        <f t="shared" si="13"/>
        <v>-48.590346348810449</v>
      </c>
      <c r="O43" s="9">
        <f t="shared" si="13"/>
        <v>-49.982395909987531</v>
      </c>
      <c r="P43" s="9">
        <f t="shared" si="13"/>
        <v>-51.374445471164606</v>
      </c>
      <c r="Q43" s="9">
        <f t="shared" si="13"/>
        <v>-52.766495032341687</v>
      </c>
    </row>
    <row r="44" spans="1:17" x14ac:dyDescent="0.25">
      <c r="A44" s="11" t="s">
        <v>18</v>
      </c>
      <c r="B44" s="12"/>
      <c r="C44" s="13">
        <f>C42+C43</f>
        <v>79.080399999999997</v>
      </c>
      <c r="D44" s="13">
        <f t="shared" ref="D44:Q44" si="14">D42+D43</f>
        <v>81.571432600000009</v>
      </c>
      <c r="E44" s="13">
        <f t="shared" si="14"/>
        <v>84.165700126899992</v>
      </c>
      <c r="F44" s="13">
        <f t="shared" si="14"/>
        <v>87.393219553997369</v>
      </c>
      <c r="G44" s="13">
        <f t="shared" si="14"/>
        <v>90.64068641595091</v>
      </c>
      <c r="H44" s="13">
        <f t="shared" si="14"/>
        <v>93.888781622102456</v>
      </c>
      <c r="I44" s="13">
        <f t="shared" si="14"/>
        <v>97.136896621096213</v>
      </c>
      <c r="J44" s="13">
        <f t="shared" si="14"/>
        <v>100.38501224356455</v>
      </c>
      <c r="K44" s="13">
        <f t="shared" si="14"/>
        <v>103.63312788567228</v>
      </c>
      <c r="L44" s="13">
        <f t="shared" si="14"/>
        <v>106.88124352839867</v>
      </c>
      <c r="M44" s="13">
        <f t="shared" si="14"/>
        <v>110.12935917114456</v>
      </c>
      <c r="N44" s="13">
        <f t="shared" si="14"/>
        <v>113.37747481389107</v>
      </c>
      <c r="O44" s="13">
        <f t="shared" si="14"/>
        <v>116.62559045663758</v>
      </c>
      <c r="P44" s="13">
        <f t="shared" si="14"/>
        <v>119.87370609938408</v>
      </c>
      <c r="Q44" s="13">
        <f t="shared" si="14"/>
        <v>123.12182174213061</v>
      </c>
    </row>
    <row r="45" spans="1:17" x14ac:dyDescent="0.25">
      <c r="A4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6" spans="1:17" x14ac:dyDescent="0.25">
      <c r="B46" s="2"/>
      <c r="C46" s="25" t="str">
        <f>C30</f>
        <v>A1</v>
      </c>
      <c r="D46" s="25" t="str">
        <f t="shared" ref="D46:Q46" si="15">D30</f>
        <v>A2</v>
      </c>
      <c r="E46" s="25" t="str">
        <f t="shared" si="15"/>
        <v>A3</v>
      </c>
      <c r="F46" s="25" t="str">
        <f t="shared" si="15"/>
        <v>A4</v>
      </c>
      <c r="G46" s="25" t="str">
        <f t="shared" si="15"/>
        <v>A5</v>
      </c>
      <c r="H46" s="25" t="str">
        <f t="shared" si="15"/>
        <v>A6</v>
      </c>
      <c r="I46" s="25" t="str">
        <f t="shared" si="15"/>
        <v>A7</v>
      </c>
      <c r="J46" s="25" t="str">
        <f t="shared" si="15"/>
        <v>A8</v>
      </c>
      <c r="K46" s="25" t="str">
        <f t="shared" si="15"/>
        <v>A9</v>
      </c>
      <c r="L46" s="25" t="str">
        <f t="shared" si="15"/>
        <v>A10</v>
      </c>
      <c r="M46" s="25" t="str">
        <f t="shared" si="15"/>
        <v>A11</v>
      </c>
      <c r="N46" s="25" t="str">
        <f t="shared" si="15"/>
        <v>A12</v>
      </c>
      <c r="O46" s="25" t="str">
        <f t="shared" si="15"/>
        <v>A13</v>
      </c>
      <c r="P46" s="25" t="str">
        <f t="shared" si="15"/>
        <v>A14</v>
      </c>
      <c r="Q46" s="25" t="str">
        <f t="shared" si="15"/>
        <v>A15</v>
      </c>
    </row>
    <row r="47" spans="1:17" x14ac:dyDescent="0.25">
      <c r="A47" s="2" t="s">
        <v>19</v>
      </c>
      <c r="B47" s="2"/>
      <c r="C47" s="9">
        <f>C44+C39</f>
        <v>79.080399999999997</v>
      </c>
      <c r="D47" s="9">
        <f>D44+D39</f>
        <v>81.571432600000009</v>
      </c>
      <c r="E47" s="9">
        <f t="shared" ref="E47:Q47" si="16">E44+E39</f>
        <v>84.165700126899992</v>
      </c>
      <c r="F47" s="9">
        <f t="shared" si="16"/>
        <v>87.393219553997369</v>
      </c>
      <c r="G47" s="9">
        <f t="shared" si="16"/>
        <v>90.64068641595091</v>
      </c>
      <c r="H47" s="9">
        <f t="shared" si="16"/>
        <v>93.888781622102456</v>
      </c>
      <c r="I47" s="9">
        <f t="shared" si="16"/>
        <v>97.136896621096213</v>
      </c>
      <c r="J47" s="9">
        <f t="shared" si="16"/>
        <v>100.38501224356455</v>
      </c>
      <c r="K47" s="9">
        <f t="shared" si="16"/>
        <v>103.63312788567228</v>
      </c>
      <c r="L47" s="9">
        <f t="shared" si="16"/>
        <v>106.88124352839867</v>
      </c>
      <c r="M47" s="9">
        <f t="shared" si="16"/>
        <v>110.12935917114456</v>
      </c>
      <c r="N47" s="9">
        <f t="shared" si="16"/>
        <v>113.37747481389107</v>
      </c>
      <c r="O47" s="9">
        <f t="shared" si="16"/>
        <v>116.62559045663758</v>
      </c>
      <c r="P47" s="9">
        <f t="shared" si="16"/>
        <v>119.87370609938408</v>
      </c>
      <c r="Q47" s="9">
        <f t="shared" si="16"/>
        <v>123.12182174213061</v>
      </c>
    </row>
    <row r="48" spans="1:17" x14ac:dyDescent="0.25">
      <c r="A48" s="2" t="s">
        <v>37</v>
      </c>
      <c r="B48" s="2">
        <f>F6</f>
        <v>299.60000000000002</v>
      </c>
      <c r="C48" s="9"/>
      <c r="D48" s="9">
        <f>-C54</f>
        <v>0.78626666666667688</v>
      </c>
      <c r="E48" s="9">
        <f t="shared" ref="E48:Q48" si="17">-D54</f>
        <v>18.295234066666666</v>
      </c>
      <c r="F48" s="9">
        <f t="shared" si="17"/>
        <v>15.700966539766682</v>
      </c>
      <c r="G48" s="9">
        <f t="shared" si="17"/>
        <v>12.473447112669305</v>
      </c>
      <c r="H48" s="9">
        <f t="shared" si="17"/>
        <v>9.2259802507157644</v>
      </c>
      <c r="I48" s="9">
        <f t="shared" si="17"/>
        <v>5.9778850445642178</v>
      </c>
      <c r="J48" s="9">
        <f t="shared" si="17"/>
        <v>2.7297700455704614</v>
      </c>
      <c r="K48" s="9">
        <f t="shared" si="17"/>
        <v>-0.51834557689787175</v>
      </c>
      <c r="L48" s="9">
        <f t="shared" si="17"/>
        <v>-3.7664612190056062</v>
      </c>
      <c r="M48" s="9">
        <f t="shared" si="17"/>
        <v>-7.0145768617319959</v>
      </c>
      <c r="N48" s="9">
        <f t="shared" si="17"/>
        <v>-10.262692504477883</v>
      </c>
      <c r="O48" s="9">
        <f t="shared" si="17"/>
        <v>-13.510808147224395</v>
      </c>
      <c r="P48" s="9">
        <f t="shared" si="17"/>
        <v>-16.758923789970908</v>
      </c>
      <c r="Q48" s="9">
        <f t="shared" si="17"/>
        <v>-20.007039432717406</v>
      </c>
    </row>
    <row r="49" spans="1:17" x14ac:dyDescent="0.25">
      <c r="A49" s="2" t="s">
        <v>38</v>
      </c>
      <c r="B49" s="2">
        <f>F7</f>
        <v>1198.4000000000001</v>
      </c>
      <c r="C49" s="9">
        <f>-B49/B23</f>
        <v>-99.866666666666674</v>
      </c>
      <c r="D49" s="9">
        <f>C49</f>
        <v>-99.866666666666674</v>
      </c>
      <c r="E49" s="9">
        <f t="shared" ref="E49:Q49" si="18">D49</f>
        <v>-99.866666666666674</v>
      </c>
      <c r="F49" s="9">
        <f t="shared" si="18"/>
        <v>-99.866666666666674</v>
      </c>
      <c r="G49" s="9">
        <f t="shared" si="18"/>
        <v>-99.866666666666674</v>
      </c>
      <c r="H49" s="9">
        <f t="shared" si="18"/>
        <v>-99.866666666666674</v>
      </c>
      <c r="I49" s="9">
        <f t="shared" si="18"/>
        <v>-99.866666666666674</v>
      </c>
      <c r="J49" s="9">
        <f t="shared" si="18"/>
        <v>-99.866666666666674</v>
      </c>
      <c r="K49" s="9">
        <f t="shared" si="18"/>
        <v>-99.866666666666674</v>
      </c>
      <c r="L49" s="9">
        <f t="shared" si="18"/>
        <v>-99.866666666666674</v>
      </c>
      <c r="M49" s="9">
        <f t="shared" si="18"/>
        <v>-99.866666666666674</v>
      </c>
      <c r="N49" s="9">
        <f t="shared" si="18"/>
        <v>-99.866666666666674</v>
      </c>
      <c r="O49" s="9">
        <f t="shared" si="18"/>
        <v>-99.866666666666674</v>
      </c>
      <c r="P49" s="9">
        <f t="shared" si="18"/>
        <v>-99.866666666666674</v>
      </c>
      <c r="Q49" s="9">
        <f t="shared" si="18"/>
        <v>-99.866666666666674</v>
      </c>
    </row>
    <row r="50" spans="1:17" x14ac:dyDescent="0.25">
      <c r="A50" s="2" t="s">
        <v>43</v>
      </c>
      <c r="B50" s="7">
        <f>-F9</f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x14ac:dyDescent="0.25">
      <c r="A51" s="2" t="s">
        <v>44</v>
      </c>
      <c r="B51" s="7">
        <f t="shared" ref="B51:B52" si="19">-F10</f>
        <v>-1328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x14ac:dyDescent="0.25">
      <c r="A52" s="2" t="s">
        <v>40</v>
      </c>
      <c r="B52" s="7">
        <f t="shared" si="19"/>
        <v>-150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x14ac:dyDescent="0.25">
      <c r="A53" s="2" t="s">
        <v>41</v>
      </c>
      <c r="B53" s="2">
        <v>0</v>
      </c>
      <c r="C53" s="9">
        <f>B54</f>
        <v>20</v>
      </c>
      <c r="D53" s="9">
        <f t="shared" ref="D53:Q53" si="20">C54</f>
        <v>-0.78626666666667688</v>
      </c>
      <c r="E53" s="9">
        <f t="shared" si="20"/>
        <v>-18.295234066666666</v>
      </c>
      <c r="F53" s="9">
        <f t="shared" si="20"/>
        <v>-15.700966539766682</v>
      </c>
      <c r="G53" s="9">
        <f t="shared" si="20"/>
        <v>-12.473447112669305</v>
      </c>
      <c r="H53" s="9">
        <f t="shared" si="20"/>
        <v>-9.2259802507157644</v>
      </c>
      <c r="I53" s="9">
        <f t="shared" si="20"/>
        <v>-5.9778850445642178</v>
      </c>
      <c r="J53" s="9">
        <f t="shared" si="20"/>
        <v>-2.7297700455704614</v>
      </c>
      <c r="K53" s="9">
        <f t="shared" si="20"/>
        <v>0.51834557689787175</v>
      </c>
      <c r="L53" s="9">
        <f t="shared" si="20"/>
        <v>3.7664612190056062</v>
      </c>
      <c r="M53" s="9">
        <f t="shared" si="20"/>
        <v>7.0145768617319959</v>
      </c>
      <c r="N53" s="9">
        <f t="shared" si="20"/>
        <v>10.262692504477883</v>
      </c>
      <c r="O53" s="9">
        <f t="shared" si="20"/>
        <v>13.510808147224395</v>
      </c>
      <c r="P53" s="9">
        <f t="shared" si="20"/>
        <v>16.758923789970908</v>
      </c>
      <c r="Q53" s="9">
        <f t="shared" si="20"/>
        <v>20.007039432717406</v>
      </c>
    </row>
    <row r="54" spans="1:17" x14ac:dyDescent="0.25">
      <c r="A54" s="2" t="s">
        <v>42</v>
      </c>
      <c r="B54" s="2">
        <f>SUM(B47:B53)</f>
        <v>20</v>
      </c>
      <c r="C54" s="9">
        <f>SUM(C47:C53)</f>
        <v>-0.78626666666667688</v>
      </c>
      <c r="D54" s="9">
        <f t="shared" ref="D54:Q54" si="21">SUM(D47:D53)</f>
        <v>-18.295234066666666</v>
      </c>
      <c r="E54" s="9">
        <f t="shared" si="21"/>
        <v>-15.700966539766682</v>
      </c>
      <c r="F54" s="9">
        <f t="shared" si="21"/>
        <v>-12.473447112669305</v>
      </c>
      <c r="G54" s="9">
        <f t="shared" si="21"/>
        <v>-9.2259802507157644</v>
      </c>
      <c r="H54" s="9">
        <f t="shared" si="21"/>
        <v>-5.9778850445642178</v>
      </c>
      <c r="I54" s="9">
        <f t="shared" si="21"/>
        <v>-2.7297700455704614</v>
      </c>
      <c r="J54" s="9">
        <f t="shared" si="21"/>
        <v>0.51834557689787175</v>
      </c>
      <c r="K54" s="9">
        <f t="shared" si="21"/>
        <v>3.7664612190056062</v>
      </c>
      <c r="L54" s="9">
        <f t="shared" si="21"/>
        <v>7.0145768617319959</v>
      </c>
      <c r="M54" s="9">
        <f t="shared" si="21"/>
        <v>10.262692504477883</v>
      </c>
      <c r="N54" s="9">
        <f t="shared" si="21"/>
        <v>13.510808147224395</v>
      </c>
      <c r="O54" s="9">
        <f t="shared" si="21"/>
        <v>16.758923789970908</v>
      </c>
      <c r="P54" s="9">
        <f t="shared" si="21"/>
        <v>20.007039432717406</v>
      </c>
      <c r="Q54" s="9">
        <f t="shared" si="21"/>
        <v>23.255155075463932</v>
      </c>
    </row>
    <row r="55" spans="1:17" x14ac:dyDescent="0.25">
      <c r="A5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x14ac:dyDescent="0.25">
      <c r="B56" s="2"/>
      <c r="C56" s="25" t="str">
        <f>C46</f>
        <v>A1</v>
      </c>
      <c r="D56" s="25" t="str">
        <f t="shared" ref="D56:Q56" si="22">D46</f>
        <v>A2</v>
      </c>
      <c r="E56" s="25" t="str">
        <f t="shared" si="22"/>
        <v>A3</v>
      </c>
      <c r="F56" s="25" t="str">
        <f t="shared" si="22"/>
        <v>A4</v>
      </c>
      <c r="G56" s="25" t="str">
        <f t="shared" si="22"/>
        <v>A5</v>
      </c>
      <c r="H56" s="25" t="str">
        <f t="shared" si="22"/>
        <v>A6</v>
      </c>
      <c r="I56" s="25" t="str">
        <f t="shared" si="22"/>
        <v>A7</v>
      </c>
      <c r="J56" s="25" t="str">
        <f t="shared" si="22"/>
        <v>A8</v>
      </c>
      <c r="K56" s="25" t="str">
        <f t="shared" si="22"/>
        <v>A9</v>
      </c>
      <c r="L56" s="25" t="str">
        <f t="shared" si="22"/>
        <v>A10</v>
      </c>
      <c r="M56" s="25" t="str">
        <f t="shared" si="22"/>
        <v>A11</v>
      </c>
      <c r="N56" s="25" t="str">
        <f t="shared" si="22"/>
        <v>A12</v>
      </c>
      <c r="O56" s="25" t="str">
        <f t="shared" si="22"/>
        <v>A13</v>
      </c>
      <c r="P56" s="25" t="str">
        <f t="shared" si="22"/>
        <v>A14</v>
      </c>
      <c r="Q56" s="25" t="str">
        <f t="shared" si="22"/>
        <v>A15</v>
      </c>
    </row>
    <row r="57" spans="1:17" x14ac:dyDescent="0.25">
      <c r="A57" s="2" t="s">
        <v>37</v>
      </c>
      <c r="B57" s="2">
        <f>B48</f>
        <v>299.60000000000002</v>
      </c>
      <c r="C57" s="9">
        <f>B57+C47+C48</f>
        <v>378.68040000000002</v>
      </c>
      <c r="D57" s="9">
        <f t="shared" ref="D57:Q57" si="23">C57+D47+D48</f>
        <v>461.03809926666673</v>
      </c>
      <c r="E57" s="9">
        <f t="shared" si="23"/>
        <v>563.49903346023336</v>
      </c>
      <c r="F57" s="9">
        <f t="shared" si="23"/>
        <v>666.59321955399741</v>
      </c>
      <c r="G57" s="9">
        <f t="shared" si="23"/>
        <v>769.7073530826176</v>
      </c>
      <c r="H57" s="9">
        <f t="shared" si="23"/>
        <v>872.82211495543584</v>
      </c>
      <c r="I57" s="9">
        <f t="shared" si="23"/>
        <v>975.93689662109625</v>
      </c>
      <c r="J57" s="9">
        <f t="shared" si="23"/>
        <v>1079.0516789102312</v>
      </c>
      <c r="K57" s="9">
        <f t="shared" si="23"/>
        <v>1182.1664612190057</v>
      </c>
      <c r="L57" s="9">
        <f t="shared" si="23"/>
        <v>1285.2812435283988</v>
      </c>
      <c r="M57" s="9">
        <f t="shared" si="23"/>
        <v>1388.3960258378115</v>
      </c>
      <c r="N57" s="9">
        <f t="shared" si="23"/>
        <v>1491.5108081472247</v>
      </c>
      <c r="O57" s="9">
        <f t="shared" si="23"/>
        <v>1594.6255904566378</v>
      </c>
      <c r="P57" s="9">
        <f t="shared" si="23"/>
        <v>1697.740372766051</v>
      </c>
      <c r="Q57" s="9">
        <f t="shared" si="23"/>
        <v>1800.8551550754642</v>
      </c>
    </row>
    <row r="58" spans="1:17" x14ac:dyDescent="0.25">
      <c r="A58" s="2" t="s">
        <v>38</v>
      </c>
      <c r="B58" s="2">
        <f>B49</f>
        <v>1198.4000000000001</v>
      </c>
      <c r="C58" s="9">
        <f>B58+C49</f>
        <v>1098.5333333333333</v>
      </c>
      <c r="D58" s="9">
        <f t="shared" ref="D58:Q58" si="24">C58+D49</f>
        <v>998.66666666666663</v>
      </c>
      <c r="E58" s="9">
        <f t="shared" si="24"/>
        <v>898.8</v>
      </c>
      <c r="F58" s="9">
        <f t="shared" si="24"/>
        <v>798.93333333333328</v>
      </c>
      <c r="G58" s="9">
        <f t="shared" si="24"/>
        <v>699.06666666666661</v>
      </c>
      <c r="H58" s="9">
        <f t="shared" si="24"/>
        <v>599.19999999999993</v>
      </c>
      <c r="I58" s="9">
        <f t="shared" si="24"/>
        <v>499.33333333333326</v>
      </c>
      <c r="J58" s="9">
        <f t="shared" si="24"/>
        <v>399.46666666666658</v>
      </c>
      <c r="K58" s="9">
        <f t="shared" si="24"/>
        <v>299.59999999999991</v>
      </c>
      <c r="L58" s="9">
        <f t="shared" si="24"/>
        <v>199.73333333333323</v>
      </c>
      <c r="M58" s="9">
        <f t="shared" si="24"/>
        <v>99.866666666666561</v>
      </c>
      <c r="N58" s="9">
        <f t="shared" si="24"/>
        <v>-1.1368683772161603E-13</v>
      </c>
      <c r="O58" s="9">
        <f t="shared" si="24"/>
        <v>-99.866666666666788</v>
      </c>
      <c r="P58" s="9">
        <f t="shared" si="24"/>
        <v>-199.73333333333346</v>
      </c>
      <c r="Q58" s="9">
        <f t="shared" si="24"/>
        <v>-299.60000000000014</v>
      </c>
    </row>
    <row r="59" spans="1:17" x14ac:dyDescent="0.25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x14ac:dyDescent="0.25">
      <c r="A60" s="2" t="s">
        <v>43</v>
      </c>
      <c r="B60" s="2">
        <f>-B50</f>
        <v>0</v>
      </c>
      <c r="C60" s="2">
        <f t="shared" ref="C60:Q60" si="25">-C50</f>
        <v>0</v>
      </c>
      <c r="D60" s="2">
        <f t="shared" si="25"/>
        <v>0</v>
      </c>
      <c r="E60" s="2">
        <f t="shared" si="25"/>
        <v>0</v>
      </c>
      <c r="F60" s="2">
        <f t="shared" si="25"/>
        <v>0</v>
      </c>
      <c r="G60" s="2">
        <f t="shared" si="25"/>
        <v>0</v>
      </c>
      <c r="H60" s="2">
        <f t="shared" si="25"/>
        <v>0</v>
      </c>
      <c r="I60" s="2">
        <f t="shared" si="25"/>
        <v>0</v>
      </c>
      <c r="J60" s="2">
        <f t="shared" si="25"/>
        <v>0</v>
      </c>
      <c r="K60" s="2">
        <f t="shared" si="25"/>
        <v>0</v>
      </c>
      <c r="L60" s="2">
        <f t="shared" si="25"/>
        <v>0</v>
      </c>
      <c r="M60" s="2">
        <f t="shared" si="25"/>
        <v>0</v>
      </c>
      <c r="N60" s="2">
        <f t="shared" si="25"/>
        <v>0</v>
      </c>
      <c r="O60" s="2">
        <f t="shared" si="25"/>
        <v>0</v>
      </c>
      <c r="P60" s="2">
        <f t="shared" si="25"/>
        <v>0</v>
      </c>
      <c r="Q60" s="2">
        <f t="shared" si="25"/>
        <v>0</v>
      </c>
    </row>
    <row r="61" spans="1:17" x14ac:dyDescent="0.25">
      <c r="A61" s="2" t="s">
        <v>44</v>
      </c>
      <c r="B61" s="2">
        <f>-B51</f>
        <v>1328</v>
      </c>
      <c r="C61" s="9">
        <f>B61</f>
        <v>1328</v>
      </c>
      <c r="D61" s="9">
        <f t="shared" ref="D61:Q61" si="26">C61</f>
        <v>1328</v>
      </c>
      <c r="E61" s="9">
        <f t="shared" si="26"/>
        <v>1328</v>
      </c>
      <c r="F61" s="9">
        <f t="shared" si="26"/>
        <v>1328</v>
      </c>
      <c r="G61" s="9">
        <f t="shared" si="26"/>
        <v>1328</v>
      </c>
      <c r="H61" s="9">
        <f t="shared" si="26"/>
        <v>1328</v>
      </c>
      <c r="I61" s="9">
        <f t="shared" si="26"/>
        <v>1328</v>
      </c>
      <c r="J61" s="9">
        <f t="shared" si="26"/>
        <v>1328</v>
      </c>
      <c r="K61" s="9">
        <f t="shared" si="26"/>
        <v>1328</v>
      </c>
      <c r="L61" s="9">
        <f t="shared" si="26"/>
        <v>1328</v>
      </c>
      <c r="M61" s="9">
        <f t="shared" si="26"/>
        <v>1328</v>
      </c>
      <c r="N61" s="9">
        <f t="shared" si="26"/>
        <v>1328</v>
      </c>
      <c r="O61" s="9">
        <f t="shared" si="26"/>
        <v>1328</v>
      </c>
      <c r="P61" s="9">
        <f t="shared" si="26"/>
        <v>1328</v>
      </c>
      <c r="Q61" s="9">
        <f t="shared" si="26"/>
        <v>1328</v>
      </c>
    </row>
    <row r="62" spans="1:17" x14ac:dyDescent="0.25">
      <c r="A62" s="2" t="s">
        <v>39</v>
      </c>
      <c r="B62" s="2">
        <f>-B52</f>
        <v>150</v>
      </c>
      <c r="C62" s="9">
        <f>B62-C52</f>
        <v>150</v>
      </c>
      <c r="D62" s="9">
        <f t="shared" ref="D62:Q62" si="27">C62-D52</f>
        <v>150</v>
      </c>
      <c r="E62" s="9">
        <f t="shared" si="27"/>
        <v>150</v>
      </c>
      <c r="F62" s="9">
        <f t="shared" si="27"/>
        <v>150</v>
      </c>
      <c r="G62" s="9">
        <f t="shared" si="27"/>
        <v>150</v>
      </c>
      <c r="H62" s="9">
        <f t="shared" si="27"/>
        <v>150</v>
      </c>
      <c r="I62" s="9">
        <f t="shared" si="27"/>
        <v>150</v>
      </c>
      <c r="J62" s="9">
        <f t="shared" si="27"/>
        <v>150</v>
      </c>
      <c r="K62" s="9">
        <f t="shared" si="27"/>
        <v>150</v>
      </c>
      <c r="L62" s="9">
        <f t="shared" si="27"/>
        <v>150</v>
      </c>
      <c r="M62" s="9">
        <f t="shared" si="27"/>
        <v>150</v>
      </c>
      <c r="N62" s="9">
        <f t="shared" si="27"/>
        <v>150</v>
      </c>
      <c r="O62" s="9">
        <f t="shared" si="27"/>
        <v>150</v>
      </c>
      <c r="P62" s="9">
        <f t="shared" si="27"/>
        <v>150</v>
      </c>
      <c r="Q62" s="9">
        <f t="shared" si="27"/>
        <v>150</v>
      </c>
    </row>
    <row r="63" spans="1:17" x14ac:dyDescent="0.25">
      <c r="A63" s="2" t="s">
        <v>45</v>
      </c>
      <c r="B63" s="2">
        <f>B54</f>
        <v>20</v>
      </c>
      <c r="C63" s="9">
        <f>C54</f>
        <v>-0.78626666666667688</v>
      </c>
      <c r="D63" s="9">
        <f t="shared" ref="D63:Q63" si="28">D54</f>
        <v>-18.295234066666666</v>
      </c>
      <c r="E63" s="9">
        <f t="shared" si="28"/>
        <v>-15.700966539766682</v>
      </c>
      <c r="F63" s="9">
        <f t="shared" si="28"/>
        <v>-12.473447112669305</v>
      </c>
      <c r="G63" s="9">
        <f t="shared" si="28"/>
        <v>-9.2259802507157644</v>
      </c>
      <c r="H63" s="9">
        <f t="shared" si="28"/>
        <v>-5.9778850445642178</v>
      </c>
      <c r="I63" s="9">
        <f t="shared" si="28"/>
        <v>-2.7297700455704614</v>
      </c>
      <c r="J63" s="9">
        <f t="shared" si="28"/>
        <v>0.51834557689787175</v>
      </c>
      <c r="K63" s="9">
        <f t="shared" si="28"/>
        <v>3.7664612190056062</v>
      </c>
      <c r="L63" s="9">
        <f t="shared" si="28"/>
        <v>7.0145768617319959</v>
      </c>
      <c r="M63" s="9">
        <f t="shared" si="28"/>
        <v>10.262692504477883</v>
      </c>
      <c r="N63" s="9">
        <f t="shared" si="28"/>
        <v>13.510808147224395</v>
      </c>
      <c r="O63" s="9">
        <f t="shared" si="28"/>
        <v>16.758923789970908</v>
      </c>
      <c r="P63" s="9">
        <f t="shared" si="28"/>
        <v>20.007039432717406</v>
      </c>
      <c r="Q63" s="9">
        <f t="shared" si="28"/>
        <v>23.255155075463932</v>
      </c>
    </row>
    <row r="64" spans="1:17" x14ac:dyDescent="0.25">
      <c r="A64" s="12" t="s">
        <v>46</v>
      </c>
      <c r="B64" s="12">
        <f>SUM(B60:B63)</f>
        <v>1498</v>
      </c>
      <c r="C64" s="13">
        <f>SUM(C60:C63)</f>
        <v>1477.2137333333333</v>
      </c>
      <c r="D64" s="13">
        <f t="shared" ref="D64:Q64" si="29">SUM(D60:D63)</f>
        <v>1459.7047659333334</v>
      </c>
      <c r="E64" s="13">
        <f t="shared" si="29"/>
        <v>1462.2990334602332</v>
      </c>
      <c r="F64" s="13">
        <f t="shared" si="29"/>
        <v>1465.5265528873306</v>
      </c>
      <c r="G64" s="13">
        <f t="shared" si="29"/>
        <v>1468.7740197492842</v>
      </c>
      <c r="H64" s="13">
        <f t="shared" si="29"/>
        <v>1472.0221149554359</v>
      </c>
      <c r="I64" s="13">
        <f t="shared" si="29"/>
        <v>1475.2702299544296</v>
      </c>
      <c r="J64" s="13">
        <f t="shared" si="29"/>
        <v>1478.5183455768979</v>
      </c>
      <c r="K64" s="13">
        <f t="shared" si="29"/>
        <v>1481.7664612190056</v>
      </c>
      <c r="L64" s="13">
        <f t="shared" si="29"/>
        <v>1485.0145768617319</v>
      </c>
      <c r="M64" s="13">
        <f t="shared" si="29"/>
        <v>1488.2626925044779</v>
      </c>
      <c r="N64" s="13">
        <f t="shared" si="29"/>
        <v>1491.5108081472245</v>
      </c>
      <c r="O64" s="13">
        <f t="shared" si="29"/>
        <v>1494.7589237899708</v>
      </c>
      <c r="P64" s="13">
        <f t="shared" si="29"/>
        <v>1498.0070394327174</v>
      </c>
      <c r="Q64" s="13">
        <f t="shared" si="29"/>
        <v>1501.255155075464</v>
      </c>
    </row>
    <row r="65" spans="1:17" x14ac:dyDescent="0.25">
      <c r="A65" s="2" t="s">
        <v>47</v>
      </c>
      <c r="B65" s="2">
        <f>B64-B57-B58</f>
        <v>0</v>
      </c>
      <c r="C65" s="9">
        <f>C64-C57-C58</f>
        <v>0</v>
      </c>
      <c r="D65" s="9">
        <f t="shared" ref="D65:Q65" si="30">D64-D57-D58</f>
        <v>0</v>
      </c>
      <c r="E65" s="9">
        <f t="shared" si="30"/>
        <v>0</v>
      </c>
      <c r="F65" s="9">
        <f t="shared" si="30"/>
        <v>0</v>
      </c>
      <c r="G65" s="9">
        <f t="shared" si="30"/>
        <v>0</v>
      </c>
      <c r="H65" s="9">
        <f t="shared" si="30"/>
        <v>0</v>
      </c>
      <c r="I65" s="9">
        <f t="shared" si="30"/>
        <v>0</v>
      </c>
      <c r="J65" s="9">
        <f t="shared" si="30"/>
        <v>0</v>
      </c>
      <c r="K65" s="9">
        <f t="shared" si="30"/>
        <v>0</v>
      </c>
      <c r="L65" s="9">
        <f t="shared" si="30"/>
        <v>0</v>
      </c>
      <c r="M65" s="9">
        <f t="shared" si="30"/>
        <v>-2.2737367544323206E-13</v>
      </c>
      <c r="N65" s="9">
        <f t="shared" si="30"/>
        <v>-1.1368683772161603E-13</v>
      </c>
      <c r="O65" s="9">
        <f t="shared" si="30"/>
        <v>-2.2737367544323206E-13</v>
      </c>
      <c r="P65" s="9">
        <f t="shared" si="30"/>
        <v>0</v>
      </c>
      <c r="Q65" s="9">
        <f t="shared" si="30"/>
        <v>0</v>
      </c>
    </row>
    <row r="66" spans="1:17" x14ac:dyDescent="0.25">
      <c r="A6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x14ac:dyDescent="0.25">
      <c r="A67" s="2"/>
      <c r="B67" s="2"/>
      <c r="C67" s="25" t="str">
        <f>C56</f>
        <v>A1</v>
      </c>
      <c r="D67" s="25" t="str">
        <f t="shared" ref="D67:Q67" si="31">D56</f>
        <v>A2</v>
      </c>
      <c r="E67" s="25" t="str">
        <f t="shared" si="31"/>
        <v>A3</v>
      </c>
      <c r="F67" s="25" t="str">
        <f t="shared" si="31"/>
        <v>A4</v>
      </c>
      <c r="G67" s="25" t="str">
        <f t="shared" si="31"/>
        <v>A5</v>
      </c>
      <c r="H67" s="25" t="str">
        <f t="shared" si="31"/>
        <v>A6</v>
      </c>
      <c r="I67" s="25" t="str">
        <f t="shared" si="31"/>
        <v>A7</v>
      </c>
      <c r="J67" s="25" t="str">
        <f t="shared" si="31"/>
        <v>A8</v>
      </c>
      <c r="K67" s="25" t="str">
        <f t="shared" si="31"/>
        <v>A9</v>
      </c>
      <c r="L67" s="25" t="str">
        <f t="shared" si="31"/>
        <v>A10</v>
      </c>
      <c r="M67" s="25" t="str">
        <f t="shared" si="31"/>
        <v>A11</v>
      </c>
      <c r="N67" s="25" t="str">
        <f t="shared" si="31"/>
        <v>A12</v>
      </c>
      <c r="O67" s="25" t="str">
        <f t="shared" si="31"/>
        <v>A13</v>
      </c>
      <c r="P67" s="25" t="str">
        <f t="shared" si="31"/>
        <v>A14</v>
      </c>
      <c r="Q67" s="25" t="str">
        <f t="shared" si="31"/>
        <v>A15</v>
      </c>
    </row>
    <row r="68" spans="1:17" x14ac:dyDescent="0.25">
      <c r="A68" s="2" t="s">
        <v>48</v>
      </c>
      <c r="B68" s="2">
        <f>-B48</f>
        <v>-299.60000000000002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5">
      <c r="A69" s="2" t="s">
        <v>49</v>
      </c>
      <c r="B69" s="2"/>
      <c r="C69" s="2"/>
      <c r="D69" s="9">
        <f>-D48</f>
        <v>-0.78626666666667688</v>
      </c>
      <c r="E69" s="9">
        <f t="shared" ref="E69:Q69" si="32">-E48</f>
        <v>-18.295234066666666</v>
      </c>
      <c r="F69" s="9">
        <f t="shared" si="32"/>
        <v>-15.700966539766682</v>
      </c>
      <c r="G69" s="9">
        <f t="shared" si="32"/>
        <v>-12.473447112669305</v>
      </c>
      <c r="H69" s="9">
        <f t="shared" si="32"/>
        <v>-9.2259802507157644</v>
      </c>
      <c r="I69" s="9">
        <f t="shared" si="32"/>
        <v>-5.9778850445642178</v>
      </c>
      <c r="J69" s="9">
        <f t="shared" si="32"/>
        <v>-2.7297700455704614</v>
      </c>
      <c r="K69" s="9">
        <f t="shared" si="32"/>
        <v>0.51834557689787175</v>
      </c>
      <c r="L69" s="9">
        <f t="shared" si="32"/>
        <v>3.7664612190056062</v>
      </c>
      <c r="M69" s="9">
        <f t="shared" si="32"/>
        <v>7.0145768617319959</v>
      </c>
      <c r="N69" s="9">
        <f t="shared" si="32"/>
        <v>10.262692504477883</v>
      </c>
      <c r="O69" s="9">
        <f t="shared" si="32"/>
        <v>13.510808147224395</v>
      </c>
      <c r="P69" s="9">
        <f t="shared" si="32"/>
        <v>16.758923789970908</v>
      </c>
      <c r="Q69" s="9">
        <f t="shared" si="32"/>
        <v>20.007039432717406</v>
      </c>
    </row>
    <row r="70" spans="1:17" x14ac:dyDescent="0.25">
      <c r="A70" s="2" t="s">
        <v>50</v>
      </c>
      <c r="B70" s="2"/>
      <c r="C70" s="2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>
        <f>B25*Q40-Q58+Q63</f>
        <v>1650.8551550754642</v>
      </c>
    </row>
    <row r="71" spans="1:17" x14ac:dyDescent="0.25">
      <c r="A71" s="2" t="s">
        <v>52</v>
      </c>
      <c r="B71" s="2">
        <f>SUM(B68:B70)</f>
        <v>-299.60000000000002</v>
      </c>
      <c r="C71" s="2">
        <f t="shared" ref="C71:Q71" si="33">SUM(C68:C70)</f>
        <v>0</v>
      </c>
      <c r="D71" s="9">
        <f t="shared" si="33"/>
        <v>-0.78626666666667688</v>
      </c>
      <c r="E71" s="9">
        <f t="shared" si="33"/>
        <v>-18.295234066666666</v>
      </c>
      <c r="F71" s="9">
        <f t="shared" si="33"/>
        <v>-15.700966539766682</v>
      </c>
      <c r="G71" s="9">
        <f t="shared" si="33"/>
        <v>-12.473447112669305</v>
      </c>
      <c r="H71" s="9">
        <f t="shared" si="33"/>
        <v>-9.2259802507157644</v>
      </c>
      <c r="I71" s="9">
        <f t="shared" si="33"/>
        <v>-5.9778850445642178</v>
      </c>
      <c r="J71" s="9">
        <f t="shared" si="33"/>
        <v>-2.7297700455704614</v>
      </c>
      <c r="K71" s="9">
        <f t="shared" si="33"/>
        <v>0.51834557689787175</v>
      </c>
      <c r="L71" s="9">
        <f t="shared" si="33"/>
        <v>3.7664612190056062</v>
      </c>
      <c r="M71" s="9">
        <f t="shared" si="33"/>
        <v>7.0145768617319959</v>
      </c>
      <c r="N71" s="9">
        <f t="shared" si="33"/>
        <v>10.262692504477883</v>
      </c>
      <c r="O71" s="9">
        <f t="shared" si="33"/>
        <v>13.510808147224395</v>
      </c>
      <c r="P71" s="9">
        <f t="shared" si="33"/>
        <v>16.758923789970908</v>
      </c>
      <c r="Q71" s="9">
        <f t="shared" si="33"/>
        <v>1670.8621945081816</v>
      </c>
    </row>
    <row r="72" spans="1:17" x14ac:dyDescent="0.25">
      <c r="A72" s="2" t="s">
        <v>51</v>
      </c>
      <c r="B72" s="30">
        <f>IRR(B71:Q71)</f>
        <v>0.11504172366842447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5" spans="1:17" x14ac:dyDescent="0.25">
      <c r="A75" s="38" t="s">
        <v>67</v>
      </c>
      <c r="C75" s="25" t="s">
        <v>22</v>
      </c>
      <c r="D75" s="17" t="s">
        <v>23</v>
      </c>
      <c r="E75" s="17" t="s">
        <v>24</v>
      </c>
      <c r="F75" s="26" t="s">
        <v>25</v>
      </c>
      <c r="G75" s="26" t="s">
        <v>26</v>
      </c>
      <c r="H75" s="26" t="s">
        <v>27</v>
      </c>
      <c r="I75" s="26" t="s">
        <v>28</v>
      </c>
      <c r="J75" s="26" t="s">
        <v>29</v>
      </c>
      <c r="K75" s="26" t="s">
        <v>30</v>
      </c>
      <c r="L75" s="26" t="s">
        <v>31</v>
      </c>
      <c r="M75" s="26" t="s">
        <v>32</v>
      </c>
      <c r="N75" s="26" t="s">
        <v>33</v>
      </c>
      <c r="O75" s="26" t="s">
        <v>34</v>
      </c>
      <c r="P75" s="26" t="s">
        <v>35</v>
      </c>
      <c r="Q75" s="26" t="s">
        <v>36</v>
      </c>
    </row>
    <row r="76" spans="1:17" x14ac:dyDescent="0.25">
      <c r="A76" s="12" t="s">
        <v>2</v>
      </c>
      <c r="B76" s="2"/>
      <c r="C76" s="2">
        <f t="shared" ref="C76:C85" si="34">C6</f>
        <v>1500</v>
      </c>
      <c r="D76" s="2">
        <f>C76</f>
        <v>1500</v>
      </c>
      <c r="E76" s="2">
        <f t="shared" ref="E76:Q76" si="35">D76</f>
        <v>1500</v>
      </c>
      <c r="F76" s="2">
        <f t="shared" si="35"/>
        <v>1500</v>
      </c>
      <c r="G76" s="2">
        <f t="shared" si="35"/>
        <v>1500</v>
      </c>
      <c r="H76" s="2">
        <f t="shared" si="35"/>
        <v>1500</v>
      </c>
      <c r="I76" s="2">
        <f t="shared" si="35"/>
        <v>1500</v>
      </c>
      <c r="J76" s="2">
        <f t="shared" si="35"/>
        <v>1500</v>
      </c>
      <c r="K76" s="2">
        <f t="shared" si="35"/>
        <v>1500</v>
      </c>
      <c r="L76" s="2">
        <f t="shared" si="35"/>
        <v>1500</v>
      </c>
      <c r="M76" s="2">
        <f t="shared" si="35"/>
        <v>1500</v>
      </c>
      <c r="N76" s="2">
        <f t="shared" si="35"/>
        <v>1500</v>
      </c>
      <c r="O76" s="2">
        <f t="shared" si="35"/>
        <v>1500</v>
      </c>
      <c r="P76" s="2">
        <f t="shared" si="35"/>
        <v>1500</v>
      </c>
      <c r="Q76" s="2">
        <f t="shared" si="35"/>
        <v>1500</v>
      </c>
    </row>
    <row r="77" spans="1:17" x14ac:dyDescent="0.25">
      <c r="A77" s="2" t="s">
        <v>3</v>
      </c>
      <c r="B77" s="9"/>
      <c r="C77" s="2">
        <f t="shared" si="34"/>
        <v>450</v>
      </c>
      <c r="D77" s="2">
        <f t="shared" ref="D77:Q85" si="36">C77</f>
        <v>450</v>
      </c>
      <c r="E77" s="2">
        <f t="shared" si="36"/>
        <v>450</v>
      </c>
      <c r="F77" s="2">
        <f t="shared" si="36"/>
        <v>450</v>
      </c>
      <c r="G77" s="2">
        <f t="shared" si="36"/>
        <v>450</v>
      </c>
      <c r="H77" s="2">
        <f t="shared" si="36"/>
        <v>450</v>
      </c>
      <c r="I77" s="2">
        <f t="shared" si="36"/>
        <v>450</v>
      </c>
      <c r="J77" s="2">
        <f t="shared" si="36"/>
        <v>450</v>
      </c>
      <c r="K77" s="2">
        <f t="shared" si="36"/>
        <v>450</v>
      </c>
      <c r="L77" s="2">
        <f t="shared" si="36"/>
        <v>450</v>
      </c>
      <c r="M77" s="2">
        <f t="shared" si="36"/>
        <v>450</v>
      </c>
      <c r="N77" s="2">
        <f t="shared" si="36"/>
        <v>450</v>
      </c>
      <c r="O77" s="2">
        <f t="shared" si="36"/>
        <v>450</v>
      </c>
      <c r="P77" s="2">
        <f t="shared" si="36"/>
        <v>450</v>
      </c>
      <c r="Q77" s="2">
        <f t="shared" si="36"/>
        <v>450</v>
      </c>
    </row>
    <row r="78" spans="1:17" x14ac:dyDescent="0.25">
      <c r="A78" s="2" t="s">
        <v>4</v>
      </c>
      <c r="B78" s="9"/>
      <c r="C78" s="2">
        <f t="shared" si="34"/>
        <v>260</v>
      </c>
      <c r="D78" s="2">
        <f t="shared" si="36"/>
        <v>260</v>
      </c>
      <c r="E78" s="2">
        <f t="shared" si="36"/>
        <v>260</v>
      </c>
      <c r="F78" s="2">
        <f t="shared" si="36"/>
        <v>260</v>
      </c>
      <c r="G78" s="2">
        <f t="shared" si="36"/>
        <v>260</v>
      </c>
      <c r="H78" s="2">
        <f t="shared" si="36"/>
        <v>260</v>
      </c>
      <c r="I78" s="2">
        <f t="shared" si="36"/>
        <v>260</v>
      </c>
      <c r="J78" s="2">
        <f t="shared" si="36"/>
        <v>260</v>
      </c>
      <c r="K78" s="2">
        <f t="shared" si="36"/>
        <v>260</v>
      </c>
      <c r="L78" s="2">
        <f t="shared" si="36"/>
        <v>260</v>
      </c>
      <c r="M78" s="2">
        <f t="shared" si="36"/>
        <v>260</v>
      </c>
      <c r="N78" s="2">
        <f t="shared" si="36"/>
        <v>260</v>
      </c>
      <c r="O78" s="2">
        <f t="shared" si="36"/>
        <v>260</v>
      </c>
      <c r="P78" s="2">
        <f t="shared" si="36"/>
        <v>260</v>
      </c>
      <c r="Q78" s="2">
        <f t="shared" si="36"/>
        <v>260</v>
      </c>
    </row>
    <row r="79" spans="1:17" x14ac:dyDescent="0.25">
      <c r="A79" s="2" t="s">
        <v>5</v>
      </c>
      <c r="B79" s="2"/>
      <c r="C79" s="2">
        <f t="shared" si="34"/>
        <v>0</v>
      </c>
      <c r="D79" s="2">
        <f t="shared" si="36"/>
        <v>0</v>
      </c>
      <c r="E79" s="2">
        <f t="shared" si="36"/>
        <v>0</v>
      </c>
      <c r="F79" s="2">
        <f t="shared" si="36"/>
        <v>0</v>
      </c>
      <c r="G79" s="2">
        <f t="shared" si="36"/>
        <v>0</v>
      </c>
      <c r="H79" s="2">
        <f t="shared" si="36"/>
        <v>0</v>
      </c>
      <c r="I79" s="2">
        <f t="shared" si="36"/>
        <v>0</v>
      </c>
      <c r="J79" s="2">
        <f t="shared" si="36"/>
        <v>0</v>
      </c>
      <c r="K79" s="2">
        <f t="shared" si="36"/>
        <v>0</v>
      </c>
      <c r="L79" s="2">
        <f t="shared" si="36"/>
        <v>0</v>
      </c>
      <c r="M79" s="2">
        <f t="shared" si="36"/>
        <v>0</v>
      </c>
      <c r="N79" s="2">
        <f t="shared" si="36"/>
        <v>0</v>
      </c>
      <c r="O79" s="2">
        <f t="shared" si="36"/>
        <v>0</v>
      </c>
      <c r="P79" s="2">
        <f t="shared" si="36"/>
        <v>0</v>
      </c>
      <c r="Q79" s="2">
        <f t="shared" si="36"/>
        <v>0</v>
      </c>
    </row>
    <row r="80" spans="1:17" x14ac:dyDescent="0.25">
      <c r="A80" s="2" t="s">
        <v>21</v>
      </c>
      <c r="B80" s="2"/>
      <c r="C80" s="2">
        <f t="shared" si="34"/>
        <v>0</v>
      </c>
      <c r="D80" s="16">
        <f t="shared" si="36"/>
        <v>0</v>
      </c>
      <c r="E80" s="16">
        <f t="shared" si="36"/>
        <v>0</v>
      </c>
      <c r="F80" s="16">
        <f t="shared" si="36"/>
        <v>0</v>
      </c>
      <c r="G80" s="16">
        <f t="shared" si="36"/>
        <v>0</v>
      </c>
      <c r="H80" s="16">
        <f t="shared" si="36"/>
        <v>0</v>
      </c>
      <c r="I80" s="16">
        <f t="shared" si="36"/>
        <v>0</v>
      </c>
      <c r="J80" s="16">
        <f t="shared" si="36"/>
        <v>0</v>
      </c>
      <c r="K80" s="16">
        <f t="shared" si="36"/>
        <v>0</v>
      </c>
      <c r="L80" s="16">
        <f t="shared" si="36"/>
        <v>0</v>
      </c>
      <c r="M80" s="16">
        <f t="shared" si="36"/>
        <v>0</v>
      </c>
      <c r="N80" s="16">
        <f t="shared" si="36"/>
        <v>0</v>
      </c>
      <c r="O80" s="16">
        <f t="shared" si="36"/>
        <v>0</v>
      </c>
      <c r="P80" s="16">
        <f t="shared" si="36"/>
        <v>0</v>
      </c>
      <c r="Q80" s="16">
        <f t="shared" si="36"/>
        <v>0</v>
      </c>
    </row>
    <row r="81" spans="1:17" x14ac:dyDescent="0.25">
      <c r="A81" s="6" t="s">
        <v>20</v>
      </c>
      <c r="B81" s="2"/>
      <c r="C81" s="2">
        <f t="shared" si="34"/>
        <v>3</v>
      </c>
      <c r="D81" s="2">
        <f t="shared" si="36"/>
        <v>3</v>
      </c>
      <c r="E81" s="2">
        <f t="shared" si="36"/>
        <v>3</v>
      </c>
      <c r="F81" s="2">
        <f t="shared" si="36"/>
        <v>3</v>
      </c>
      <c r="G81" s="2">
        <f t="shared" si="36"/>
        <v>3</v>
      </c>
      <c r="H81" s="2">
        <f t="shared" si="36"/>
        <v>3</v>
      </c>
      <c r="I81" s="2">
        <f t="shared" si="36"/>
        <v>3</v>
      </c>
      <c r="J81" s="2">
        <f t="shared" si="36"/>
        <v>3</v>
      </c>
      <c r="K81" s="2">
        <f t="shared" si="36"/>
        <v>3</v>
      </c>
      <c r="L81" s="2">
        <f t="shared" si="36"/>
        <v>3</v>
      </c>
      <c r="M81" s="2">
        <f t="shared" si="36"/>
        <v>3</v>
      </c>
      <c r="N81" s="2">
        <f t="shared" si="36"/>
        <v>3</v>
      </c>
      <c r="O81" s="2">
        <f t="shared" si="36"/>
        <v>3</v>
      </c>
      <c r="P81" s="2">
        <f t="shared" si="36"/>
        <v>3</v>
      </c>
      <c r="Q81" s="2">
        <f t="shared" si="36"/>
        <v>3</v>
      </c>
    </row>
    <row r="82" spans="1:17" x14ac:dyDescent="0.25">
      <c r="A82" s="12" t="s">
        <v>6</v>
      </c>
      <c r="B82" s="2"/>
      <c r="C82" s="2">
        <f t="shared" si="34"/>
        <v>187</v>
      </c>
      <c r="D82" s="2">
        <f t="shared" si="36"/>
        <v>187</v>
      </c>
      <c r="E82" s="2">
        <f t="shared" si="36"/>
        <v>187</v>
      </c>
      <c r="F82" s="2">
        <f t="shared" si="36"/>
        <v>187</v>
      </c>
      <c r="G82" s="2">
        <f t="shared" si="36"/>
        <v>187</v>
      </c>
      <c r="H82" s="2">
        <f t="shared" si="36"/>
        <v>187</v>
      </c>
      <c r="I82" s="2">
        <f t="shared" si="36"/>
        <v>187</v>
      </c>
      <c r="J82" s="2">
        <f t="shared" si="36"/>
        <v>187</v>
      </c>
      <c r="K82" s="2">
        <f t="shared" si="36"/>
        <v>187</v>
      </c>
      <c r="L82" s="2">
        <f t="shared" si="36"/>
        <v>187</v>
      </c>
      <c r="M82" s="2">
        <f t="shared" si="36"/>
        <v>187</v>
      </c>
      <c r="N82" s="2">
        <f t="shared" si="36"/>
        <v>187</v>
      </c>
      <c r="O82" s="2">
        <f t="shared" si="36"/>
        <v>187</v>
      </c>
      <c r="P82" s="2">
        <f t="shared" si="36"/>
        <v>187</v>
      </c>
      <c r="Q82" s="2">
        <f t="shared" si="36"/>
        <v>187</v>
      </c>
    </row>
    <row r="83" spans="1:17" x14ac:dyDescent="0.25">
      <c r="A83" s="2" t="s">
        <v>7</v>
      </c>
      <c r="B83" s="2"/>
      <c r="C83" s="2">
        <f t="shared" si="34"/>
        <v>0.12466666666666666</v>
      </c>
      <c r="D83" s="15">
        <f t="shared" si="36"/>
        <v>0.12466666666666666</v>
      </c>
      <c r="E83" s="15">
        <f t="shared" si="36"/>
        <v>0.12466666666666666</v>
      </c>
      <c r="F83" s="15">
        <f t="shared" si="36"/>
        <v>0.12466666666666666</v>
      </c>
      <c r="G83" s="15">
        <f t="shared" si="36"/>
        <v>0.12466666666666666</v>
      </c>
      <c r="H83" s="15">
        <f t="shared" si="36"/>
        <v>0.12466666666666666</v>
      </c>
      <c r="I83" s="15">
        <f t="shared" si="36"/>
        <v>0.12466666666666666</v>
      </c>
      <c r="J83" s="15">
        <f t="shared" si="36"/>
        <v>0.12466666666666666</v>
      </c>
      <c r="K83" s="15">
        <f t="shared" si="36"/>
        <v>0.12466666666666666</v>
      </c>
      <c r="L83" s="15">
        <f t="shared" si="36"/>
        <v>0.12466666666666666</v>
      </c>
      <c r="M83" s="15">
        <f t="shared" si="36"/>
        <v>0.12466666666666666</v>
      </c>
      <c r="N83" s="15">
        <f t="shared" si="36"/>
        <v>0.12466666666666666</v>
      </c>
      <c r="O83" s="15">
        <f t="shared" si="36"/>
        <v>0.12466666666666666</v>
      </c>
      <c r="P83" s="15">
        <f t="shared" si="36"/>
        <v>0.12466666666666666</v>
      </c>
      <c r="Q83" s="15">
        <f t="shared" si="36"/>
        <v>0.12466666666666666</v>
      </c>
    </row>
    <row r="84" spans="1:17" x14ac:dyDescent="0.25">
      <c r="A84" s="7" t="s">
        <v>13</v>
      </c>
      <c r="B84" s="2"/>
      <c r="C84" s="2">
        <f t="shared" si="34"/>
        <v>9.6000000000000014</v>
      </c>
      <c r="D84" s="2">
        <f t="shared" si="36"/>
        <v>9.6000000000000014</v>
      </c>
      <c r="E84" s="2">
        <f t="shared" si="36"/>
        <v>9.6000000000000014</v>
      </c>
      <c r="F84" s="2">
        <f t="shared" si="36"/>
        <v>9.6000000000000014</v>
      </c>
      <c r="G84" s="2">
        <f t="shared" si="36"/>
        <v>9.6000000000000014</v>
      </c>
      <c r="H84" s="2">
        <f t="shared" si="36"/>
        <v>9.6000000000000014</v>
      </c>
      <c r="I84" s="2">
        <f t="shared" si="36"/>
        <v>9.6000000000000014</v>
      </c>
      <c r="J84" s="2">
        <f t="shared" si="36"/>
        <v>9.6000000000000014</v>
      </c>
      <c r="K84" s="2">
        <f t="shared" si="36"/>
        <v>9.6000000000000014</v>
      </c>
      <c r="L84" s="2">
        <f t="shared" si="36"/>
        <v>9.6000000000000014</v>
      </c>
      <c r="M84" s="2">
        <f t="shared" si="36"/>
        <v>9.6000000000000014</v>
      </c>
      <c r="N84" s="2">
        <f t="shared" si="36"/>
        <v>9.6000000000000014</v>
      </c>
      <c r="O84" s="2">
        <f t="shared" si="36"/>
        <v>9.6000000000000014</v>
      </c>
      <c r="P84" s="2">
        <f t="shared" si="36"/>
        <v>9.6000000000000014</v>
      </c>
      <c r="Q84" s="2">
        <f t="shared" si="36"/>
        <v>9.6000000000000014</v>
      </c>
    </row>
    <row r="85" spans="1:17" x14ac:dyDescent="0.25">
      <c r="A85" s="11" t="s">
        <v>14</v>
      </c>
      <c r="B85" s="2"/>
      <c r="C85" s="2">
        <f t="shared" si="34"/>
        <v>177.4</v>
      </c>
      <c r="D85" s="2">
        <f t="shared" si="36"/>
        <v>177.4</v>
      </c>
      <c r="E85" s="2">
        <f t="shared" si="36"/>
        <v>177.4</v>
      </c>
      <c r="F85" s="2">
        <f t="shared" si="36"/>
        <v>177.4</v>
      </c>
      <c r="G85" s="2">
        <f t="shared" si="36"/>
        <v>177.4</v>
      </c>
      <c r="H85" s="2">
        <f t="shared" si="36"/>
        <v>177.4</v>
      </c>
      <c r="I85" s="2">
        <f t="shared" si="36"/>
        <v>177.4</v>
      </c>
      <c r="J85" s="2">
        <f t="shared" si="36"/>
        <v>177.4</v>
      </c>
      <c r="K85" s="2">
        <f t="shared" si="36"/>
        <v>177.4</v>
      </c>
      <c r="L85" s="2">
        <f t="shared" si="36"/>
        <v>177.4</v>
      </c>
      <c r="M85" s="2">
        <f t="shared" si="36"/>
        <v>177.4</v>
      </c>
      <c r="N85" s="2">
        <f t="shared" si="36"/>
        <v>177.4</v>
      </c>
      <c r="O85" s="2">
        <f t="shared" si="36"/>
        <v>177.4</v>
      </c>
      <c r="P85" s="2">
        <f t="shared" si="36"/>
        <v>177.4</v>
      </c>
      <c r="Q85" s="2">
        <f t="shared" si="36"/>
        <v>177.4</v>
      </c>
    </row>
    <row r="86" spans="1:17" x14ac:dyDescent="0.25">
      <c r="A86" s="7" t="s">
        <v>15</v>
      </c>
      <c r="B86" s="24">
        <f>B24</f>
        <v>4.4999999999999998E-2</v>
      </c>
      <c r="C86" s="9">
        <f>-$B$41*(B103)</f>
        <v>-64.728000000000009</v>
      </c>
      <c r="D86" s="9">
        <f t="shared" ref="D86:Q86" si="37">-$B$41*(C103)</f>
        <v>-59.333999999999996</v>
      </c>
      <c r="E86" s="9">
        <f t="shared" si="37"/>
        <v>-53.939999999999991</v>
      </c>
      <c r="F86" s="9">
        <f t="shared" si="37"/>
        <v>-48.545999999999985</v>
      </c>
      <c r="G86" s="9">
        <f t="shared" si="37"/>
        <v>-43.151999999999987</v>
      </c>
      <c r="H86" s="9">
        <f t="shared" si="37"/>
        <v>-37.757999999999988</v>
      </c>
      <c r="I86" s="9">
        <f t="shared" si="37"/>
        <v>-32.363999999999983</v>
      </c>
      <c r="J86" s="9">
        <f t="shared" si="37"/>
        <v>-26.969999999999985</v>
      </c>
      <c r="K86" s="9">
        <f t="shared" si="37"/>
        <v>-21.575999999999986</v>
      </c>
      <c r="L86" s="9">
        <f t="shared" si="37"/>
        <v>-16.181999999999984</v>
      </c>
      <c r="M86" s="9">
        <f t="shared" si="37"/>
        <v>-10.787999999999984</v>
      </c>
      <c r="N86" s="9">
        <f t="shared" si="37"/>
        <v>-5.393999999999985</v>
      </c>
      <c r="O86" s="9">
        <f t="shared" si="37"/>
        <v>1.5347723092418165E-14</v>
      </c>
      <c r="P86" s="9">
        <f t="shared" si="37"/>
        <v>5.3940000000000152</v>
      </c>
      <c r="Q86" s="9">
        <f t="shared" si="37"/>
        <v>10.788000000000016</v>
      </c>
    </row>
    <row r="87" spans="1:17" x14ac:dyDescent="0.25">
      <c r="A87" s="11" t="s">
        <v>16</v>
      </c>
      <c r="B87" s="2"/>
      <c r="C87" s="9">
        <f>C85+C86</f>
        <v>112.672</v>
      </c>
      <c r="D87" s="9">
        <f t="shared" ref="D87:Q87" si="38">D85+D86</f>
        <v>118.066</v>
      </c>
      <c r="E87" s="9">
        <f t="shared" si="38"/>
        <v>123.46000000000001</v>
      </c>
      <c r="F87" s="9">
        <f t="shared" si="38"/>
        <v>128.85400000000001</v>
      </c>
      <c r="G87" s="9">
        <f t="shared" si="38"/>
        <v>134.24800000000002</v>
      </c>
      <c r="H87" s="9">
        <f t="shared" si="38"/>
        <v>139.64200000000002</v>
      </c>
      <c r="I87" s="9">
        <f t="shared" si="38"/>
        <v>145.03600000000003</v>
      </c>
      <c r="J87" s="9">
        <f t="shared" si="38"/>
        <v>150.43</v>
      </c>
      <c r="K87" s="9">
        <f t="shared" si="38"/>
        <v>155.82400000000001</v>
      </c>
      <c r="L87" s="9">
        <f t="shared" si="38"/>
        <v>161.21800000000002</v>
      </c>
      <c r="M87" s="9">
        <f t="shared" si="38"/>
        <v>166.61200000000002</v>
      </c>
      <c r="N87" s="9">
        <f t="shared" si="38"/>
        <v>172.00600000000003</v>
      </c>
      <c r="O87" s="9">
        <f t="shared" si="38"/>
        <v>177.40000000000003</v>
      </c>
      <c r="P87" s="9">
        <f t="shared" si="38"/>
        <v>182.79400000000001</v>
      </c>
      <c r="Q87" s="9">
        <f t="shared" si="38"/>
        <v>188.18800000000002</v>
      </c>
    </row>
    <row r="88" spans="1:17" x14ac:dyDescent="0.25">
      <c r="A88" s="7" t="s">
        <v>17</v>
      </c>
      <c r="B88" s="45">
        <f>B26</f>
        <v>0.3</v>
      </c>
      <c r="C88" s="9">
        <f>-$B$43*C87</f>
        <v>-33.801600000000001</v>
      </c>
      <c r="D88" s="9">
        <f t="shared" ref="D88:Q88" si="39">-$B$43*D87</f>
        <v>-35.419800000000002</v>
      </c>
      <c r="E88" s="9">
        <f t="shared" si="39"/>
        <v>-37.038000000000004</v>
      </c>
      <c r="F88" s="9">
        <f t="shared" si="39"/>
        <v>-38.656200000000005</v>
      </c>
      <c r="G88" s="9">
        <f t="shared" si="39"/>
        <v>-40.274400000000007</v>
      </c>
      <c r="H88" s="9">
        <f t="shared" si="39"/>
        <v>-41.892600000000009</v>
      </c>
      <c r="I88" s="9">
        <f t="shared" si="39"/>
        <v>-43.51080000000001</v>
      </c>
      <c r="J88" s="9">
        <f t="shared" si="39"/>
        <v>-45.128999999999998</v>
      </c>
      <c r="K88" s="9">
        <f t="shared" si="39"/>
        <v>-46.747199999999999</v>
      </c>
      <c r="L88" s="9">
        <f t="shared" si="39"/>
        <v>-48.365400000000001</v>
      </c>
      <c r="M88" s="9">
        <f t="shared" si="39"/>
        <v>-49.983600000000003</v>
      </c>
      <c r="N88" s="9">
        <f t="shared" si="39"/>
        <v>-51.601800000000004</v>
      </c>
      <c r="O88" s="9">
        <f t="shared" si="39"/>
        <v>-53.220000000000006</v>
      </c>
      <c r="P88" s="9">
        <f t="shared" si="39"/>
        <v>-54.838200000000001</v>
      </c>
      <c r="Q88" s="9">
        <f t="shared" si="39"/>
        <v>-56.456400000000002</v>
      </c>
    </row>
    <row r="89" spans="1:17" x14ac:dyDescent="0.25">
      <c r="A89" s="11" t="s">
        <v>18</v>
      </c>
      <c r="B89" s="12"/>
      <c r="C89" s="13">
        <f>C87+C88</f>
        <v>78.870399999999989</v>
      </c>
      <c r="D89" s="13">
        <f t="shared" ref="D89:Q89" si="40">D87+D88</f>
        <v>82.646199999999993</v>
      </c>
      <c r="E89" s="13">
        <f t="shared" si="40"/>
        <v>86.421999999999997</v>
      </c>
      <c r="F89" s="13">
        <f t="shared" si="40"/>
        <v>90.197800000000001</v>
      </c>
      <c r="G89" s="13">
        <f t="shared" si="40"/>
        <v>93.973600000000005</v>
      </c>
      <c r="H89" s="13">
        <f t="shared" si="40"/>
        <v>97.749400000000009</v>
      </c>
      <c r="I89" s="13">
        <f t="shared" si="40"/>
        <v>101.52520000000001</v>
      </c>
      <c r="J89" s="13">
        <f t="shared" si="40"/>
        <v>105.30100000000002</v>
      </c>
      <c r="K89" s="13">
        <f t="shared" si="40"/>
        <v>109.07680000000002</v>
      </c>
      <c r="L89" s="13">
        <f t="shared" si="40"/>
        <v>112.85260000000002</v>
      </c>
      <c r="M89" s="13">
        <f t="shared" si="40"/>
        <v>116.62840000000003</v>
      </c>
      <c r="N89" s="13">
        <f t="shared" si="40"/>
        <v>120.40420000000003</v>
      </c>
      <c r="O89" s="13">
        <f t="shared" si="40"/>
        <v>124.18000000000004</v>
      </c>
      <c r="P89" s="13">
        <f t="shared" si="40"/>
        <v>127.95580000000001</v>
      </c>
      <c r="Q89" s="13">
        <f t="shared" si="40"/>
        <v>131.73160000000001</v>
      </c>
    </row>
    <row r="90" spans="1:17" x14ac:dyDescent="0.25">
      <c r="A9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91" spans="1:17" x14ac:dyDescent="0.25">
      <c r="B91" s="2"/>
      <c r="C91" s="25" t="str">
        <f>C75</f>
        <v>A1</v>
      </c>
      <c r="D91" s="25" t="str">
        <f t="shared" ref="D91:Q91" si="41">D75</f>
        <v>A2</v>
      </c>
      <c r="E91" s="25" t="str">
        <f t="shared" si="41"/>
        <v>A3</v>
      </c>
      <c r="F91" s="25" t="str">
        <f t="shared" si="41"/>
        <v>A4</v>
      </c>
      <c r="G91" s="25" t="str">
        <f t="shared" si="41"/>
        <v>A5</v>
      </c>
      <c r="H91" s="25" t="str">
        <f t="shared" si="41"/>
        <v>A6</v>
      </c>
      <c r="I91" s="25" t="str">
        <f t="shared" si="41"/>
        <v>A7</v>
      </c>
      <c r="J91" s="25" t="str">
        <f t="shared" si="41"/>
        <v>A8</v>
      </c>
      <c r="K91" s="25" t="str">
        <f t="shared" si="41"/>
        <v>A9</v>
      </c>
      <c r="L91" s="25" t="str">
        <f t="shared" si="41"/>
        <v>A10</v>
      </c>
      <c r="M91" s="25" t="str">
        <f t="shared" si="41"/>
        <v>A11</v>
      </c>
      <c r="N91" s="25" t="str">
        <f t="shared" si="41"/>
        <v>A12</v>
      </c>
      <c r="O91" s="25" t="str">
        <f t="shared" si="41"/>
        <v>A13</v>
      </c>
      <c r="P91" s="25" t="str">
        <f t="shared" si="41"/>
        <v>A14</v>
      </c>
      <c r="Q91" s="25" t="str">
        <f t="shared" si="41"/>
        <v>A15</v>
      </c>
    </row>
    <row r="92" spans="1:17" x14ac:dyDescent="0.25">
      <c r="A92" s="2" t="s">
        <v>19</v>
      </c>
      <c r="B92" s="2"/>
      <c r="C92" s="9">
        <f>C89+C84</f>
        <v>88.470399999999984</v>
      </c>
      <c r="D92" s="9">
        <f>D89+D84</f>
        <v>92.246199999999988</v>
      </c>
      <c r="E92" s="9">
        <f t="shared" ref="E92:Q92" si="42">E89+E84</f>
        <v>96.021999999999991</v>
      </c>
      <c r="F92" s="9">
        <f t="shared" si="42"/>
        <v>99.797799999999995</v>
      </c>
      <c r="G92" s="9">
        <f t="shared" si="42"/>
        <v>103.5736</v>
      </c>
      <c r="H92" s="9">
        <f t="shared" si="42"/>
        <v>107.3494</v>
      </c>
      <c r="I92" s="9">
        <f t="shared" si="42"/>
        <v>111.12520000000001</v>
      </c>
      <c r="J92" s="9">
        <f t="shared" si="42"/>
        <v>114.90100000000001</v>
      </c>
      <c r="K92" s="9">
        <f t="shared" si="42"/>
        <v>118.67680000000001</v>
      </c>
      <c r="L92" s="9">
        <f t="shared" si="42"/>
        <v>122.45260000000002</v>
      </c>
      <c r="M92" s="9">
        <f t="shared" si="42"/>
        <v>126.22840000000002</v>
      </c>
      <c r="N92" s="9">
        <f t="shared" si="42"/>
        <v>130.00420000000003</v>
      </c>
      <c r="O92" s="9">
        <f t="shared" si="42"/>
        <v>133.78000000000003</v>
      </c>
      <c r="P92" s="9">
        <f t="shared" si="42"/>
        <v>137.5558</v>
      </c>
      <c r="Q92" s="9">
        <f t="shared" si="42"/>
        <v>141.33160000000001</v>
      </c>
    </row>
    <row r="93" spans="1:17" x14ac:dyDescent="0.25">
      <c r="A93" s="2" t="s">
        <v>37</v>
      </c>
      <c r="B93" s="7">
        <f>G6</f>
        <v>359.6</v>
      </c>
      <c r="C93" s="9"/>
      <c r="D93" s="9">
        <f>-C99</f>
        <v>11.396266666666691</v>
      </c>
      <c r="E93" s="9">
        <f t="shared" ref="E93:Q93" si="43">-D99</f>
        <v>27.620466666666687</v>
      </c>
      <c r="F93" s="9">
        <f t="shared" si="43"/>
        <v>23.844666666666683</v>
      </c>
      <c r="G93" s="9">
        <f t="shared" si="43"/>
        <v>20.068866666666679</v>
      </c>
      <c r="H93" s="9">
        <f t="shared" si="43"/>
        <v>16.293066666666675</v>
      </c>
      <c r="I93" s="9">
        <f t="shared" si="43"/>
        <v>12.517266666666671</v>
      </c>
      <c r="J93" s="9">
        <f t="shared" si="43"/>
        <v>8.7414666666666676</v>
      </c>
      <c r="K93" s="9">
        <f t="shared" si="43"/>
        <v>4.9656666666666638</v>
      </c>
      <c r="L93" s="9">
        <f t="shared" si="43"/>
        <v>1.18986666666666</v>
      </c>
      <c r="M93" s="9">
        <f t="shared" si="43"/>
        <v>-2.5859333333333439</v>
      </c>
      <c r="N93" s="9">
        <f t="shared" si="43"/>
        <v>-6.3617333333333477</v>
      </c>
      <c r="O93" s="9">
        <f t="shared" si="43"/>
        <v>-10.137533333333351</v>
      </c>
      <c r="P93" s="9">
        <f t="shared" si="43"/>
        <v>-13.913333333333355</v>
      </c>
      <c r="Q93" s="9">
        <f t="shared" si="43"/>
        <v>-17.689133333333331</v>
      </c>
    </row>
    <row r="94" spans="1:17" x14ac:dyDescent="0.25">
      <c r="A94" s="2" t="s">
        <v>38</v>
      </c>
      <c r="B94" s="7">
        <f>G7</f>
        <v>1438.4</v>
      </c>
      <c r="C94" s="9">
        <f>-B94/B23</f>
        <v>-119.86666666666667</v>
      </c>
      <c r="D94" s="9">
        <f>C94</f>
        <v>-119.86666666666667</v>
      </c>
      <c r="E94" s="9">
        <f t="shared" ref="E94:Q94" si="44">D94</f>
        <v>-119.86666666666667</v>
      </c>
      <c r="F94" s="9">
        <f t="shared" si="44"/>
        <v>-119.86666666666667</v>
      </c>
      <c r="G94" s="9">
        <f t="shared" si="44"/>
        <v>-119.86666666666667</v>
      </c>
      <c r="H94" s="9">
        <f t="shared" si="44"/>
        <v>-119.86666666666667</v>
      </c>
      <c r="I94" s="9">
        <f t="shared" si="44"/>
        <v>-119.86666666666667</v>
      </c>
      <c r="J94" s="9">
        <f t="shared" si="44"/>
        <v>-119.86666666666667</v>
      </c>
      <c r="K94" s="9">
        <f t="shared" si="44"/>
        <v>-119.86666666666667</v>
      </c>
      <c r="L94" s="9">
        <f t="shared" si="44"/>
        <v>-119.86666666666667</v>
      </c>
      <c r="M94" s="9">
        <f t="shared" si="44"/>
        <v>-119.86666666666667</v>
      </c>
      <c r="N94" s="9">
        <f t="shared" si="44"/>
        <v>-119.86666666666667</v>
      </c>
      <c r="O94" s="9">
        <f t="shared" si="44"/>
        <v>-119.86666666666667</v>
      </c>
      <c r="P94" s="9">
        <f t="shared" si="44"/>
        <v>-119.86666666666667</v>
      </c>
      <c r="Q94" s="9">
        <f t="shared" si="44"/>
        <v>-119.86666666666667</v>
      </c>
    </row>
    <row r="95" spans="1:17" x14ac:dyDescent="0.25">
      <c r="A95" s="2" t="s">
        <v>43</v>
      </c>
      <c r="B95" s="7">
        <f>-G9</f>
        <v>-300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x14ac:dyDescent="0.25">
      <c r="A96" s="2" t="s">
        <v>44</v>
      </c>
      <c r="B96" s="7">
        <f>-G10</f>
        <v>-1328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x14ac:dyDescent="0.25">
      <c r="A97" s="2" t="s">
        <v>40</v>
      </c>
      <c r="B97" s="7">
        <f>-G11</f>
        <v>-150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x14ac:dyDescent="0.25">
      <c r="A98" s="2" t="s">
        <v>41</v>
      </c>
      <c r="B98" s="7">
        <v>0</v>
      </c>
      <c r="C98" s="9">
        <f>B99</f>
        <v>20</v>
      </c>
      <c r="D98" s="9">
        <f t="shared" ref="D98:Q98" si="45">C99</f>
        <v>-11.396266666666691</v>
      </c>
      <c r="E98" s="9">
        <f t="shared" si="45"/>
        <v>-27.620466666666687</v>
      </c>
      <c r="F98" s="9">
        <f t="shared" si="45"/>
        <v>-23.844666666666683</v>
      </c>
      <c r="G98" s="9">
        <f t="shared" si="45"/>
        <v>-20.068866666666679</v>
      </c>
      <c r="H98" s="9">
        <f t="shared" si="45"/>
        <v>-16.293066666666675</v>
      </c>
      <c r="I98" s="9">
        <f t="shared" si="45"/>
        <v>-12.517266666666671</v>
      </c>
      <c r="J98" s="9">
        <f t="shared" si="45"/>
        <v>-8.7414666666666676</v>
      </c>
      <c r="K98" s="9">
        <f t="shared" si="45"/>
        <v>-4.9656666666666638</v>
      </c>
      <c r="L98" s="9">
        <f t="shared" si="45"/>
        <v>-1.18986666666666</v>
      </c>
      <c r="M98" s="9">
        <f t="shared" si="45"/>
        <v>2.5859333333333439</v>
      </c>
      <c r="N98" s="9">
        <f t="shared" si="45"/>
        <v>6.3617333333333477</v>
      </c>
      <c r="O98" s="9">
        <f t="shared" si="45"/>
        <v>10.137533333333351</v>
      </c>
      <c r="P98" s="9">
        <f t="shared" si="45"/>
        <v>13.913333333333355</v>
      </c>
      <c r="Q98" s="9">
        <f t="shared" si="45"/>
        <v>17.689133333333331</v>
      </c>
    </row>
    <row r="99" spans="1:17" x14ac:dyDescent="0.25">
      <c r="A99" s="2" t="s">
        <v>42</v>
      </c>
      <c r="B99" s="2">
        <f>SUM(B92:B98)</f>
        <v>20</v>
      </c>
      <c r="C99" s="9">
        <f>SUM(C92:C98)</f>
        <v>-11.396266666666691</v>
      </c>
      <c r="D99" s="9">
        <f t="shared" ref="D99:Q99" si="46">SUM(D92:D98)</f>
        <v>-27.620466666666687</v>
      </c>
      <c r="E99" s="9">
        <f t="shared" si="46"/>
        <v>-23.844666666666683</v>
      </c>
      <c r="F99" s="9">
        <f t="shared" si="46"/>
        <v>-20.068866666666679</v>
      </c>
      <c r="G99" s="9">
        <f t="shared" si="46"/>
        <v>-16.293066666666675</v>
      </c>
      <c r="H99" s="9">
        <f t="shared" si="46"/>
        <v>-12.517266666666671</v>
      </c>
      <c r="I99" s="9">
        <f t="shared" si="46"/>
        <v>-8.7414666666666676</v>
      </c>
      <c r="J99" s="9">
        <f t="shared" si="46"/>
        <v>-4.9656666666666638</v>
      </c>
      <c r="K99" s="9">
        <f t="shared" si="46"/>
        <v>-1.18986666666666</v>
      </c>
      <c r="L99" s="9">
        <f t="shared" si="46"/>
        <v>2.5859333333333439</v>
      </c>
      <c r="M99" s="9">
        <f t="shared" si="46"/>
        <v>6.3617333333333477</v>
      </c>
      <c r="N99" s="9">
        <f t="shared" si="46"/>
        <v>10.137533333333351</v>
      </c>
      <c r="O99" s="9">
        <f t="shared" si="46"/>
        <v>13.913333333333355</v>
      </c>
      <c r="P99" s="9">
        <f t="shared" si="46"/>
        <v>17.689133333333331</v>
      </c>
      <c r="Q99" s="9">
        <f t="shared" si="46"/>
        <v>21.464933333333335</v>
      </c>
    </row>
    <row r="100" spans="1:17" x14ac:dyDescent="0.25">
      <c r="A10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x14ac:dyDescent="0.25">
      <c r="B101" s="2"/>
      <c r="C101" s="25" t="str">
        <f>C91</f>
        <v>A1</v>
      </c>
      <c r="D101" s="25" t="str">
        <f t="shared" ref="D101:Q101" si="47">D91</f>
        <v>A2</v>
      </c>
      <c r="E101" s="25" t="str">
        <f t="shared" si="47"/>
        <v>A3</v>
      </c>
      <c r="F101" s="25" t="str">
        <f t="shared" si="47"/>
        <v>A4</v>
      </c>
      <c r="G101" s="25" t="str">
        <f t="shared" si="47"/>
        <v>A5</v>
      </c>
      <c r="H101" s="25" t="str">
        <f t="shared" si="47"/>
        <v>A6</v>
      </c>
      <c r="I101" s="25" t="str">
        <f t="shared" si="47"/>
        <v>A7</v>
      </c>
      <c r="J101" s="25" t="str">
        <f t="shared" si="47"/>
        <v>A8</v>
      </c>
      <c r="K101" s="25" t="str">
        <f t="shared" si="47"/>
        <v>A9</v>
      </c>
      <c r="L101" s="25" t="str">
        <f t="shared" si="47"/>
        <v>A10</v>
      </c>
      <c r="M101" s="25" t="str">
        <f t="shared" si="47"/>
        <v>A11</v>
      </c>
      <c r="N101" s="25" t="str">
        <f t="shared" si="47"/>
        <v>A12</v>
      </c>
      <c r="O101" s="25" t="str">
        <f t="shared" si="47"/>
        <v>A13</v>
      </c>
      <c r="P101" s="25" t="str">
        <f t="shared" si="47"/>
        <v>A14</v>
      </c>
      <c r="Q101" s="25" t="str">
        <f t="shared" si="47"/>
        <v>A15</v>
      </c>
    </row>
    <row r="102" spans="1:17" x14ac:dyDescent="0.25">
      <c r="A102" s="2" t="s">
        <v>37</v>
      </c>
      <c r="B102" s="2">
        <f>B93</f>
        <v>359.6</v>
      </c>
      <c r="C102" s="9">
        <f>B102+C92+C93</f>
        <v>448.07040000000001</v>
      </c>
      <c r="D102" s="9">
        <f t="shared" ref="D102:Q102" si="48">C102+D92+D93</f>
        <v>551.71286666666674</v>
      </c>
      <c r="E102" s="9">
        <f t="shared" si="48"/>
        <v>675.35533333333342</v>
      </c>
      <c r="F102" s="9">
        <f t="shared" si="48"/>
        <v>798.9978000000001</v>
      </c>
      <c r="G102" s="9">
        <f t="shared" si="48"/>
        <v>922.64026666666678</v>
      </c>
      <c r="H102" s="9">
        <f t="shared" si="48"/>
        <v>1046.2827333333335</v>
      </c>
      <c r="I102" s="9">
        <f t="shared" si="48"/>
        <v>1169.9252000000001</v>
      </c>
      <c r="J102" s="9">
        <f t="shared" si="48"/>
        <v>1293.5676666666668</v>
      </c>
      <c r="K102" s="9">
        <f t="shared" si="48"/>
        <v>1417.2101333333335</v>
      </c>
      <c r="L102" s="9">
        <f t="shared" si="48"/>
        <v>1540.8526000000002</v>
      </c>
      <c r="M102" s="9">
        <f t="shared" si="48"/>
        <v>1664.4950666666668</v>
      </c>
      <c r="N102" s="9">
        <f t="shared" si="48"/>
        <v>1788.1375333333335</v>
      </c>
      <c r="O102" s="9">
        <f t="shared" si="48"/>
        <v>1911.7800000000002</v>
      </c>
      <c r="P102" s="9">
        <f t="shared" si="48"/>
        <v>2035.4224666666669</v>
      </c>
      <c r="Q102" s="9">
        <f t="shared" si="48"/>
        <v>2159.0649333333336</v>
      </c>
    </row>
    <row r="103" spans="1:17" x14ac:dyDescent="0.25">
      <c r="A103" s="2" t="s">
        <v>38</v>
      </c>
      <c r="B103" s="2">
        <f>B94</f>
        <v>1438.4</v>
      </c>
      <c r="C103" s="9">
        <f>B103+C94</f>
        <v>1318.5333333333333</v>
      </c>
      <c r="D103" s="9">
        <f t="shared" ref="D103:P103" si="49">C103+D94</f>
        <v>1198.6666666666665</v>
      </c>
      <c r="E103" s="9">
        <f t="shared" si="49"/>
        <v>1078.7999999999997</v>
      </c>
      <c r="F103" s="9">
        <f t="shared" si="49"/>
        <v>958.93333333333305</v>
      </c>
      <c r="G103" s="9">
        <f t="shared" si="49"/>
        <v>839.06666666666638</v>
      </c>
      <c r="H103" s="9">
        <f t="shared" si="49"/>
        <v>719.1999999999997</v>
      </c>
      <c r="I103" s="9">
        <f t="shared" si="49"/>
        <v>599.33333333333303</v>
      </c>
      <c r="J103" s="9">
        <f t="shared" si="49"/>
        <v>479.46666666666636</v>
      </c>
      <c r="K103" s="9">
        <f t="shared" si="49"/>
        <v>359.59999999999968</v>
      </c>
      <c r="L103" s="9">
        <f t="shared" si="49"/>
        <v>239.73333333333301</v>
      </c>
      <c r="M103" s="9">
        <f t="shared" si="49"/>
        <v>119.86666666666633</v>
      </c>
      <c r="N103" s="9">
        <f t="shared" si="49"/>
        <v>-3.4106051316484809E-13</v>
      </c>
      <c r="O103" s="9">
        <f t="shared" si="49"/>
        <v>-119.86666666666702</v>
      </c>
      <c r="P103" s="9">
        <f t="shared" si="49"/>
        <v>-239.73333333333369</v>
      </c>
      <c r="Q103" s="9">
        <f>+Q108</f>
        <v>21.464933333333335</v>
      </c>
    </row>
    <row r="104" spans="1:17" x14ac:dyDescent="0.25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x14ac:dyDescent="0.25">
      <c r="A105" s="2" t="s">
        <v>43</v>
      </c>
      <c r="B105" s="2">
        <f>-B95</f>
        <v>300</v>
      </c>
      <c r="C105" s="2">
        <f>B105</f>
        <v>300</v>
      </c>
      <c r="D105" s="2">
        <f t="shared" ref="D105:Q106" si="50">C105</f>
        <v>300</v>
      </c>
      <c r="E105" s="2">
        <f t="shared" si="50"/>
        <v>300</v>
      </c>
      <c r="F105" s="2">
        <f t="shared" si="50"/>
        <v>300</v>
      </c>
      <c r="G105" s="2">
        <f t="shared" si="50"/>
        <v>300</v>
      </c>
      <c r="H105" s="2">
        <f t="shared" si="50"/>
        <v>300</v>
      </c>
      <c r="I105" s="2">
        <f t="shared" si="50"/>
        <v>300</v>
      </c>
      <c r="J105" s="2">
        <f t="shared" si="50"/>
        <v>300</v>
      </c>
      <c r="K105" s="2">
        <f t="shared" si="50"/>
        <v>300</v>
      </c>
      <c r="L105" s="2">
        <f t="shared" si="50"/>
        <v>300</v>
      </c>
      <c r="M105" s="2">
        <f t="shared" si="50"/>
        <v>300</v>
      </c>
      <c r="N105" s="2">
        <f t="shared" si="50"/>
        <v>300</v>
      </c>
      <c r="O105" s="2">
        <f t="shared" si="50"/>
        <v>300</v>
      </c>
      <c r="P105" s="2">
        <f t="shared" si="50"/>
        <v>300</v>
      </c>
      <c r="Q105" s="2">
        <f t="shared" si="50"/>
        <v>300</v>
      </c>
    </row>
    <row r="106" spans="1:17" x14ac:dyDescent="0.25">
      <c r="A106" s="2" t="s">
        <v>44</v>
      </c>
      <c r="B106" s="2">
        <f>-B96</f>
        <v>1328</v>
      </c>
      <c r="C106" s="9">
        <f>B106</f>
        <v>1328</v>
      </c>
      <c r="D106" s="9">
        <f t="shared" si="50"/>
        <v>1328</v>
      </c>
      <c r="E106" s="9">
        <f t="shared" si="50"/>
        <v>1328</v>
      </c>
      <c r="F106" s="9">
        <f t="shared" si="50"/>
        <v>1328</v>
      </c>
      <c r="G106" s="9">
        <f t="shared" si="50"/>
        <v>1328</v>
      </c>
      <c r="H106" s="9">
        <f t="shared" si="50"/>
        <v>1328</v>
      </c>
      <c r="I106" s="9">
        <f t="shared" si="50"/>
        <v>1328</v>
      </c>
      <c r="J106" s="9">
        <f t="shared" si="50"/>
        <v>1328</v>
      </c>
      <c r="K106" s="9">
        <f t="shared" si="50"/>
        <v>1328</v>
      </c>
      <c r="L106" s="9">
        <f t="shared" si="50"/>
        <v>1328</v>
      </c>
      <c r="M106" s="9">
        <f t="shared" si="50"/>
        <v>1328</v>
      </c>
      <c r="N106" s="9">
        <f t="shared" si="50"/>
        <v>1328</v>
      </c>
      <c r="O106" s="9">
        <f t="shared" si="50"/>
        <v>1328</v>
      </c>
      <c r="P106" s="9">
        <f t="shared" si="50"/>
        <v>1328</v>
      </c>
      <c r="Q106" s="9">
        <f t="shared" si="50"/>
        <v>1328</v>
      </c>
    </row>
    <row r="107" spans="1:17" x14ac:dyDescent="0.25">
      <c r="A107" s="2" t="s">
        <v>39</v>
      </c>
      <c r="B107" s="2">
        <f>-B97</f>
        <v>150</v>
      </c>
      <c r="C107" s="9">
        <f>B107-C97</f>
        <v>150</v>
      </c>
      <c r="D107" s="9">
        <f t="shared" ref="D107:Q107" si="51">C107-D97</f>
        <v>150</v>
      </c>
      <c r="E107" s="9">
        <f t="shared" si="51"/>
        <v>150</v>
      </c>
      <c r="F107" s="9">
        <f t="shared" si="51"/>
        <v>150</v>
      </c>
      <c r="G107" s="9">
        <f t="shared" si="51"/>
        <v>150</v>
      </c>
      <c r="H107" s="9">
        <f t="shared" si="51"/>
        <v>150</v>
      </c>
      <c r="I107" s="9">
        <f t="shared" si="51"/>
        <v>150</v>
      </c>
      <c r="J107" s="9">
        <f t="shared" si="51"/>
        <v>150</v>
      </c>
      <c r="K107" s="9">
        <f t="shared" si="51"/>
        <v>150</v>
      </c>
      <c r="L107" s="9">
        <f t="shared" si="51"/>
        <v>150</v>
      </c>
      <c r="M107" s="9">
        <f t="shared" si="51"/>
        <v>150</v>
      </c>
      <c r="N107" s="9">
        <f t="shared" si="51"/>
        <v>150</v>
      </c>
      <c r="O107" s="9">
        <f t="shared" si="51"/>
        <v>150</v>
      </c>
      <c r="P107" s="9">
        <f t="shared" si="51"/>
        <v>150</v>
      </c>
      <c r="Q107" s="9">
        <f t="shared" si="51"/>
        <v>150</v>
      </c>
    </row>
    <row r="108" spans="1:17" x14ac:dyDescent="0.25">
      <c r="A108" s="2" t="s">
        <v>45</v>
      </c>
      <c r="B108" s="2">
        <f>B99</f>
        <v>20</v>
      </c>
      <c r="C108" s="9">
        <f>C99</f>
        <v>-11.396266666666691</v>
      </c>
      <c r="D108" s="9">
        <f t="shared" ref="D108:Q108" si="52">D99</f>
        <v>-27.620466666666687</v>
      </c>
      <c r="E108" s="9">
        <f t="shared" si="52"/>
        <v>-23.844666666666683</v>
      </c>
      <c r="F108" s="9">
        <f t="shared" si="52"/>
        <v>-20.068866666666679</v>
      </c>
      <c r="G108" s="9">
        <f t="shared" si="52"/>
        <v>-16.293066666666675</v>
      </c>
      <c r="H108" s="9">
        <f t="shared" si="52"/>
        <v>-12.517266666666671</v>
      </c>
      <c r="I108" s="9">
        <f t="shared" si="52"/>
        <v>-8.7414666666666676</v>
      </c>
      <c r="J108" s="9">
        <f t="shared" si="52"/>
        <v>-4.9656666666666638</v>
      </c>
      <c r="K108" s="9">
        <f t="shared" si="52"/>
        <v>-1.18986666666666</v>
      </c>
      <c r="L108" s="9">
        <f t="shared" si="52"/>
        <v>2.5859333333333439</v>
      </c>
      <c r="M108" s="9">
        <f t="shared" si="52"/>
        <v>6.3617333333333477</v>
      </c>
      <c r="N108" s="9">
        <f t="shared" si="52"/>
        <v>10.137533333333351</v>
      </c>
      <c r="O108" s="9">
        <f t="shared" si="52"/>
        <v>13.913333333333355</v>
      </c>
      <c r="P108" s="9">
        <f t="shared" si="52"/>
        <v>17.689133333333331</v>
      </c>
      <c r="Q108" s="9">
        <f t="shared" si="52"/>
        <v>21.464933333333335</v>
      </c>
    </row>
    <row r="109" spans="1:17" x14ac:dyDescent="0.25">
      <c r="A109" s="12" t="s">
        <v>46</v>
      </c>
      <c r="B109" s="12">
        <f>SUM(B105:B108)</f>
        <v>1798</v>
      </c>
      <c r="C109" s="13">
        <f>SUM(C105:C108)</f>
        <v>1766.6037333333334</v>
      </c>
      <c r="D109" s="13">
        <f t="shared" ref="D109:Q109" si="53">SUM(D105:D108)</f>
        <v>1750.3795333333333</v>
      </c>
      <c r="E109" s="13">
        <f t="shared" si="53"/>
        <v>1754.1553333333334</v>
      </c>
      <c r="F109" s="13">
        <f t="shared" si="53"/>
        <v>1757.9311333333333</v>
      </c>
      <c r="G109" s="13">
        <f t="shared" si="53"/>
        <v>1761.7069333333334</v>
      </c>
      <c r="H109" s="13">
        <f t="shared" si="53"/>
        <v>1765.4827333333333</v>
      </c>
      <c r="I109" s="13">
        <f t="shared" si="53"/>
        <v>1769.2585333333334</v>
      </c>
      <c r="J109" s="13">
        <f t="shared" si="53"/>
        <v>1773.0343333333333</v>
      </c>
      <c r="K109" s="13">
        <f t="shared" si="53"/>
        <v>1776.8101333333334</v>
      </c>
      <c r="L109" s="13">
        <f t="shared" si="53"/>
        <v>1780.5859333333333</v>
      </c>
      <c r="M109" s="13">
        <f t="shared" si="53"/>
        <v>1784.3617333333334</v>
      </c>
      <c r="N109" s="13">
        <f t="shared" si="53"/>
        <v>1788.1375333333333</v>
      </c>
      <c r="O109" s="13">
        <f t="shared" si="53"/>
        <v>1791.9133333333334</v>
      </c>
      <c r="P109" s="13">
        <f t="shared" si="53"/>
        <v>1795.6891333333333</v>
      </c>
      <c r="Q109" s="13">
        <f t="shared" si="53"/>
        <v>1799.4649333333334</v>
      </c>
    </row>
    <row r="110" spans="1:17" x14ac:dyDescent="0.25">
      <c r="A110" s="2" t="s">
        <v>47</v>
      </c>
      <c r="B110" s="2">
        <f>B109-B102-B103</f>
        <v>0</v>
      </c>
      <c r="C110" s="9">
        <f>C109-C102-C103</f>
        <v>0</v>
      </c>
      <c r="D110" s="9">
        <f t="shared" ref="D110:Q110" si="54">D109-D102-D103</f>
        <v>0</v>
      </c>
      <c r="E110" s="9">
        <f t="shared" si="54"/>
        <v>0</v>
      </c>
      <c r="F110" s="9">
        <f t="shared" si="54"/>
        <v>0</v>
      </c>
      <c r="G110" s="9">
        <f t="shared" si="54"/>
        <v>0</v>
      </c>
      <c r="H110" s="9">
        <f t="shared" si="54"/>
        <v>0</v>
      </c>
      <c r="I110" s="9">
        <f t="shared" si="54"/>
        <v>0</v>
      </c>
      <c r="J110" s="9">
        <f t="shared" si="54"/>
        <v>0</v>
      </c>
      <c r="K110" s="9">
        <f t="shared" si="54"/>
        <v>0</v>
      </c>
      <c r="L110" s="9">
        <f t="shared" si="54"/>
        <v>0</v>
      </c>
      <c r="M110" s="9">
        <f t="shared" si="54"/>
        <v>2.2737367544323206E-13</v>
      </c>
      <c r="N110" s="9">
        <f t="shared" si="54"/>
        <v>1.1368683772161603E-13</v>
      </c>
      <c r="O110" s="9">
        <f t="shared" si="54"/>
        <v>2.2737367544323206E-13</v>
      </c>
      <c r="P110" s="9">
        <f t="shared" si="54"/>
        <v>0</v>
      </c>
      <c r="Q110" s="9">
        <f t="shared" si="54"/>
        <v>-381.06493333333344</v>
      </c>
    </row>
    <row r="111" spans="1:17" x14ac:dyDescent="0.25">
      <c r="A11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 x14ac:dyDescent="0.25">
      <c r="A112" s="2"/>
      <c r="B112" s="2"/>
      <c r="C112" s="25" t="str">
        <f>C101</f>
        <v>A1</v>
      </c>
      <c r="D112" s="25" t="str">
        <f t="shared" ref="D112:Q112" si="55">D101</f>
        <v>A2</v>
      </c>
      <c r="E112" s="25" t="str">
        <f t="shared" si="55"/>
        <v>A3</v>
      </c>
      <c r="F112" s="25" t="str">
        <f t="shared" si="55"/>
        <v>A4</v>
      </c>
      <c r="G112" s="25" t="str">
        <f t="shared" si="55"/>
        <v>A5</v>
      </c>
      <c r="H112" s="25" t="str">
        <f t="shared" si="55"/>
        <v>A6</v>
      </c>
      <c r="I112" s="25" t="str">
        <f t="shared" si="55"/>
        <v>A7</v>
      </c>
      <c r="J112" s="25" t="str">
        <f t="shared" si="55"/>
        <v>A8</v>
      </c>
      <c r="K112" s="25" t="str">
        <f t="shared" si="55"/>
        <v>A9</v>
      </c>
      <c r="L112" s="25" t="str">
        <f t="shared" si="55"/>
        <v>A10</v>
      </c>
      <c r="M112" s="25" t="str">
        <f t="shared" si="55"/>
        <v>A11</v>
      </c>
      <c r="N112" s="25" t="str">
        <f t="shared" si="55"/>
        <v>A12</v>
      </c>
      <c r="O112" s="25" t="str">
        <f t="shared" si="55"/>
        <v>A13</v>
      </c>
      <c r="P112" s="25" t="str">
        <f t="shared" si="55"/>
        <v>A14</v>
      </c>
      <c r="Q112" s="25" t="str">
        <f t="shared" si="55"/>
        <v>A15</v>
      </c>
    </row>
    <row r="113" spans="1:17" x14ac:dyDescent="0.25">
      <c r="A113" s="2" t="s">
        <v>48</v>
      </c>
      <c r="B113" s="2">
        <f>-B93</f>
        <v>-359.6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25">
      <c r="A114" s="2" t="s">
        <v>49</v>
      </c>
      <c r="B114" s="2"/>
      <c r="C114" s="2"/>
      <c r="D114" s="9">
        <f>-D93</f>
        <v>-11.396266666666691</v>
      </c>
      <c r="E114" s="9">
        <f t="shared" ref="E114:Q114" si="56">-E93</f>
        <v>-27.620466666666687</v>
      </c>
      <c r="F114" s="9">
        <f t="shared" si="56"/>
        <v>-23.844666666666683</v>
      </c>
      <c r="G114" s="9">
        <f t="shared" si="56"/>
        <v>-20.068866666666679</v>
      </c>
      <c r="H114" s="9">
        <f t="shared" si="56"/>
        <v>-16.293066666666675</v>
      </c>
      <c r="I114" s="9">
        <f t="shared" si="56"/>
        <v>-12.517266666666671</v>
      </c>
      <c r="J114" s="9">
        <f t="shared" si="56"/>
        <v>-8.7414666666666676</v>
      </c>
      <c r="K114" s="9">
        <f t="shared" si="56"/>
        <v>-4.9656666666666638</v>
      </c>
      <c r="L114" s="9">
        <f t="shared" si="56"/>
        <v>-1.18986666666666</v>
      </c>
      <c r="M114" s="9">
        <f t="shared" si="56"/>
        <v>2.5859333333333439</v>
      </c>
      <c r="N114" s="9">
        <f t="shared" si="56"/>
        <v>6.3617333333333477</v>
      </c>
      <c r="O114" s="9">
        <f t="shared" si="56"/>
        <v>10.137533333333351</v>
      </c>
      <c r="P114" s="9">
        <f t="shared" si="56"/>
        <v>13.913333333333355</v>
      </c>
      <c r="Q114" s="9">
        <f t="shared" si="56"/>
        <v>17.689133333333331</v>
      </c>
    </row>
    <row r="115" spans="1:17" x14ac:dyDescent="0.25">
      <c r="A115" s="2" t="s">
        <v>50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>
        <f>B25*Q85-Q103+Q108</f>
        <v>1419.2</v>
      </c>
    </row>
    <row r="116" spans="1:17" x14ac:dyDescent="0.25">
      <c r="A116" s="2" t="s">
        <v>52</v>
      </c>
      <c r="B116" s="2">
        <f>SUM(B113:B115)</f>
        <v>-359.6</v>
      </c>
      <c r="C116" s="2">
        <f t="shared" ref="C116:Q116" si="57">SUM(C113:C115)</f>
        <v>0</v>
      </c>
      <c r="D116" s="9">
        <f t="shared" si="57"/>
        <v>-11.396266666666691</v>
      </c>
      <c r="E116" s="9">
        <f t="shared" si="57"/>
        <v>-27.620466666666687</v>
      </c>
      <c r="F116" s="9">
        <f t="shared" si="57"/>
        <v>-23.844666666666683</v>
      </c>
      <c r="G116" s="9">
        <f t="shared" si="57"/>
        <v>-20.068866666666679</v>
      </c>
      <c r="H116" s="9">
        <f t="shared" si="57"/>
        <v>-16.293066666666675</v>
      </c>
      <c r="I116" s="9">
        <f t="shared" si="57"/>
        <v>-12.517266666666671</v>
      </c>
      <c r="J116" s="9">
        <f t="shared" si="57"/>
        <v>-8.7414666666666676</v>
      </c>
      <c r="K116" s="9">
        <f t="shared" si="57"/>
        <v>-4.9656666666666638</v>
      </c>
      <c r="L116" s="9">
        <f t="shared" si="57"/>
        <v>-1.18986666666666</v>
      </c>
      <c r="M116" s="9">
        <f t="shared" si="57"/>
        <v>2.5859333333333439</v>
      </c>
      <c r="N116" s="9">
        <f t="shared" si="57"/>
        <v>6.3617333333333477</v>
      </c>
      <c r="O116" s="9">
        <f t="shared" si="57"/>
        <v>10.137533333333351</v>
      </c>
      <c r="P116" s="9">
        <f t="shared" si="57"/>
        <v>13.913333333333355</v>
      </c>
      <c r="Q116" s="9">
        <f t="shared" si="57"/>
        <v>1436.8891333333333</v>
      </c>
    </row>
    <row r="117" spans="1:17" x14ac:dyDescent="0.25">
      <c r="A117" s="2" t="s">
        <v>51</v>
      </c>
      <c r="B117" s="30">
        <f>IRR(B116:Q116)</f>
        <v>8.2909358250405463E-2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5">
      <c r="A11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2">
    <mergeCell ref="I4:J4"/>
    <mergeCell ref="I17:J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zoomScale="76" zoomScaleNormal="76" workbookViewId="0">
      <selection activeCell="T29" sqref="T29"/>
    </sheetView>
  </sheetViews>
  <sheetFormatPr baseColWidth="10" defaultColWidth="8.42578125" defaultRowHeight="15" x14ac:dyDescent="0.25"/>
  <cols>
    <col min="1" max="1" width="20.5703125" customWidth="1"/>
    <col min="2" max="2" width="9.42578125" bestFit="1" customWidth="1"/>
    <col min="4" max="4" width="8.85546875" customWidth="1"/>
    <col min="8" max="8" width="7.85546875" customWidth="1"/>
  </cols>
  <sheetData>
    <row r="1" spans="1:22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22" x14ac:dyDescent="0.25">
      <c r="A2" s="46" t="s">
        <v>70</v>
      </c>
      <c r="C2" s="61" t="s">
        <v>85</v>
      </c>
      <c r="D2" s="61"/>
      <c r="E2" t="s">
        <v>80</v>
      </c>
    </row>
    <row r="3" spans="1:22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22" x14ac:dyDescent="0.25">
      <c r="A4" s="14"/>
      <c r="B4" s="47"/>
      <c r="C4" s="47"/>
      <c r="I4" s="57" t="s">
        <v>61</v>
      </c>
      <c r="J4" s="57"/>
      <c r="K4" s="39" t="s">
        <v>22</v>
      </c>
      <c r="L4" s="40" t="s">
        <v>23</v>
      </c>
      <c r="M4" s="40" t="s">
        <v>24</v>
      </c>
      <c r="N4" s="41" t="s">
        <v>25</v>
      </c>
      <c r="O4" s="41" t="s">
        <v>26</v>
      </c>
      <c r="P4" s="41" t="s">
        <v>27</v>
      </c>
      <c r="Q4" s="41" t="s">
        <v>28</v>
      </c>
      <c r="R4" s="41" t="s">
        <v>29</v>
      </c>
      <c r="S4" s="41" t="s">
        <v>30</v>
      </c>
      <c r="T4" s="41" t="s">
        <v>31</v>
      </c>
      <c r="U4" s="26"/>
      <c r="V4" s="26"/>
    </row>
    <row r="5" spans="1:22" x14ac:dyDescent="0.25">
      <c r="A5" s="44" t="s">
        <v>64</v>
      </c>
      <c r="B5" s="22" t="s">
        <v>0</v>
      </c>
      <c r="C5" s="22" t="s">
        <v>1</v>
      </c>
      <c r="E5" s="12" t="s">
        <v>63</v>
      </c>
      <c r="F5" s="56" t="str">
        <f>B5</f>
        <v>(1)</v>
      </c>
      <c r="G5" s="56" t="str">
        <f>C5</f>
        <v>(2)</v>
      </c>
      <c r="I5" s="11" t="s">
        <v>58</v>
      </c>
      <c r="J5" s="2"/>
      <c r="K5" s="2">
        <f t="shared" ref="K5:T9" si="0">C40</f>
        <v>208.92168674698797</v>
      </c>
      <c r="L5" s="2">
        <f t="shared" si="0"/>
        <v>208.92168674698797</v>
      </c>
      <c r="M5" s="2">
        <f t="shared" si="0"/>
        <v>208.92168674698797</v>
      </c>
      <c r="N5" s="2">
        <f t="shared" si="0"/>
        <v>208.92168674698797</v>
      </c>
      <c r="O5" s="2">
        <f t="shared" si="0"/>
        <v>208.92168674698797</v>
      </c>
      <c r="P5" s="2">
        <f t="shared" si="0"/>
        <v>208.92168674698797</v>
      </c>
      <c r="Q5" s="2">
        <f t="shared" si="0"/>
        <v>208.92168674698797</v>
      </c>
      <c r="R5" s="2">
        <f t="shared" si="0"/>
        <v>208.92168674698797</v>
      </c>
      <c r="S5" s="2">
        <f t="shared" si="0"/>
        <v>208.92168674698797</v>
      </c>
      <c r="T5" s="2">
        <f t="shared" si="0"/>
        <v>208.92168674698797</v>
      </c>
    </row>
    <row r="6" spans="1:22" x14ac:dyDescent="0.25">
      <c r="A6" s="12" t="s">
        <v>2</v>
      </c>
      <c r="B6" s="28">
        <f>C6/C18*B18</f>
        <v>1838.8554216867471</v>
      </c>
      <c r="C6" s="11">
        <v>1500</v>
      </c>
      <c r="E6" s="2" t="s">
        <v>37</v>
      </c>
      <c r="F6" s="60">
        <f>B22*(F9+F10+F11+F12)</f>
        <v>359.6</v>
      </c>
      <c r="G6" s="60">
        <f>C22*(G9+G10+G11+G12)</f>
        <v>359.6</v>
      </c>
      <c r="I6" s="7" t="s">
        <v>59</v>
      </c>
      <c r="J6" s="2"/>
      <c r="K6" s="9">
        <f t="shared" si="0"/>
        <v>-63.828000000000003</v>
      </c>
      <c r="L6" s="9">
        <f t="shared" si="0"/>
        <v>-59.257548867469872</v>
      </c>
      <c r="M6" s="9">
        <f t="shared" si="0"/>
        <v>-54.619579656795175</v>
      </c>
      <c r="N6" s="9">
        <f t="shared" si="0"/>
        <v>-49.079483626658913</v>
      </c>
      <c r="O6" s="9">
        <f t="shared" si="0"/>
        <v>-43.510970601709623</v>
      </c>
      <c r="P6" s="9">
        <f t="shared" si="0"/>
        <v>-37.94156244142372</v>
      </c>
      <c r="Q6" s="9">
        <f t="shared" si="0"/>
        <v>-32.372126084374713</v>
      </c>
      <c r="R6" s="9">
        <f t="shared" si="0"/>
        <v>-26.802688839127669</v>
      </c>
      <c r="S6" s="9">
        <f t="shared" si="0"/>
        <v>-21.233251565902385</v>
      </c>
      <c r="T6" s="9">
        <f t="shared" si="0"/>
        <v>-15.663814291795788</v>
      </c>
    </row>
    <row r="7" spans="1:22" x14ac:dyDescent="0.25">
      <c r="A7" s="2" t="s">
        <v>78</v>
      </c>
      <c r="B7" s="53">
        <f>B6*C28</f>
        <v>551.65662650602417</v>
      </c>
      <c r="C7" s="53">
        <v>450</v>
      </c>
      <c r="E7" s="2" t="s">
        <v>38</v>
      </c>
      <c r="F7" s="2">
        <f>F13-F6</f>
        <v>1438.4</v>
      </c>
      <c r="G7" s="2">
        <f>G13-G6</f>
        <v>1438.4</v>
      </c>
      <c r="I7" s="11" t="s">
        <v>16</v>
      </c>
      <c r="J7" s="2"/>
      <c r="K7" s="9">
        <f t="shared" si="0"/>
        <v>145.09368674698797</v>
      </c>
      <c r="L7" s="9">
        <f t="shared" si="0"/>
        <v>149.66413787951811</v>
      </c>
      <c r="M7" s="9">
        <f t="shared" si="0"/>
        <v>154.30210709019281</v>
      </c>
      <c r="N7" s="9">
        <f t="shared" si="0"/>
        <v>159.84220312032906</v>
      </c>
      <c r="O7" s="9">
        <f t="shared" si="0"/>
        <v>165.41071614527834</v>
      </c>
      <c r="P7" s="9">
        <f t="shared" si="0"/>
        <v>170.98012430556426</v>
      </c>
      <c r="Q7" s="9">
        <f t="shared" si="0"/>
        <v>176.54956066261326</v>
      </c>
      <c r="R7" s="9">
        <f t="shared" si="0"/>
        <v>182.11899790786032</v>
      </c>
      <c r="S7" s="9">
        <f t="shared" si="0"/>
        <v>187.68843518108559</v>
      </c>
      <c r="T7" s="9">
        <f t="shared" si="0"/>
        <v>193.25787245519217</v>
      </c>
    </row>
    <row r="8" spans="1:22" x14ac:dyDescent="0.25">
      <c r="A8" s="2" t="s">
        <v>4</v>
      </c>
      <c r="B8" s="2">
        <f>C8/C6*B6</f>
        <v>318.73493975903619</v>
      </c>
      <c r="C8" s="2">
        <v>260</v>
      </c>
      <c r="I8" s="7" t="s">
        <v>17</v>
      </c>
      <c r="J8" s="2"/>
      <c r="K8" s="9">
        <f t="shared" si="0"/>
        <v>-43.528106024096388</v>
      </c>
      <c r="L8" s="9">
        <f t="shared" si="0"/>
        <v>-44.899241363855431</v>
      </c>
      <c r="M8" s="9">
        <f t="shared" si="0"/>
        <v>-46.29063212705784</v>
      </c>
      <c r="N8" s="9">
        <f t="shared" si="0"/>
        <v>-47.952660936098717</v>
      </c>
      <c r="O8" s="9">
        <f t="shared" si="0"/>
        <v>-49.623214843583504</v>
      </c>
      <c r="P8" s="9">
        <f t="shared" si="0"/>
        <v>-51.294037291669277</v>
      </c>
      <c r="Q8" s="9">
        <f t="shared" si="0"/>
        <v>-52.964868198783975</v>
      </c>
      <c r="R8" s="9">
        <f t="shared" si="0"/>
        <v>-54.635699372358097</v>
      </c>
      <c r="S8" s="9">
        <f t="shared" si="0"/>
        <v>-56.306530554325676</v>
      </c>
      <c r="T8" s="9">
        <f t="shared" si="0"/>
        <v>-57.977361736557647</v>
      </c>
    </row>
    <row r="9" spans="1:22" x14ac:dyDescent="0.25">
      <c r="A9" s="2" t="s">
        <v>5</v>
      </c>
      <c r="B9" s="2">
        <f>C20*C17</f>
        <v>24</v>
      </c>
      <c r="C9" s="2">
        <v>0</v>
      </c>
      <c r="E9" s="2" t="s">
        <v>43</v>
      </c>
      <c r="F9" s="29">
        <v>0</v>
      </c>
      <c r="G9" s="29">
        <f>C17</f>
        <v>300</v>
      </c>
      <c r="I9" s="11" t="s">
        <v>18</v>
      </c>
      <c r="J9" s="2"/>
      <c r="K9" s="9">
        <f t="shared" si="0"/>
        <v>101.56558072289158</v>
      </c>
      <c r="L9" s="9">
        <f t="shared" si="0"/>
        <v>104.76489651566268</v>
      </c>
      <c r="M9" s="9">
        <f t="shared" si="0"/>
        <v>108.01147496313496</v>
      </c>
      <c r="N9" s="9">
        <f t="shared" si="0"/>
        <v>111.88954218423035</v>
      </c>
      <c r="O9" s="9">
        <f t="shared" si="0"/>
        <v>115.78750130169485</v>
      </c>
      <c r="P9" s="9">
        <f t="shared" si="0"/>
        <v>119.68608701389499</v>
      </c>
      <c r="Q9" s="9">
        <f t="shared" si="0"/>
        <v>123.58469246382928</v>
      </c>
      <c r="R9" s="9">
        <f t="shared" si="0"/>
        <v>127.48329853550223</v>
      </c>
      <c r="S9" s="9">
        <f t="shared" si="0"/>
        <v>131.38190462675993</v>
      </c>
      <c r="T9" s="9">
        <f t="shared" si="0"/>
        <v>135.28051071863453</v>
      </c>
    </row>
    <row r="10" spans="1:22" x14ac:dyDescent="0.25">
      <c r="A10" s="2" t="s">
        <v>21</v>
      </c>
      <c r="B10" s="16">
        <f>B9/B6</f>
        <v>1.3051597051597051E-2</v>
      </c>
      <c r="C10" s="2">
        <f>C9/C6</f>
        <v>0</v>
      </c>
      <c r="E10" s="2" t="s">
        <v>44</v>
      </c>
      <c r="F10" s="2">
        <f>B18</f>
        <v>1628</v>
      </c>
      <c r="G10" s="2">
        <f>C18</f>
        <v>1328</v>
      </c>
      <c r="I10" s="2" t="s">
        <v>19</v>
      </c>
      <c r="J10" s="2"/>
      <c r="K10" s="9">
        <f t="shared" ref="K10:T12" si="1">C47</f>
        <v>101.56558072289158</v>
      </c>
      <c r="L10" s="9">
        <f t="shared" si="1"/>
        <v>104.76489651566268</v>
      </c>
      <c r="M10" s="9">
        <f t="shared" si="1"/>
        <v>108.01147496313496</v>
      </c>
      <c r="N10" s="9">
        <f t="shared" si="1"/>
        <v>111.88954218423035</v>
      </c>
      <c r="O10" s="9">
        <f t="shared" si="1"/>
        <v>115.78750130169485</v>
      </c>
      <c r="P10" s="9">
        <f t="shared" si="1"/>
        <v>119.68608701389499</v>
      </c>
      <c r="Q10" s="9">
        <f t="shared" si="1"/>
        <v>123.58469246382928</v>
      </c>
      <c r="R10" s="9">
        <f t="shared" si="1"/>
        <v>127.48329853550223</v>
      </c>
      <c r="S10" s="9">
        <f t="shared" si="1"/>
        <v>131.38190462675993</v>
      </c>
      <c r="T10" s="9">
        <f t="shared" si="1"/>
        <v>135.28051071863453</v>
      </c>
    </row>
    <row r="11" spans="1:22" x14ac:dyDescent="0.25">
      <c r="A11" s="6" t="s">
        <v>20</v>
      </c>
      <c r="B11" s="29">
        <v>0</v>
      </c>
      <c r="C11" s="29">
        <v>3</v>
      </c>
      <c r="E11" s="2" t="s">
        <v>39</v>
      </c>
      <c r="F11" s="2">
        <f>C19</f>
        <v>150</v>
      </c>
      <c r="G11" s="2">
        <f>C19</f>
        <v>150</v>
      </c>
      <c r="I11" s="2" t="s">
        <v>37</v>
      </c>
      <c r="J11" s="2">
        <f>B48</f>
        <v>359.6</v>
      </c>
      <c r="K11" s="9">
        <f t="shared" si="1"/>
        <v>0</v>
      </c>
      <c r="L11" s="9">
        <f t="shared" si="1"/>
        <v>-1.6989140562249077</v>
      </c>
      <c r="M11" s="9">
        <f t="shared" si="1"/>
        <v>15.10177015100399</v>
      </c>
      <c r="N11" s="9">
        <f t="shared" si="1"/>
        <v>11.855191703531716</v>
      </c>
      <c r="O11" s="9">
        <f t="shared" si="1"/>
        <v>7.9771244824363237</v>
      </c>
      <c r="P11" s="9">
        <f t="shared" si="1"/>
        <v>4.0791653649718285</v>
      </c>
      <c r="Q11" s="9">
        <f t="shared" si="1"/>
        <v>0.18057965277168364</v>
      </c>
      <c r="R11" s="9">
        <f t="shared" si="1"/>
        <v>-3.7180257971626105</v>
      </c>
      <c r="S11" s="9">
        <f t="shared" si="1"/>
        <v>-7.6166318688355545</v>
      </c>
      <c r="T11" s="9">
        <f t="shared" si="1"/>
        <v>-11.515237960093259</v>
      </c>
    </row>
    <row r="12" spans="1:22" x14ac:dyDescent="0.25">
      <c r="A12" s="12" t="s">
        <v>6</v>
      </c>
      <c r="B12" s="52">
        <f>B7-B8-B9-B11</f>
        <v>208.92168674698797</v>
      </c>
      <c r="C12" s="52">
        <f>C7-C8-C9-C11</f>
        <v>187</v>
      </c>
      <c r="E12" s="2" t="s">
        <v>45</v>
      </c>
      <c r="F12" s="29">
        <v>20</v>
      </c>
      <c r="G12" s="29">
        <v>20</v>
      </c>
      <c r="I12" s="2" t="s">
        <v>38</v>
      </c>
      <c r="J12" s="2">
        <f>B49</f>
        <v>1438.4</v>
      </c>
      <c r="K12" s="9">
        <f t="shared" si="1"/>
        <v>-119.86666666666667</v>
      </c>
      <c r="L12" s="9">
        <f t="shared" si="1"/>
        <v>-119.86666666666667</v>
      </c>
      <c r="M12" s="9">
        <f t="shared" si="1"/>
        <v>-119.86666666666667</v>
      </c>
      <c r="N12" s="9">
        <f t="shared" si="1"/>
        <v>-119.86666666666667</v>
      </c>
      <c r="O12" s="9">
        <f t="shared" si="1"/>
        <v>-119.86666666666667</v>
      </c>
      <c r="P12" s="9">
        <f t="shared" si="1"/>
        <v>-119.86666666666667</v>
      </c>
      <c r="Q12" s="9">
        <f t="shared" si="1"/>
        <v>-119.86666666666667</v>
      </c>
      <c r="R12" s="9">
        <f t="shared" si="1"/>
        <v>-119.86666666666667</v>
      </c>
      <c r="S12" s="9">
        <f t="shared" si="1"/>
        <v>-119.86666666666667</v>
      </c>
      <c r="T12" s="9">
        <f t="shared" si="1"/>
        <v>-119.86666666666667</v>
      </c>
    </row>
    <row r="13" spans="1:22" x14ac:dyDescent="0.25">
      <c r="A13" s="2" t="s">
        <v>7</v>
      </c>
      <c r="B13" s="51">
        <f>B12/B6</f>
        <v>0.11361506961506962</v>
      </c>
      <c r="C13" s="51">
        <f>C12/C6</f>
        <v>0.12466666666666666</v>
      </c>
      <c r="E13" s="12" t="s">
        <v>46</v>
      </c>
      <c r="F13" s="2">
        <f>SUM(F9:F12)</f>
        <v>1798</v>
      </c>
      <c r="G13" s="2">
        <f>SUM(G9:G12)</f>
        <v>1798</v>
      </c>
      <c r="I13" s="2" t="s">
        <v>41</v>
      </c>
      <c r="J13" s="2"/>
      <c r="K13" s="9">
        <f t="shared" ref="K13:T14" si="2">C53</f>
        <v>20</v>
      </c>
      <c r="L13" s="9">
        <f t="shared" si="2"/>
        <v>1.6989140562249077</v>
      </c>
      <c r="M13" s="9">
        <f t="shared" si="2"/>
        <v>-15.10177015100399</v>
      </c>
      <c r="N13" s="9">
        <f t="shared" si="2"/>
        <v>-11.855191703531716</v>
      </c>
      <c r="O13" s="9">
        <f t="shared" si="2"/>
        <v>-7.9771244824363237</v>
      </c>
      <c r="P13" s="9">
        <f t="shared" si="2"/>
        <v>-4.0791653649718285</v>
      </c>
      <c r="Q13" s="9">
        <f t="shared" si="2"/>
        <v>-0.18057965277168364</v>
      </c>
      <c r="R13" s="9">
        <f t="shared" si="2"/>
        <v>3.7180257971626105</v>
      </c>
      <c r="S13" s="9">
        <f t="shared" si="2"/>
        <v>7.6166318688355545</v>
      </c>
      <c r="T13" s="9">
        <f t="shared" si="2"/>
        <v>11.515237960093259</v>
      </c>
    </row>
    <row r="14" spans="1:22" x14ac:dyDescent="0.25">
      <c r="A14" s="7" t="s">
        <v>13</v>
      </c>
      <c r="B14" s="29">
        <v>0</v>
      </c>
      <c r="C14" s="29">
        <f>C17/C21*0.8</f>
        <v>9.6000000000000014</v>
      </c>
      <c r="E14" s="2" t="s">
        <v>77</v>
      </c>
      <c r="F14" s="15">
        <f>F7/F13</f>
        <v>0.8</v>
      </c>
      <c r="G14" s="15">
        <f>G7/G13</f>
        <v>0.8</v>
      </c>
      <c r="I14" s="2" t="s">
        <v>60</v>
      </c>
      <c r="J14" s="2">
        <f>B54</f>
        <v>20</v>
      </c>
      <c r="K14" s="9">
        <f t="shared" si="2"/>
        <v>1.6989140562249077</v>
      </c>
      <c r="L14" s="9">
        <f t="shared" si="2"/>
        <v>-15.10177015100399</v>
      </c>
      <c r="M14" s="9">
        <f t="shared" si="2"/>
        <v>-11.855191703531716</v>
      </c>
      <c r="N14" s="9">
        <f t="shared" si="2"/>
        <v>-7.9771244824363237</v>
      </c>
      <c r="O14" s="9">
        <f t="shared" si="2"/>
        <v>-4.0791653649718285</v>
      </c>
      <c r="P14" s="9">
        <f t="shared" si="2"/>
        <v>-0.18057965277168364</v>
      </c>
      <c r="Q14" s="9">
        <f t="shared" si="2"/>
        <v>3.7180257971626105</v>
      </c>
      <c r="R14" s="9">
        <f t="shared" si="2"/>
        <v>7.6166318688355545</v>
      </c>
      <c r="S14" s="9">
        <f t="shared" si="2"/>
        <v>11.515237960093259</v>
      </c>
      <c r="T14" s="9">
        <f t="shared" si="2"/>
        <v>15.413844051967857</v>
      </c>
    </row>
    <row r="15" spans="1:22" x14ac:dyDescent="0.25">
      <c r="A15" s="11" t="s">
        <v>14</v>
      </c>
      <c r="B15" s="12">
        <f>B12-B14</f>
        <v>208.92168674698797</v>
      </c>
      <c r="C15" s="12">
        <f>C12-C14</f>
        <v>177.4</v>
      </c>
      <c r="I15" s="12" t="s">
        <v>45</v>
      </c>
      <c r="J15" s="12">
        <f>-J11</f>
        <v>-359.6</v>
      </c>
      <c r="K15" s="13">
        <f>-K11</f>
        <v>0</v>
      </c>
      <c r="L15" s="13">
        <f t="shared" ref="L15:S15" si="3">-L11</f>
        <v>1.6989140562249077</v>
      </c>
      <c r="M15" s="13">
        <f t="shared" si="3"/>
        <v>-15.10177015100399</v>
      </c>
      <c r="N15" s="13">
        <f t="shared" si="3"/>
        <v>-11.855191703531716</v>
      </c>
      <c r="O15" s="13">
        <f t="shared" si="3"/>
        <v>-7.9771244824363237</v>
      </c>
      <c r="P15" s="13">
        <f t="shared" si="3"/>
        <v>-4.0791653649718285</v>
      </c>
      <c r="Q15" s="13">
        <f t="shared" si="3"/>
        <v>-0.18057965277168364</v>
      </c>
      <c r="R15" s="13">
        <f t="shared" si="3"/>
        <v>3.7180257971626105</v>
      </c>
      <c r="S15" s="13">
        <f t="shared" si="3"/>
        <v>7.6166318688355545</v>
      </c>
      <c r="T15" s="13">
        <f>-T11+F18-(J12+SUM(K12:T12))+T14</f>
        <v>1458.5692426546316</v>
      </c>
    </row>
    <row r="17" spans="1:22" x14ac:dyDescent="0.25">
      <c r="A17" s="7" t="s">
        <v>65</v>
      </c>
      <c r="B17" s="2">
        <v>0</v>
      </c>
      <c r="C17" s="29">
        <v>300</v>
      </c>
      <c r="E17" s="1"/>
      <c r="F17" s="22" t="s">
        <v>0</v>
      </c>
      <c r="G17" s="22" t="s">
        <v>1</v>
      </c>
      <c r="I17" s="58" t="s">
        <v>62</v>
      </c>
      <c r="J17" s="59"/>
      <c r="K17" s="25" t="s">
        <v>22</v>
      </c>
      <c r="L17" s="40" t="s">
        <v>23</v>
      </c>
      <c r="M17" s="40" t="s">
        <v>24</v>
      </c>
      <c r="N17" s="41" t="s">
        <v>25</v>
      </c>
      <c r="O17" s="41" t="s">
        <v>26</v>
      </c>
      <c r="P17" s="41" t="s">
        <v>27</v>
      </c>
      <c r="Q17" s="41" t="s">
        <v>28</v>
      </c>
      <c r="R17" s="41" t="s">
        <v>29</v>
      </c>
      <c r="S17" s="41" t="s">
        <v>30</v>
      </c>
      <c r="T17" s="41" t="s">
        <v>31</v>
      </c>
    </row>
    <row r="18" spans="1:22" x14ac:dyDescent="0.25">
      <c r="A18" s="7" t="s">
        <v>44</v>
      </c>
      <c r="B18" s="2">
        <v>1628</v>
      </c>
      <c r="C18" s="29">
        <v>1328</v>
      </c>
      <c r="E18" s="48" t="s">
        <v>74</v>
      </c>
      <c r="F18" s="9">
        <f>T5*C25</f>
        <v>1671.3734939759038</v>
      </c>
      <c r="G18" s="9">
        <f>T18*C25</f>
        <v>1419.2</v>
      </c>
      <c r="I18" s="11" t="s">
        <v>58</v>
      </c>
      <c r="J18" s="2"/>
      <c r="K18" s="2">
        <f t="shared" ref="K18:T22" si="4">C85</f>
        <v>177.4</v>
      </c>
      <c r="L18" s="2">
        <f t="shared" si="4"/>
        <v>177.4</v>
      </c>
      <c r="M18" s="2">
        <f t="shared" si="4"/>
        <v>177.4</v>
      </c>
      <c r="N18" s="2">
        <f t="shared" si="4"/>
        <v>177.4</v>
      </c>
      <c r="O18" s="2">
        <f t="shared" si="4"/>
        <v>177.4</v>
      </c>
      <c r="P18" s="2">
        <f t="shared" si="4"/>
        <v>177.4</v>
      </c>
      <c r="Q18" s="2">
        <f t="shared" si="4"/>
        <v>177.4</v>
      </c>
      <c r="R18" s="2">
        <f t="shared" si="4"/>
        <v>177.4</v>
      </c>
      <c r="S18" s="2">
        <f t="shared" si="4"/>
        <v>177.4</v>
      </c>
      <c r="T18" s="2">
        <f t="shared" si="4"/>
        <v>177.4</v>
      </c>
    </row>
    <row r="19" spans="1:22" x14ac:dyDescent="0.25">
      <c r="A19" s="7" t="s">
        <v>39</v>
      </c>
      <c r="B19" s="2"/>
      <c r="C19" s="29">
        <v>150</v>
      </c>
      <c r="E19" s="46" t="s">
        <v>72</v>
      </c>
      <c r="F19" s="9">
        <f>C25*T5-(J12+SUM(K12:T12))+T14</f>
        <v>1447.0540046945384</v>
      </c>
      <c r="G19" s="9">
        <f>T18*C25-(J25+SUM(K25:T25))+T27</f>
        <v>1182.0526000000002</v>
      </c>
      <c r="H19" s="1">
        <f>F19/G19</f>
        <v>1.2241874893676796</v>
      </c>
      <c r="I19" s="7" t="s">
        <v>59</v>
      </c>
      <c r="J19" s="2"/>
      <c r="K19" s="9">
        <f t="shared" si="4"/>
        <v>-64.728000000000009</v>
      </c>
      <c r="L19" s="9">
        <f t="shared" si="4"/>
        <v>-59.333999999999996</v>
      </c>
      <c r="M19" s="9">
        <f t="shared" si="4"/>
        <v>-53.939999999999991</v>
      </c>
      <c r="N19" s="9">
        <f t="shared" si="4"/>
        <v>-48.545999999999985</v>
      </c>
      <c r="O19" s="9">
        <f t="shared" si="4"/>
        <v>-43.151999999999987</v>
      </c>
      <c r="P19" s="9">
        <f t="shared" si="4"/>
        <v>-37.757999999999988</v>
      </c>
      <c r="Q19" s="9">
        <f t="shared" si="4"/>
        <v>-32.363999999999983</v>
      </c>
      <c r="R19" s="9">
        <f t="shared" si="4"/>
        <v>-26.969999999999985</v>
      </c>
      <c r="S19" s="9">
        <f t="shared" si="4"/>
        <v>-21.575999999999986</v>
      </c>
      <c r="T19" s="9">
        <f t="shared" si="4"/>
        <v>-16.181999999999984</v>
      </c>
    </row>
    <row r="20" spans="1:22" x14ac:dyDescent="0.25">
      <c r="A20" s="7" t="s">
        <v>8</v>
      </c>
      <c r="B20" s="2"/>
      <c r="C20" s="35">
        <v>0.08</v>
      </c>
      <c r="E20" s="11" t="s">
        <v>69</v>
      </c>
      <c r="F20" s="31">
        <f>IRR(J15:T15)</f>
        <v>0.14466339495373837</v>
      </c>
      <c r="G20" s="31">
        <f>IRR(J28:T28)</f>
        <v>0.1040050177238776</v>
      </c>
      <c r="H20" s="1">
        <f>F20/G20</f>
        <v>1.3909270737091213</v>
      </c>
      <c r="I20" s="11" t="s">
        <v>16</v>
      </c>
      <c r="J20" s="2"/>
      <c r="K20" s="9">
        <f t="shared" si="4"/>
        <v>112.672</v>
      </c>
      <c r="L20" s="9">
        <f t="shared" si="4"/>
        <v>118.066</v>
      </c>
      <c r="M20" s="9">
        <f t="shared" si="4"/>
        <v>123.46000000000001</v>
      </c>
      <c r="N20" s="9">
        <f t="shared" si="4"/>
        <v>128.85400000000001</v>
      </c>
      <c r="O20" s="9">
        <f t="shared" si="4"/>
        <v>134.24800000000002</v>
      </c>
      <c r="P20" s="9">
        <f t="shared" si="4"/>
        <v>139.64200000000002</v>
      </c>
      <c r="Q20" s="9">
        <f t="shared" si="4"/>
        <v>145.03600000000003</v>
      </c>
      <c r="R20" s="9">
        <f t="shared" si="4"/>
        <v>150.43</v>
      </c>
      <c r="S20" s="9">
        <f t="shared" si="4"/>
        <v>155.82400000000001</v>
      </c>
      <c r="T20" s="9">
        <f t="shared" si="4"/>
        <v>161.21800000000002</v>
      </c>
    </row>
    <row r="21" spans="1:22" x14ac:dyDescent="0.25">
      <c r="A21" s="7" t="s">
        <v>82</v>
      </c>
      <c r="B21" s="2"/>
      <c r="C21" s="29">
        <v>25</v>
      </c>
      <c r="D21" t="s">
        <v>76</v>
      </c>
      <c r="E21" s="55" t="s">
        <v>79</v>
      </c>
      <c r="F21" s="9">
        <f>SUM(J15:T15)</f>
        <v>1072.8089830221393</v>
      </c>
      <c r="G21" s="9">
        <f>SUM(J28:T28)</f>
        <v>695.81500000000017</v>
      </c>
      <c r="H21" s="1">
        <f>F21/G21</f>
        <v>1.5418020350554946</v>
      </c>
      <c r="I21" s="7" t="s">
        <v>17</v>
      </c>
      <c r="J21" s="2"/>
      <c r="K21" s="9">
        <f t="shared" si="4"/>
        <v>-33.801600000000001</v>
      </c>
      <c r="L21" s="9">
        <f t="shared" si="4"/>
        <v>-35.419800000000002</v>
      </c>
      <c r="M21" s="9">
        <f t="shared" si="4"/>
        <v>-37.038000000000004</v>
      </c>
      <c r="N21" s="9">
        <f t="shared" si="4"/>
        <v>-38.656200000000005</v>
      </c>
      <c r="O21" s="9">
        <f t="shared" si="4"/>
        <v>-40.274400000000007</v>
      </c>
      <c r="P21" s="9">
        <f t="shared" si="4"/>
        <v>-41.892600000000009</v>
      </c>
      <c r="Q21" s="9">
        <f t="shared" si="4"/>
        <v>-43.51080000000001</v>
      </c>
      <c r="R21" s="9">
        <f t="shared" si="4"/>
        <v>-45.128999999999998</v>
      </c>
      <c r="S21" s="9">
        <f t="shared" si="4"/>
        <v>-46.747199999999999</v>
      </c>
      <c r="T21" s="9">
        <f t="shared" si="4"/>
        <v>-48.365400000000001</v>
      </c>
    </row>
    <row r="22" spans="1:22" x14ac:dyDescent="0.25">
      <c r="A22" s="7" t="s">
        <v>53</v>
      </c>
      <c r="B22" s="3">
        <f>C22</f>
        <v>0.2</v>
      </c>
      <c r="C22" s="4">
        <v>0.2</v>
      </c>
      <c r="H22" s="1"/>
      <c r="I22" s="11" t="s">
        <v>18</v>
      </c>
      <c r="J22" s="2"/>
      <c r="K22" s="9">
        <f t="shared" si="4"/>
        <v>78.870399999999989</v>
      </c>
      <c r="L22" s="9">
        <f t="shared" si="4"/>
        <v>82.646199999999993</v>
      </c>
      <c r="M22" s="9">
        <f t="shared" si="4"/>
        <v>86.421999999999997</v>
      </c>
      <c r="N22" s="9">
        <f t="shared" si="4"/>
        <v>90.197800000000001</v>
      </c>
      <c r="O22" s="9">
        <f t="shared" si="4"/>
        <v>93.973600000000005</v>
      </c>
      <c r="P22" s="9">
        <f t="shared" si="4"/>
        <v>97.749400000000009</v>
      </c>
      <c r="Q22" s="9">
        <f t="shared" si="4"/>
        <v>101.52520000000001</v>
      </c>
      <c r="R22" s="9">
        <f t="shared" si="4"/>
        <v>105.30100000000002</v>
      </c>
      <c r="S22" s="9">
        <f t="shared" si="4"/>
        <v>109.07680000000002</v>
      </c>
      <c r="T22" s="9">
        <f t="shared" si="4"/>
        <v>112.85260000000002</v>
      </c>
    </row>
    <row r="23" spans="1:22" x14ac:dyDescent="0.25">
      <c r="A23" s="7" t="s">
        <v>12</v>
      </c>
      <c r="B23" s="2"/>
      <c r="C23" s="29">
        <v>12</v>
      </c>
      <c r="F23" s="49" t="s">
        <v>0</v>
      </c>
      <c r="G23" s="49" t="s">
        <v>1</v>
      </c>
      <c r="H23" s="1"/>
      <c r="I23" s="2" t="s">
        <v>19</v>
      </c>
      <c r="J23" s="2"/>
      <c r="K23" s="9">
        <f t="shared" ref="K23:T25" si="5">C92</f>
        <v>88.470399999999984</v>
      </c>
      <c r="L23" s="9">
        <f t="shared" si="5"/>
        <v>92.246199999999988</v>
      </c>
      <c r="M23" s="9">
        <f t="shared" si="5"/>
        <v>96.021999999999991</v>
      </c>
      <c r="N23" s="9">
        <f t="shared" si="5"/>
        <v>99.797799999999995</v>
      </c>
      <c r="O23" s="9">
        <f t="shared" si="5"/>
        <v>103.5736</v>
      </c>
      <c r="P23" s="9">
        <f t="shared" si="5"/>
        <v>107.3494</v>
      </c>
      <c r="Q23" s="9">
        <f t="shared" si="5"/>
        <v>111.12520000000001</v>
      </c>
      <c r="R23" s="9">
        <f t="shared" si="5"/>
        <v>114.90100000000001</v>
      </c>
      <c r="S23" s="9">
        <f t="shared" si="5"/>
        <v>118.67680000000001</v>
      </c>
      <c r="T23" s="9">
        <f t="shared" si="5"/>
        <v>122.45260000000002</v>
      </c>
    </row>
    <row r="24" spans="1:22" x14ac:dyDescent="0.25">
      <c r="A24" s="7" t="s">
        <v>11</v>
      </c>
      <c r="B24" s="2"/>
      <c r="C24" s="36">
        <v>4.4999999999999998E-2</v>
      </c>
      <c r="E24" s="11" t="s">
        <v>75</v>
      </c>
      <c r="F24" s="2">
        <f>C25*Q40</f>
        <v>1671.3734939759038</v>
      </c>
      <c r="G24" s="2">
        <f>C25*Q85</f>
        <v>1419.2</v>
      </c>
      <c r="H24" s="1"/>
      <c r="I24" s="2" t="s">
        <v>37</v>
      </c>
      <c r="J24" s="2">
        <f>B93</f>
        <v>359.6</v>
      </c>
      <c r="K24" s="9">
        <f t="shared" si="5"/>
        <v>0</v>
      </c>
      <c r="L24" s="9">
        <f t="shared" si="5"/>
        <v>11.396266666666691</v>
      </c>
      <c r="M24" s="9">
        <f t="shared" si="5"/>
        <v>27.620466666666687</v>
      </c>
      <c r="N24" s="9">
        <f t="shared" si="5"/>
        <v>23.844666666666683</v>
      </c>
      <c r="O24" s="9">
        <f t="shared" si="5"/>
        <v>20.068866666666679</v>
      </c>
      <c r="P24" s="9">
        <f t="shared" si="5"/>
        <v>16.293066666666675</v>
      </c>
      <c r="Q24" s="9">
        <f t="shared" si="5"/>
        <v>12.517266666666671</v>
      </c>
      <c r="R24" s="9">
        <f t="shared" si="5"/>
        <v>8.7414666666666676</v>
      </c>
      <c r="S24" s="9">
        <f t="shared" si="5"/>
        <v>4.9656666666666638</v>
      </c>
      <c r="T24" s="9">
        <f t="shared" si="5"/>
        <v>1.18986666666666</v>
      </c>
    </row>
    <row r="25" spans="1:22" x14ac:dyDescent="0.25">
      <c r="A25" s="7" t="s">
        <v>54</v>
      </c>
      <c r="B25" s="2"/>
      <c r="C25" s="37">
        <v>8</v>
      </c>
      <c r="D25" s="1"/>
      <c r="E25" s="11" t="s">
        <v>73</v>
      </c>
      <c r="F25" s="9">
        <f>F24-Q58+Q63</f>
        <v>2065.8803684873446</v>
      </c>
      <c r="G25" s="9">
        <f>G24-Q103+Q108</f>
        <v>1419.2</v>
      </c>
      <c r="H25" s="1">
        <f>F26/G26</f>
        <v>1.5133524794802651</v>
      </c>
      <c r="I25" s="2" t="s">
        <v>38</v>
      </c>
      <c r="J25" s="2">
        <f>B94</f>
        <v>1438.4</v>
      </c>
      <c r="K25" s="9">
        <f t="shared" si="5"/>
        <v>-119.86666666666667</v>
      </c>
      <c r="L25" s="9">
        <f t="shared" si="5"/>
        <v>-119.86666666666667</v>
      </c>
      <c r="M25" s="9">
        <f t="shared" si="5"/>
        <v>-119.86666666666667</v>
      </c>
      <c r="N25" s="9">
        <f t="shared" si="5"/>
        <v>-119.86666666666667</v>
      </c>
      <c r="O25" s="9">
        <f t="shared" si="5"/>
        <v>-119.86666666666667</v>
      </c>
      <c r="P25" s="9">
        <f t="shared" si="5"/>
        <v>-119.86666666666667</v>
      </c>
      <c r="Q25" s="9">
        <f t="shared" si="5"/>
        <v>-119.86666666666667</v>
      </c>
      <c r="R25" s="9">
        <f t="shared" si="5"/>
        <v>-119.86666666666667</v>
      </c>
      <c r="S25" s="9">
        <f t="shared" si="5"/>
        <v>-119.86666666666667</v>
      </c>
      <c r="T25" s="9">
        <f t="shared" si="5"/>
        <v>-119.86666666666667</v>
      </c>
    </row>
    <row r="26" spans="1:22" x14ac:dyDescent="0.25">
      <c r="A26" s="7" t="s">
        <v>66</v>
      </c>
      <c r="B26" s="2"/>
      <c r="C26" s="4">
        <v>0.3</v>
      </c>
      <c r="D26" s="1"/>
      <c r="E26" s="11" t="s">
        <v>68</v>
      </c>
      <c r="F26" s="31">
        <f>B72</f>
        <v>0.12547108288036868</v>
      </c>
      <c r="G26" s="31">
        <f>B117</f>
        <v>8.2909358250405463E-2</v>
      </c>
      <c r="I26" s="2" t="s">
        <v>41</v>
      </c>
      <c r="J26" s="2"/>
      <c r="K26" s="9">
        <f t="shared" ref="K26:T27" si="6">C98</f>
        <v>20</v>
      </c>
      <c r="L26" s="9">
        <f t="shared" si="6"/>
        <v>-11.396266666666691</v>
      </c>
      <c r="M26" s="9">
        <f t="shared" si="6"/>
        <v>-27.620466666666687</v>
      </c>
      <c r="N26" s="9">
        <f t="shared" si="6"/>
        <v>-23.844666666666683</v>
      </c>
      <c r="O26" s="9">
        <f t="shared" si="6"/>
        <v>-20.068866666666679</v>
      </c>
      <c r="P26" s="9">
        <f t="shared" si="6"/>
        <v>-16.293066666666675</v>
      </c>
      <c r="Q26" s="9">
        <f t="shared" si="6"/>
        <v>-12.517266666666671</v>
      </c>
      <c r="R26" s="9">
        <f t="shared" si="6"/>
        <v>-8.7414666666666676</v>
      </c>
      <c r="S26" s="9">
        <f t="shared" si="6"/>
        <v>-4.9656666666666638</v>
      </c>
      <c r="T26" s="9">
        <f t="shared" si="6"/>
        <v>-1.18986666666666</v>
      </c>
    </row>
    <row r="27" spans="1:22" x14ac:dyDescent="0.25">
      <c r="A27" s="7"/>
      <c r="B27" s="2"/>
      <c r="C27" s="4"/>
      <c r="D27" s="1"/>
      <c r="I27" s="2" t="s">
        <v>60</v>
      </c>
      <c r="J27" s="2">
        <f>B99</f>
        <v>20</v>
      </c>
      <c r="K27" s="9">
        <f t="shared" si="6"/>
        <v>-11.396266666666691</v>
      </c>
      <c r="L27" s="9">
        <f t="shared" si="6"/>
        <v>-27.620466666666687</v>
      </c>
      <c r="M27" s="9">
        <f t="shared" si="6"/>
        <v>-23.844666666666683</v>
      </c>
      <c r="N27" s="9">
        <f t="shared" si="6"/>
        <v>-20.068866666666679</v>
      </c>
      <c r="O27" s="9">
        <f t="shared" si="6"/>
        <v>-16.293066666666675</v>
      </c>
      <c r="P27" s="9">
        <f t="shared" si="6"/>
        <v>-12.517266666666671</v>
      </c>
      <c r="Q27" s="9">
        <f t="shared" si="6"/>
        <v>-8.7414666666666676</v>
      </c>
      <c r="R27" s="9">
        <f t="shared" si="6"/>
        <v>-4.9656666666666638</v>
      </c>
      <c r="S27" s="9">
        <f t="shared" si="6"/>
        <v>-1.18986666666666</v>
      </c>
      <c r="T27" s="9">
        <f t="shared" si="6"/>
        <v>2.5859333333333439</v>
      </c>
    </row>
    <row r="28" spans="1:22" x14ac:dyDescent="0.25">
      <c r="A28" s="2" t="s">
        <v>78</v>
      </c>
      <c r="B28" s="2"/>
      <c r="C28" s="54">
        <v>0.3</v>
      </c>
      <c r="D28" s="1" t="s">
        <v>83</v>
      </c>
      <c r="I28" s="12" t="s">
        <v>45</v>
      </c>
      <c r="J28" s="12">
        <f>-J24</f>
        <v>-359.6</v>
      </c>
      <c r="K28" s="13">
        <f>-K24</f>
        <v>0</v>
      </c>
      <c r="L28" s="13">
        <f t="shared" ref="L28:S28" si="7">-L24</f>
        <v>-11.396266666666691</v>
      </c>
      <c r="M28" s="13">
        <f t="shared" si="7"/>
        <v>-27.620466666666687</v>
      </c>
      <c r="N28" s="13">
        <f t="shared" si="7"/>
        <v>-23.844666666666683</v>
      </c>
      <c r="O28" s="13">
        <f t="shared" si="7"/>
        <v>-20.068866666666679</v>
      </c>
      <c r="P28" s="13">
        <f t="shared" si="7"/>
        <v>-16.293066666666675</v>
      </c>
      <c r="Q28" s="13">
        <f t="shared" si="7"/>
        <v>-12.517266666666671</v>
      </c>
      <c r="R28" s="13">
        <f t="shared" si="7"/>
        <v>-8.7414666666666676</v>
      </c>
      <c r="S28" s="13">
        <f t="shared" si="7"/>
        <v>-4.9656666666666638</v>
      </c>
      <c r="T28" s="13">
        <f>-T24+G18-(J25+SUM(K25:T25))+T27</f>
        <v>1180.8627333333336</v>
      </c>
      <c r="U28" s="61" t="s">
        <v>84</v>
      </c>
      <c r="V28" s="61"/>
    </row>
    <row r="29" spans="1:22" x14ac:dyDescent="0.25">
      <c r="A29" s="2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9" s="23"/>
      <c r="C29" s="23"/>
      <c r="J29" s="18"/>
      <c r="K29" s="21"/>
      <c r="L29" s="21"/>
      <c r="M29" s="21"/>
    </row>
    <row r="30" spans="1:22" x14ac:dyDescent="0.25">
      <c r="A30" s="10"/>
      <c r="C30" s="25" t="s">
        <v>22</v>
      </c>
      <c r="D30" s="17" t="s">
        <v>23</v>
      </c>
      <c r="E30" s="17" t="s">
        <v>24</v>
      </c>
      <c r="F30" s="26" t="s">
        <v>25</v>
      </c>
      <c r="G30" s="26" t="s">
        <v>26</v>
      </c>
      <c r="H30" s="26" t="s">
        <v>27</v>
      </c>
      <c r="I30" s="26" t="s">
        <v>28</v>
      </c>
      <c r="J30" s="26" t="s">
        <v>29</v>
      </c>
      <c r="K30" s="26" t="s">
        <v>30</v>
      </c>
      <c r="L30" s="26" t="s">
        <v>31</v>
      </c>
      <c r="M30" s="26" t="s">
        <v>32</v>
      </c>
      <c r="N30" s="26" t="s">
        <v>33</v>
      </c>
      <c r="O30" s="26" t="s">
        <v>34</v>
      </c>
      <c r="P30" s="26" t="s">
        <v>35</v>
      </c>
      <c r="Q30" s="26" t="s">
        <v>36</v>
      </c>
    </row>
    <row r="31" spans="1:22" x14ac:dyDescent="0.25">
      <c r="A31" s="12" t="s">
        <v>2</v>
      </c>
      <c r="B31" s="2"/>
      <c r="C31" s="2">
        <f t="shared" ref="C31:C40" si="8">B6</f>
        <v>1838.8554216867471</v>
      </c>
      <c r="D31" s="2">
        <f>C31</f>
        <v>1838.8554216867471</v>
      </c>
      <c r="E31" s="2">
        <f t="shared" ref="E31:Q31" si="9">D31</f>
        <v>1838.8554216867471</v>
      </c>
      <c r="F31" s="2">
        <f t="shared" si="9"/>
        <v>1838.8554216867471</v>
      </c>
      <c r="G31" s="2">
        <f t="shared" si="9"/>
        <v>1838.8554216867471</v>
      </c>
      <c r="H31" s="2">
        <f t="shared" si="9"/>
        <v>1838.8554216867471</v>
      </c>
      <c r="I31" s="2">
        <f t="shared" si="9"/>
        <v>1838.8554216867471</v>
      </c>
      <c r="J31" s="2">
        <f t="shared" si="9"/>
        <v>1838.8554216867471</v>
      </c>
      <c r="K31" s="2">
        <f t="shared" si="9"/>
        <v>1838.8554216867471</v>
      </c>
      <c r="L31" s="2">
        <f t="shared" si="9"/>
        <v>1838.8554216867471</v>
      </c>
      <c r="M31" s="2">
        <f t="shared" si="9"/>
        <v>1838.8554216867471</v>
      </c>
      <c r="N31" s="2">
        <f t="shared" si="9"/>
        <v>1838.8554216867471</v>
      </c>
      <c r="O31" s="2">
        <f t="shared" si="9"/>
        <v>1838.8554216867471</v>
      </c>
      <c r="P31" s="2">
        <f t="shared" si="9"/>
        <v>1838.8554216867471</v>
      </c>
      <c r="Q31" s="2">
        <f t="shared" si="9"/>
        <v>1838.8554216867471</v>
      </c>
    </row>
    <row r="32" spans="1:22" x14ac:dyDescent="0.25">
      <c r="A32" s="2" t="s">
        <v>3</v>
      </c>
      <c r="B32" s="9"/>
      <c r="C32" s="2">
        <f t="shared" si="8"/>
        <v>551.65662650602417</v>
      </c>
      <c r="D32" s="2">
        <f t="shared" ref="D32:Q40" si="10">C32</f>
        <v>551.65662650602417</v>
      </c>
      <c r="E32" s="2">
        <f t="shared" si="10"/>
        <v>551.65662650602417</v>
      </c>
      <c r="F32" s="2">
        <f t="shared" si="10"/>
        <v>551.65662650602417</v>
      </c>
      <c r="G32" s="2">
        <f t="shared" si="10"/>
        <v>551.65662650602417</v>
      </c>
      <c r="H32" s="2">
        <f t="shared" si="10"/>
        <v>551.65662650602417</v>
      </c>
      <c r="I32" s="2">
        <f t="shared" si="10"/>
        <v>551.65662650602417</v>
      </c>
      <c r="J32" s="2">
        <f t="shared" si="10"/>
        <v>551.65662650602417</v>
      </c>
      <c r="K32" s="2">
        <f t="shared" si="10"/>
        <v>551.65662650602417</v>
      </c>
      <c r="L32" s="2">
        <f t="shared" si="10"/>
        <v>551.65662650602417</v>
      </c>
      <c r="M32" s="2">
        <f t="shared" si="10"/>
        <v>551.65662650602417</v>
      </c>
      <c r="N32" s="2">
        <f t="shared" si="10"/>
        <v>551.65662650602417</v>
      </c>
      <c r="O32" s="2">
        <f t="shared" si="10"/>
        <v>551.65662650602417</v>
      </c>
      <c r="P32" s="2">
        <f t="shared" si="10"/>
        <v>551.65662650602417</v>
      </c>
      <c r="Q32" s="2">
        <f t="shared" si="10"/>
        <v>551.65662650602417</v>
      </c>
    </row>
    <row r="33" spans="1:17" x14ac:dyDescent="0.25">
      <c r="A33" s="2" t="s">
        <v>4</v>
      </c>
      <c r="B33" s="9"/>
      <c r="C33" s="2">
        <f t="shared" si="8"/>
        <v>318.73493975903619</v>
      </c>
      <c r="D33" s="2">
        <f t="shared" si="10"/>
        <v>318.73493975903619</v>
      </c>
      <c r="E33" s="2">
        <f t="shared" si="10"/>
        <v>318.73493975903619</v>
      </c>
      <c r="F33" s="2">
        <f t="shared" si="10"/>
        <v>318.73493975903619</v>
      </c>
      <c r="G33" s="2">
        <f t="shared" si="10"/>
        <v>318.73493975903619</v>
      </c>
      <c r="H33" s="2">
        <f t="shared" si="10"/>
        <v>318.73493975903619</v>
      </c>
      <c r="I33" s="2">
        <f t="shared" si="10"/>
        <v>318.73493975903619</v>
      </c>
      <c r="J33" s="2">
        <f t="shared" si="10"/>
        <v>318.73493975903619</v>
      </c>
      <c r="K33" s="2">
        <f t="shared" si="10"/>
        <v>318.73493975903619</v>
      </c>
      <c r="L33" s="2">
        <f t="shared" si="10"/>
        <v>318.73493975903619</v>
      </c>
      <c r="M33" s="2">
        <f t="shared" si="10"/>
        <v>318.73493975903619</v>
      </c>
      <c r="N33" s="2">
        <f t="shared" si="10"/>
        <v>318.73493975903619</v>
      </c>
      <c r="O33" s="2">
        <f t="shared" si="10"/>
        <v>318.73493975903619</v>
      </c>
      <c r="P33" s="2">
        <f t="shared" si="10"/>
        <v>318.73493975903619</v>
      </c>
      <c r="Q33" s="2">
        <f t="shared" si="10"/>
        <v>318.73493975903619</v>
      </c>
    </row>
    <row r="34" spans="1:17" x14ac:dyDescent="0.25">
      <c r="A34" s="2" t="s">
        <v>5</v>
      </c>
      <c r="B34" s="2"/>
      <c r="C34" s="2">
        <f t="shared" si="8"/>
        <v>24</v>
      </c>
      <c r="D34" s="2">
        <f t="shared" si="10"/>
        <v>24</v>
      </c>
      <c r="E34" s="2">
        <f t="shared" si="10"/>
        <v>24</v>
      </c>
      <c r="F34" s="2">
        <f t="shared" si="10"/>
        <v>24</v>
      </c>
      <c r="G34" s="2">
        <f t="shared" si="10"/>
        <v>24</v>
      </c>
      <c r="H34" s="2">
        <f t="shared" si="10"/>
        <v>24</v>
      </c>
      <c r="I34" s="2">
        <f t="shared" si="10"/>
        <v>24</v>
      </c>
      <c r="J34" s="2">
        <f t="shared" si="10"/>
        <v>24</v>
      </c>
      <c r="K34" s="2">
        <f t="shared" si="10"/>
        <v>24</v>
      </c>
      <c r="L34" s="2">
        <f t="shared" si="10"/>
        <v>24</v>
      </c>
      <c r="M34" s="2">
        <f t="shared" si="10"/>
        <v>24</v>
      </c>
      <c r="N34" s="2">
        <f t="shared" si="10"/>
        <v>24</v>
      </c>
      <c r="O34" s="2">
        <f t="shared" si="10"/>
        <v>24</v>
      </c>
      <c r="P34" s="2">
        <f t="shared" si="10"/>
        <v>24</v>
      </c>
      <c r="Q34" s="2">
        <f t="shared" si="10"/>
        <v>24</v>
      </c>
    </row>
    <row r="35" spans="1:17" x14ac:dyDescent="0.25">
      <c r="A35" s="2" t="s">
        <v>21</v>
      </c>
      <c r="B35" s="2"/>
      <c r="C35" s="16">
        <f t="shared" si="8"/>
        <v>1.3051597051597051E-2</v>
      </c>
      <c r="D35" s="16">
        <f t="shared" si="10"/>
        <v>1.3051597051597051E-2</v>
      </c>
      <c r="E35" s="16">
        <f t="shared" si="10"/>
        <v>1.3051597051597051E-2</v>
      </c>
      <c r="F35" s="16">
        <f t="shared" si="10"/>
        <v>1.3051597051597051E-2</v>
      </c>
      <c r="G35" s="16">
        <f t="shared" si="10"/>
        <v>1.3051597051597051E-2</v>
      </c>
      <c r="H35" s="16">
        <f t="shared" si="10"/>
        <v>1.3051597051597051E-2</v>
      </c>
      <c r="I35" s="16">
        <f t="shared" si="10"/>
        <v>1.3051597051597051E-2</v>
      </c>
      <c r="J35" s="16">
        <f t="shared" si="10"/>
        <v>1.3051597051597051E-2</v>
      </c>
      <c r="K35" s="16">
        <f t="shared" si="10"/>
        <v>1.3051597051597051E-2</v>
      </c>
      <c r="L35" s="16">
        <f t="shared" si="10"/>
        <v>1.3051597051597051E-2</v>
      </c>
      <c r="M35" s="16">
        <f t="shared" si="10"/>
        <v>1.3051597051597051E-2</v>
      </c>
      <c r="N35" s="16">
        <f t="shared" si="10"/>
        <v>1.3051597051597051E-2</v>
      </c>
      <c r="O35" s="16">
        <f t="shared" si="10"/>
        <v>1.3051597051597051E-2</v>
      </c>
      <c r="P35" s="16">
        <f t="shared" si="10"/>
        <v>1.3051597051597051E-2</v>
      </c>
      <c r="Q35" s="16">
        <f t="shared" si="10"/>
        <v>1.3051597051597051E-2</v>
      </c>
    </row>
    <row r="36" spans="1:17" x14ac:dyDescent="0.25">
      <c r="A36" s="6" t="s">
        <v>20</v>
      </c>
      <c r="B36" s="2"/>
      <c r="C36" s="2">
        <f t="shared" si="8"/>
        <v>0</v>
      </c>
      <c r="D36" s="2">
        <f t="shared" si="10"/>
        <v>0</v>
      </c>
      <c r="E36" s="2">
        <f t="shared" si="10"/>
        <v>0</v>
      </c>
      <c r="F36" s="2">
        <f t="shared" si="10"/>
        <v>0</v>
      </c>
      <c r="G36" s="2">
        <f t="shared" si="10"/>
        <v>0</v>
      </c>
      <c r="H36" s="2">
        <f t="shared" si="10"/>
        <v>0</v>
      </c>
      <c r="I36" s="2">
        <f t="shared" si="10"/>
        <v>0</v>
      </c>
      <c r="J36" s="2">
        <f t="shared" si="10"/>
        <v>0</v>
      </c>
      <c r="K36" s="2">
        <f t="shared" si="10"/>
        <v>0</v>
      </c>
      <c r="L36" s="2">
        <f t="shared" si="10"/>
        <v>0</v>
      </c>
      <c r="M36" s="2">
        <f t="shared" si="10"/>
        <v>0</v>
      </c>
      <c r="N36" s="2">
        <f t="shared" si="10"/>
        <v>0</v>
      </c>
      <c r="O36" s="2">
        <f t="shared" si="10"/>
        <v>0</v>
      </c>
      <c r="P36" s="2">
        <f t="shared" si="10"/>
        <v>0</v>
      </c>
      <c r="Q36" s="2">
        <f t="shared" si="10"/>
        <v>0</v>
      </c>
    </row>
    <row r="37" spans="1:17" x14ac:dyDescent="0.25">
      <c r="A37" s="12" t="s">
        <v>6</v>
      </c>
      <c r="B37" s="2"/>
      <c r="C37" s="2">
        <f t="shared" si="8"/>
        <v>208.92168674698797</v>
      </c>
      <c r="D37" s="2">
        <f t="shared" si="10"/>
        <v>208.92168674698797</v>
      </c>
      <c r="E37" s="2">
        <f t="shared" si="10"/>
        <v>208.92168674698797</v>
      </c>
      <c r="F37" s="2">
        <f t="shared" si="10"/>
        <v>208.92168674698797</v>
      </c>
      <c r="G37" s="2">
        <f t="shared" si="10"/>
        <v>208.92168674698797</v>
      </c>
      <c r="H37" s="2">
        <f t="shared" si="10"/>
        <v>208.92168674698797</v>
      </c>
      <c r="I37" s="2">
        <f t="shared" si="10"/>
        <v>208.92168674698797</v>
      </c>
      <c r="J37" s="2">
        <f t="shared" si="10"/>
        <v>208.92168674698797</v>
      </c>
      <c r="K37" s="2">
        <f t="shared" si="10"/>
        <v>208.92168674698797</v>
      </c>
      <c r="L37" s="2">
        <f t="shared" si="10"/>
        <v>208.92168674698797</v>
      </c>
      <c r="M37" s="2">
        <f t="shared" si="10"/>
        <v>208.92168674698797</v>
      </c>
      <c r="N37" s="2">
        <f t="shared" si="10"/>
        <v>208.92168674698797</v>
      </c>
      <c r="O37" s="2">
        <f t="shared" si="10"/>
        <v>208.92168674698797</v>
      </c>
      <c r="P37" s="2">
        <f t="shared" si="10"/>
        <v>208.92168674698797</v>
      </c>
      <c r="Q37" s="2">
        <f t="shared" si="10"/>
        <v>208.92168674698797</v>
      </c>
    </row>
    <row r="38" spans="1:17" x14ac:dyDescent="0.25">
      <c r="A38" s="2" t="s">
        <v>7</v>
      </c>
      <c r="B38" s="2"/>
      <c r="C38" s="15">
        <f t="shared" si="8"/>
        <v>0.11361506961506962</v>
      </c>
      <c r="D38" s="15">
        <f t="shared" si="10"/>
        <v>0.11361506961506962</v>
      </c>
      <c r="E38" s="15">
        <f t="shared" si="10"/>
        <v>0.11361506961506962</v>
      </c>
      <c r="F38" s="15">
        <f t="shared" si="10"/>
        <v>0.11361506961506962</v>
      </c>
      <c r="G38" s="15">
        <f t="shared" si="10"/>
        <v>0.11361506961506962</v>
      </c>
      <c r="H38" s="15">
        <f t="shared" si="10"/>
        <v>0.11361506961506962</v>
      </c>
      <c r="I38" s="15">
        <f t="shared" si="10"/>
        <v>0.11361506961506962</v>
      </c>
      <c r="J38" s="15">
        <f t="shared" si="10"/>
        <v>0.11361506961506962</v>
      </c>
      <c r="K38" s="15">
        <f t="shared" si="10"/>
        <v>0.11361506961506962</v>
      </c>
      <c r="L38" s="15">
        <f t="shared" si="10"/>
        <v>0.11361506961506962</v>
      </c>
      <c r="M38" s="15">
        <f t="shared" si="10"/>
        <v>0.11361506961506962</v>
      </c>
      <c r="N38" s="15">
        <f t="shared" si="10"/>
        <v>0.11361506961506962</v>
      </c>
      <c r="O38" s="15">
        <f t="shared" si="10"/>
        <v>0.11361506961506962</v>
      </c>
      <c r="P38" s="15">
        <f t="shared" si="10"/>
        <v>0.11361506961506962</v>
      </c>
      <c r="Q38" s="15">
        <f t="shared" si="10"/>
        <v>0.11361506961506962</v>
      </c>
    </row>
    <row r="39" spans="1:17" x14ac:dyDescent="0.25">
      <c r="A39" s="7" t="s">
        <v>13</v>
      </c>
      <c r="B39" s="2"/>
      <c r="C39" s="2">
        <f t="shared" si="8"/>
        <v>0</v>
      </c>
      <c r="D39" s="2">
        <f t="shared" si="10"/>
        <v>0</v>
      </c>
      <c r="E39" s="2">
        <f t="shared" si="10"/>
        <v>0</v>
      </c>
      <c r="F39" s="2">
        <f t="shared" si="10"/>
        <v>0</v>
      </c>
      <c r="G39" s="2">
        <f t="shared" si="10"/>
        <v>0</v>
      </c>
      <c r="H39" s="2">
        <f t="shared" si="10"/>
        <v>0</v>
      </c>
      <c r="I39" s="2">
        <f t="shared" si="10"/>
        <v>0</v>
      </c>
      <c r="J39" s="2">
        <f t="shared" si="10"/>
        <v>0</v>
      </c>
      <c r="K39" s="2">
        <f t="shared" si="10"/>
        <v>0</v>
      </c>
      <c r="L39" s="2">
        <f t="shared" si="10"/>
        <v>0</v>
      </c>
      <c r="M39" s="2">
        <f t="shared" si="10"/>
        <v>0</v>
      </c>
      <c r="N39" s="2">
        <f t="shared" si="10"/>
        <v>0</v>
      </c>
      <c r="O39" s="2">
        <f t="shared" si="10"/>
        <v>0</v>
      </c>
      <c r="P39" s="2">
        <f t="shared" si="10"/>
        <v>0</v>
      </c>
      <c r="Q39" s="2">
        <f t="shared" si="10"/>
        <v>0</v>
      </c>
    </row>
    <row r="40" spans="1:17" x14ac:dyDescent="0.25">
      <c r="A40" s="11" t="s">
        <v>14</v>
      </c>
      <c r="B40" s="2"/>
      <c r="C40" s="2">
        <f t="shared" si="8"/>
        <v>208.92168674698797</v>
      </c>
      <c r="D40" s="2">
        <f t="shared" si="10"/>
        <v>208.92168674698797</v>
      </c>
      <c r="E40" s="2">
        <f t="shared" si="10"/>
        <v>208.92168674698797</v>
      </c>
      <c r="F40" s="2">
        <f t="shared" si="10"/>
        <v>208.92168674698797</v>
      </c>
      <c r="G40" s="2">
        <f t="shared" si="10"/>
        <v>208.92168674698797</v>
      </c>
      <c r="H40" s="2">
        <f t="shared" si="10"/>
        <v>208.92168674698797</v>
      </c>
      <c r="I40" s="2">
        <f t="shared" si="10"/>
        <v>208.92168674698797</v>
      </c>
      <c r="J40" s="2">
        <f t="shared" si="10"/>
        <v>208.92168674698797</v>
      </c>
      <c r="K40" s="2">
        <f t="shared" si="10"/>
        <v>208.92168674698797</v>
      </c>
      <c r="L40" s="2">
        <f t="shared" si="10"/>
        <v>208.92168674698797</v>
      </c>
      <c r="M40" s="2">
        <f t="shared" si="10"/>
        <v>208.92168674698797</v>
      </c>
      <c r="N40" s="2">
        <f t="shared" si="10"/>
        <v>208.92168674698797</v>
      </c>
      <c r="O40" s="2">
        <f t="shared" si="10"/>
        <v>208.92168674698797</v>
      </c>
      <c r="P40" s="2">
        <f t="shared" si="10"/>
        <v>208.92168674698797</v>
      </c>
      <c r="Q40" s="2">
        <f t="shared" si="10"/>
        <v>208.92168674698797</v>
      </c>
    </row>
    <row r="41" spans="1:17" x14ac:dyDescent="0.25">
      <c r="A41" s="7" t="s">
        <v>15</v>
      </c>
      <c r="B41" s="24">
        <f>C24</f>
        <v>4.4999999999999998E-2</v>
      </c>
      <c r="C41" s="9">
        <f>-$B$41*(B58-B63)</f>
        <v>-63.828000000000003</v>
      </c>
      <c r="D41" s="9">
        <f t="shared" ref="D41:Q41" si="11">-$B$41*(C58-C63)</f>
        <v>-59.257548867469872</v>
      </c>
      <c r="E41" s="9">
        <f t="shared" si="11"/>
        <v>-54.619579656795175</v>
      </c>
      <c r="F41" s="9">
        <f t="shared" si="11"/>
        <v>-49.079483626658913</v>
      </c>
      <c r="G41" s="9">
        <f t="shared" si="11"/>
        <v>-43.510970601709623</v>
      </c>
      <c r="H41" s="9">
        <f t="shared" si="11"/>
        <v>-37.94156244142372</v>
      </c>
      <c r="I41" s="9">
        <f t="shared" si="11"/>
        <v>-32.372126084374713</v>
      </c>
      <c r="J41" s="9">
        <f t="shared" si="11"/>
        <v>-26.802688839127669</v>
      </c>
      <c r="K41" s="9">
        <f t="shared" si="11"/>
        <v>-21.233251565902385</v>
      </c>
      <c r="L41" s="9">
        <f t="shared" si="11"/>
        <v>-15.663814291795788</v>
      </c>
      <c r="M41" s="9">
        <f t="shared" si="11"/>
        <v>-10.094377017661431</v>
      </c>
      <c r="N41" s="9">
        <f t="shared" si="11"/>
        <v>-4.5249397435261995</v>
      </c>
      <c r="O41" s="9">
        <f t="shared" si="11"/>
        <v>1.0444975306090605</v>
      </c>
      <c r="P41" s="9">
        <f t="shared" si="11"/>
        <v>6.6139348047443214</v>
      </c>
      <c r="Q41" s="9">
        <f t="shared" si="11"/>
        <v>12.183372078879584</v>
      </c>
    </row>
    <row r="42" spans="1:17" x14ac:dyDescent="0.25">
      <c r="A42" s="11" t="s">
        <v>16</v>
      </c>
      <c r="B42" s="2"/>
      <c r="C42" s="9">
        <f>C40+C41</f>
        <v>145.09368674698797</v>
      </c>
      <c r="D42" s="9">
        <f t="shared" ref="D42:Q42" si="12">D40+D41</f>
        <v>149.66413787951811</v>
      </c>
      <c r="E42" s="9">
        <f t="shared" si="12"/>
        <v>154.30210709019281</v>
      </c>
      <c r="F42" s="9">
        <f t="shared" si="12"/>
        <v>159.84220312032906</v>
      </c>
      <c r="G42" s="9">
        <f t="shared" si="12"/>
        <v>165.41071614527834</v>
      </c>
      <c r="H42" s="9">
        <f t="shared" si="12"/>
        <v>170.98012430556426</v>
      </c>
      <c r="I42" s="9">
        <f t="shared" si="12"/>
        <v>176.54956066261326</v>
      </c>
      <c r="J42" s="9">
        <f t="shared" si="12"/>
        <v>182.11899790786032</v>
      </c>
      <c r="K42" s="9">
        <f t="shared" si="12"/>
        <v>187.68843518108559</v>
      </c>
      <c r="L42" s="9">
        <f t="shared" si="12"/>
        <v>193.25787245519217</v>
      </c>
      <c r="M42" s="9">
        <f t="shared" si="12"/>
        <v>198.82730972932654</v>
      </c>
      <c r="N42" s="9">
        <f t="shared" si="12"/>
        <v>204.39674700346177</v>
      </c>
      <c r="O42" s="9">
        <f t="shared" si="12"/>
        <v>209.96618427759702</v>
      </c>
      <c r="P42" s="9">
        <f t="shared" si="12"/>
        <v>215.53562155173231</v>
      </c>
      <c r="Q42" s="9">
        <f t="shared" si="12"/>
        <v>221.10505882586756</v>
      </c>
    </row>
    <row r="43" spans="1:17" x14ac:dyDescent="0.25">
      <c r="A43" s="7" t="s">
        <v>17</v>
      </c>
      <c r="B43" s="45">
        <f>C26</f>
        <v>0.3</v>
      </c>
      <c r="C43" s="9">
        <f>-$B$43*C42</f>
        <v>-43.528106024096388</v>
      </c>
      <c r="D43" s="9">
        <f t="shared" ref="D43:Q43" si="13">-$B$43*D42</f>
        <v>-44.899241363855431</v>
      </c>
      <c r="E43" s="9">
        <f t="shared" si="13"/>
        <v>-46.29063212705784</v>
      </c>
      <c r="F43" s="9">
        <f t="shared" si="13"/>
        <v>-47.952660936098717</v>
      </c>
      <c r="G43" s="9">
        <f t="shared" si="13"/>
        <v>-49.623214843583504</v>
      </c>
      <c r="H43" s="9">
        <f t="shared" si="13"/>
        <v>-51.294037291669277</v>
      </c>
      <c r="I43" s="9">
        <f t="shared" si="13"/>
        <v>-52.964868198783975</v>
      </c>
      <c r="J43" s="9">
        <f t="shared" si="13"/>
        <v>-54.635699372358097</v>
      </c>
      <c r="K43" s="9">
        <f t="shared" si="13"/>
        <v>-56.306530554325676</v>
      </c>
      <c r="L43" s="9">
        <f t="shared" si="13"/>
        <v>-57.977361736557647</v>
      </c>
      <c r="M43" s="9">
        <f t="shared" si="13"/>
        <v>-59.64819291879796</v>
      </c>
      <c r="N43" s="9">
        <f t="shared" si="13"/>
        <v>-61.319024101038529</v>
      </c>
      <c r="O43" s="9">
        <f t="shared" si="13"/>
        <v>-62.989855283279105</v>
      </c>
      <c r="P43" s="9">
        <f t="shared" si="13"/>
        <v>-64.660686465519689</v>
      </c>
      <c r="Q43" s="9">
        <f t="shared" si="13"/>
        <v>-66.331517647760265</v>
      </c>
    </row>
    <row r="44" spans="1:17" x14ac:dyDescent="0.25">
      <c r="A44" s="11" t="s">
        <v>18</v>
      </c>
      <c r="B44" s="12"/>
      <c r="C44" s="13">
        <f>C42+C43</f>
        <v>101.56558072289158</v>
      </c>
      <c r="D44" s="13">
        <f t="shared" ref="D44:Q44" si="14">D42+D43</f>
        <v>104.76489651566268</v>
      </c>
      <c r="E44" s="13">
        <f t="shared" si="14"/>
        <v>108.01147496313496</v>
      </c>
      <c r="F44" s="13">
        <f t="shared" si="14"/>
        <v>111.88954218423035</v>
      </c>
      <c r="G44" s="13">
        <f t="shared" si="14"/>
        <v>115.78750130169485</v>
      </c>
      <c r="H44" s="13">
        <f t="shared" si="14"/>
        <v>119.68608701389499</v>
      </c>
      <c r="I44" s="13">
        <f t="shared" si="14"/>
        <v>123.58469246382928</v>
      </c>
      <c r="J44" s="13">
        <f t="shared" si="14"/>
        <v>127.48329853550223</v>
      </c>
      <c r="K44" s="13">
        <f t="shared" si="14"/>
        <v>131.38190462675993</v>
      </c>
      <c r="L44" s="13">
        <f t="shared" si="14"/>
        <v>135.28051071863453</v>
      </c>
      <c r="M44" s="13">
        <f t="shared" si="14"/>
        <v>139.17911681052857</v>
      </c>
      <c r="N44" s="13">
        <f t="shared" si="14"/>
        <v>143.07772290242323</v>
      </c>
      <c r="O44" s="13">
        <f t="shared" si="14"/>
        <v>146.97632899431792</v>
      </c>
      <c r="P44" s="13">
        <f t="shared" si="14"/>
        <v>150.87493508621262</v>
      </c>
      <c r="Q44" s="13">
        <f t="shared" si="14"/>
        <v>154.77354117810728</v>
      </c>
    </row>
    <row r="45" spans="1:17" x14ac:dyDescent="0.25">
      <c r="A4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6" spans="1:17" x14ac:dyDescent="0.25">
      <c r="B46" s="2"/>
      <c r="C46" s="25" t="str">
        <f>C30</f>
        <v>A1</v>
      </c>
      <c r="D46" s="25" t="str">
        <f t="shared" ref="D46:Q46" si="15">D30</f>
        <v>A2</v>
      </c>
      <c r="E46" s="25" t="str">
        <f t="shared" si="15"/>
        <v>A3</v>
      </c>
      <c r="F46" s="25" t="str">
        <f t="shared" si="15"/>
        <v>A4</v>
      </c>
      <c r="G46" s="25" t="str">
        <f t="shared" si="15"/>
        <v>A5</v>
      </c>
      <c r="H46" s="25" t="str">
        <f t="shared" si="15"/>
        <v>A6</v>
      </c>
      <c r="I46" s="25" t="str">
        <f t="shared" si="15"/>
        <v>A7</v>
      </c>
      <c r="J46" s="25" t="str">
        <f t="shared" si="15"/>
        <v>A8</v>
      </c>
      <c r="K46" s="25" t="str">
        <f t="shared" si="15"/>
        <v>A9</v>
      </c>
      <c r="L46" s="25" t="str">
        <f t="shared" si="15"/>
        <v>A10</v>
      </c>
      <c r="M46" s="25" t="str">
        <f t="shared" si="15"/>
        <v>A11</v>
      </c>
      <c r="N46" s="25" t="str">
        <f t="shared" si="15"/>
        <v>A12</v>
      </c>
      <c r="O46" s="25" t="str">
        <f t="shared" si="15"/>
        <v>A13</v>
      </c>
      <c r="P46" s="25" t="str">
        <f t="shared" si="15"/>
        <v>A14</v>
      </c>
      <c r="Q46" s="25" t="str">
        <f t="shared" si="15"/>
        <v>A15</v>
      </c>
    </row>
    <row r="47" spans="1:17" x14ac:dyDescent="0.25">
      <c r="A47" s="2" t="s">
        <v>19</v>
      </c>
      <c r="B47" s="2"/>
      <c r="C47" s="9">
        <f>C44+C39</f>
        <v>101.56558072289158</v>
      </c>
      <c r="D47" s="9">
        <f>D44+D39</f>
        <v>104.76489651566268</v>
      </c>
      <c r="E47" s="9">
        <f t="shared" ref="E47:Q47" si="16">E44+E39</f>
        <v>108.01147496313496</v>
      </c>
      <c r="F47" s="9">
        <f t="shared" si="16"/>
        <v>111.88954218423035</v>
      </c>
      <c r="G47" s="9">
        <f t="shared" si="16"/>
        <v>115.78750130169485</v>
      </c>
      <c r="H47" s="9">
        <f t="shared" si="16"/>
        <v>119.68608701389499</v>
      </c>
      <c r="I47" s="9">
        <f t="shared" si="16"/>
        <v>123.58469246382928</v>
      </c>
      <c r="J47" s="9">
        <f t="shared" si="16"/>
        <v>127.48329853550223</v>
      </c>
      <c r="K47" s="9">
        <f t="shared" si="16"/>
        <v>131.38190462675993</v>
      </c>
      <c r="L47" s="9">
        <f t="shared" si="16"/>
        <v>135.28051071863453</v>
      </c>
      <c r="M47" s="9">
        <f t="shared" si="16"/>
        <v>139.17911681052857</v>
      </c>
      <c r="N47" s="9">
        <f t="shared" si="16"/>
        <v>143.07772290242323</v>
      </c>
      <c r="O47" s="9">
        <f t="shared" si="16"/>
        <v>146.97632899431792</v>
      </c>
      <c r="P47" s="9">
        <f t="shared" si="16"/>
        <v>150.87493508621262</v>
      </c>
      <c r="Q47" s="9">
        <f t="shared" si="16"/>
        <v>154.77354117810728</v>
      </c>
    </row>
    <row r="48" spans="1:17" x14ac:dyDescent="0.25">
      <c r="A48" s="2" t="s">
        <v>37</v>
      </c>
      <c r="B48" s="2">
        <f>F6</f>
        <v>359.6</v>
      </c>
      <c r="C48" s="9"/>
      <c r="D48" s="9">
        <f>-C54</f>
        <v>-1.6989140562249077</v>
      </c>
      <c r="E48" s="9">
        <f t="shared" ref="E48:Q48" si="17">-D54</f>
        <v>15.10177015100399</v>
      </c>
      <c r="F48" s="9">
        <f t="shared" si="17"/>
        <v>11.855191703531716</v>
      </c>
      <c r="G48" s="9">
        <f t="shared" si="17"/>
        <v>7.9771244824363237</v>
      </c>
      <c r="H48" s="9">
        <f t="shared" si="17"/>
        <v>4.0791653649718285</v>
      </c>
      <c r="I48" s="9">
        <f t="shared" si="17"/>
        <v>0.18057965277168364</v>
      </c>
      <c r="J48" s="9">
        <f t="shared" si="17"/>
        <v>-3.7180257971626105</v>
      </c>
      <c r="K48" s="9">
        <f t="shared" si="17"/>
        <v>-7.6166318688355545</v>
      </c>
      <c r="L48" s="9">
        <f t="shared" si="17"/>
        <v>-11.515237960093259</v>
      </c>
      <c r="M48" s="9">
        <f t="shared" si="17"/>
        <v>-15.413844051967857</v>
      </c>
      <c r="N48" s="9">
        <f t="shared" si="17"/>
        <v>-19.312450143861895</v>
      </c>
      <c r="O48" s="9">
        <f t="shared" si="17"/>
        <v>-23.211056235756558</v>
      </c>
      <c r="P48" s="9">
        <f t="shared" si="17"/>
        <v>-27.10966232765125</v>
      </c>
      <c r="Q48" s="9">
        <f t="shared" si="17"/>
        <v>-31.008268419545942</v>
      </c>
    </row>
    <row r="49" spans="1:17" x14ac:dyDescent="0.25">
      <c r="A49" s="2" t="s">
        <v>38</v>
      </c>
      <c r="B49" s="2">
        <f>F7</f>
        <v>1438.4</v>
      </c>
      <c r="C49" s="9">
        <f>-B49/C23</f>
        <v>-119.86666666666667</v>
      </c>
      <c r="D49" s="9">
        <f>C49</f>
        <v>-119.86666666666667</v>
      </c>
      <c r="E49" s="9">
        <f t="shared" ref="E49:Q49" si="18">D49</f>
        <v>-119.86666666666667</v>
      </c>
      <c r="F49" s="9">
        <f t="shared" si="18"/>
        <v>-119.86666666666667</v>
      </c>
      <c r="G49" s="9">
        <f t="shared" si="18"/>
        <v>-119.86666666666667</v>
      </c>
      <c r="H49" s="9">
        <f t="shared" si="18"/>
        <v>-119.86666666666667</v>
      </c>
      <c r="I49" s="9">
        <f t="shared" si="18"/>
        <v>-119.86666666666667</v>
      </c>
      <c r="J49" s="9">
        <f t="shared" si="18"/>
        <v>-119.86666666666667</v>
      </c>
      <c r="K49" s="9">
        <f t="shared" si="18"/>
        <v>-119.86666666666667</v>
      </c>
      <c r="L49" s="9">
        <f t="shared" si="18"/>
        <v>-119.86666666666667</v>
      </c>
      <c r="M49" s="9">
        <f t="shared" si="18"/>
        <v>-119.86666666666667</v>
      </c>
      <c r="N49" s="9">
        <f t="shared" si="18"/>
        <v>-119.86666666666667</v>
      </c>
      <c r="O49" s="9">
        <f t="shared" si="18"/>
        <v>-119.86666666666667</v>
      </c>
      <c r="P49" s="9">
        <f t="shared" si="18"/>
        <v>-119.86666666666667</v>
      </c>
      <c r="Q49" s="9">
        <f t="shared" si="18"/>
        <v>-119.86666666666667</v>
      </c>
    </row>
    <row r="50" spans="1:17" x14ac:dyDescent="0.25">
      <c r="A50" s="2" t="s">
        <v>43</v>
      </c>
      <c r="B50" s="7">
        <f>-F9</f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x14ac:dyDescent="0.25">
      <c r="A51" s="2" t="s">
        <v>44</v>
      </c>
      <c r="B51" s="7">
        <f t="shared" ref="B51:B52" si="19">-F10</f>
        <v>-1628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x14ac:dyDescent="0.25">
      <c r="A52" s="2" t="s">
        <v>40</v>
      </c>
      <c r="B52" s="7">
        <f t="shared" si="19"/>
        <v>-150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x14ac:dyDescent="0.25">
      <c r="A53" s="2" t="s">
        <v>41</v>
      </c>
      <c r="B53" s="2">
        <v>0</v>
      </c>
      <c r="C53" s="9">
        <f>B54</f>
        <v>20</v>
      </c>
      <c r="D53" s="9">
        <f t="shared" ref="D53:Q53" si="20">C54</f>
        <v>1.6989140562249077</v>
      </c>
      <c r="E53" s="9">
        <f t="shared" si="20"/>
        <v>-15.10177015100399</v>
      </c>
      <c r="F53" s="9">
        <f t="shared" si="20"/>
        <v>-11.855191703531716</v>
      </c>
      <c r="G53" s="9">
        <f t="shared" si="20"/>
        <v>-7.9771244824363237</v>
      </c>
      <c r="H53" s="9">
        <f t="shared" si="20"/>
        <v>-4.0791653649718285</v>
      </c>
      <c r="I53" s="9">
        <f t="shared" si="20"/>
        <v>-0.18057965277168364</v>
      </c>
      <c r="J53" s="9">
        <f t="shared" si="20"/>
        <v>3.7180257971626105</v>
      </c>
      <c r="K53" s="9">
        <f t="shared" si="20"/>
        <v>7.6166318688355545</v>
      </c>
      <c r="L53" s="9">
        <f t="shared" si="20"/>
        <v>11.515237960093259</v>
      </c>
      <c r="M53" s="9">
        <f t="shared" si="20"/>
        <v>15.413844051967857</v>
      </c>
      <c r="N53" s="9">
        <f t="shared" si="20"/>
        <v>19.312450143861895</v>
      </c>
      <c r="O53" s="9">
        <f t="shared" si="20"/>
        <v>23.211056235756558</v>
      </c>
      <c r="P53" s="9">
        <f t="shared" si="20"/>
        <v>27.10966232765125</v>
      </c>
      <c r="Q53" s="9">
        <f t="shared" si="20"/>
        <v>31.008268419545942</v>
      </c>
    </row>
    <row r="54" spans="1:17" x14ac:dyDescent="0.25">
      <c r="A54" s="2" t="s">
        <v>42</v>
      </c>
      <c r="B54" s="2">
        <f>SUM(B47:B53)</f>
        <v>20</v>
      </c>
      <c r="C54" s="9">
        <f>SUM(C47:C53)</f>
        <v>1.6989140562249077</v>
      </c>
      <c r="D54" s="9">
        <f t="shared" ref="D54:Q54" si="21">SUM(D47:D53)</f>
        <v>-15.10177015100399</v>
      </c>
      <c r="E54" s="9">
        <f t="shared" si="21"/>
        <v>-11.855191703531716</v>
      </c>
      <c r="F54" s="9">
        <f t="shared" si="21"/>
        <v>-7.9771244824363237</v>
      </c>
      <c r="G54" s="9">
        <f t="shared" si="21"/>
        <v>-4.0791653649718285</v>
      </c>
      <c r="H54" s="9">
        <f t="shared" si="21"/>
        <v>-0.18057965277168364</v>
      </c>
      <c r="I54" s="9">
        <f t="shared" si="21"/>
        <v>3.7180257971626105</v>
      </c>
      <c r="J54" s="9">
        <f t="shared" si="21"/>
        <v>7.6166318688355545</v>
      </c>
      <c r="K54" s="9">
        <f t="shared" si="21"/>
        <v>11.515237960093259</v>
      </c>
      <c r="L54" s="9">
        <f t="shared" si="21"/>
        <v>15.413844051967857</v>
      </c>
      <c r="M54" s="9">
        <f t="shared" si="21"/>
        <v>19.312450143861895</v>
      </c>
      <c r="N54" s="9">
        <f t="shared" si="21"/>
        <v>23.211056235756558</v>
      </c>
      <c r="O54" s="9">
        <f t="shared" si="21"/>
        <v>27.10966232765125</v>
      </c>
      <c r="P54" s="9">
        <f t="shared" si="21"/>
        <v>31.008268419545942</v>
      </c>
      <c r="Q54" s="9">
        <f t="shared" si="21"/>
        <v>34.906874511440606</v>
      </c>
    </row>
    <row r="55" spans="1:17" x14ac:dyDescent="0.25">
      <c r="A5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x14ac:dyDescent="0.25">
      <c r="B56" s="2"/>
      <c r="C56" s="25" t="str">
        <f>C46</f>
        <v>A1</v>
      </c>
      <c r="D56" s="25" t="str">
        <f t="shared" ref="D56:Q56" si="22">D46</f>
        <v>A2</v>
      </c>
      <c r="E56" s="25" t="str">
        <f t="shared" si="22"/>
        <v>A3</v>
      </c>
      <c r="F56" s="25" t="str">
        <f t="shared" si="22"/>
        <v>A4</v>
      </c>
      <c r="G56" s="25" t="str">
        <f t="shared" si="22"/>
        <v>A5</v>
      </c>
      <c r="H56" s="25" t="str">
        <f t="shared" si="22"/>
        <v>A6</v>
      </c>
      <c r="I56" s="25" t="str">
        <f t="shared" si="22"/>
        <v>A7</v>
      </c>
      <c r="J56" s="25" t="str">
        <f t="shared" si="22"/>
        <v>A8</v>
      </c>
      <c r="K56" s="25" t="str">
        <f t="shared" si="22"/>
        <v>A9</v>
      </c>
      <c r="L56" s="25" t="str">
        <f t="shared" si="22"/>
        <v>A10</v>
      </c>
      <c r="M56" s="25" t="str">
        <f t="shared" si="22"/>
        <v>A11</v>
      </c>
      <c r="N56" s="25" t="str">
        <f t="shared" si="22"/>
        <v>A12</v>
      </c>
      <c r="O56" s="25" t="str">
        <f t="shared" si="22"/>
        <v>A13</v>
      </c>
      <c r="P56" s="25" t="str">
        <f t="shared" si="22"/>
        <v>A14</v>
      </c>
      <c r="Q56" s="25" t="str">
        <f t="shared" si="22"/>
        <v>A15</v>
      </c>
    </row>
    <row r="57" spans="1:17" x14ac:dyDescent="0.25">
      <c r="A57" s="2" t="s">
        <v>37</v>
      </c>
      <c r="B57" s="2">
        <f>B48</f>
        <v>359.6</v>
      </c>
      <c r="C57" s="9">
        <f>B57+C47+C48</f>
        <v>461.1655807228916</v>
      </c>
      <c r="D57" s="9">
        <f t="shared" ref="D57:Q57" si="23">C57+D47+D48</f>
        <v>564.23156318232941</v>
      </c>
      <c r="E57" s="9">
        <f t="shared" si="23"/>
        <v>687.34480829646839</v>
      </c>
      <c r="F57" s="9">
        <f t="shared" si="23"/>
        <v>811.08954218423037</v>
      </c>
      <c r="G57" s="9">
        <f t="shared" si="23"/>
        <v>934.85416796836159</v>
      </c>
      <c r="H57" s="9">
        <f t="shared" si="23"/>
        <v>1058.6194203472285</v>
      </c>
      <c r="I57" s="9">
        <f t="shared" si="23"/>
        <v>1182.3846924638294</v>
      </c>
      <c r="J57" s="9">
        <f t="shared" si="23"/>
        <v>1306.1499652021689</v>
      </c>
      <c r="K57" s="9">
        <f t="shared" si="23"/>
        <v>1429.9152379600932</v>
      </c>
      <c r="L57" s="9">
        <f t="shared" si="23"/>
        <v>1553.6805107186347</v>
      </c>
      <c r="M57" s="9">
        <f t="shared" si="23"/>
        <v>1677.4457834771954</v>
      </c>
      <c r="N57" s="9">
        <f t="shared" si="23"/>
        <v>1801.2110562357566</v>
      </c>
      <c r="O57" s="9">
        <f t="shared" si="23"/>
        <v>1924.976328994318</v>
      </c>
      <c r="P57" s="9">
        <f t="shared" si="23"/>
        <v>2048.7416017528794</v>
      </c>
      <c r="Q57" s="9">
        <f t="shared" si="23"/>
        <v>2172.5068745114409</v>
      </c>
    </row>
    <row r="58" spans="1:17" x14ac:dyDescent="0.25">
      <c r="A58" s="2" t="s">
        <v>38</v>
      </c>
      <c r="B58" s="2">
        <f>B49</f>
        <v>1438.4</v>
      </c>
      <c r="C58" s="9">
        <f>B58+C49</f>
        <v>1318.5333333333333</v>
      </c>
      <c r="D58" s="9">
        <f t="shared" ref="D58:Q58" si="24">C58+D49</f>
        <v>1198.6666666666665</v>
      </c>
      <c r="E58" s="9">
        <f t="shared" si="24"/>
        <v>1078.7999999999997</v>
      </c>
      <c r="F58" s="9">
        <f t="shared" si="24"/>
        <v>958.93333333333305</v>
      </c>
      <c r="G58" s="9">
        <f t="shared" si="24"/>
        <v>839.06666666666638</v>
      </c>
      <c r="H58" s="9">
        <f t="shared" si="24"/>
        <v>719.1999999999997</v>
      </c>
      <c r="I58" s="9">
        <f t="shared" si="24"/>
        <v>599.33333333333303</v>
      </c>
      <c r="J58" s="9">
        <f t="shared" si="24"/>
        <v>479.46666666666636</v>
      </c>
      <c r="K58" s="9">
        <f t="shared" si="24"/>
        <v>359.59999999999968</v>
      </c>
      <c r="L58" s="9">
        <f t="shared" si="24"/>
        <v>239.73333333333301</v>
      </c>
      <c r="M58" s="9">
        <f t="shared" si="24"/>
        <v>119.86666666666633</v>
      </c>
      <c r="N58" s="9">
        <f t="shared" si="24"/>
        <v>-3.4106051316484809E-13</v>
      </c>
      <c r="O58" s="9">
        <f t="shared" si="24"/>
        <v>-119.86666666666702</v>
      </c>
      <c r="P58" s="9">
        <f t="shared" si="24"/>
        <v>-239.73333333333369</v>
      </c>
      <c r="Q58" s="9">
        <f t="shared" si="24"/>
        <v>-359.60000000000036</v>
      </c>
    </row>
    <row r="59" spans="1:17" x14ac:dyDescent="0.25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x14ac:dyDescent="0.25">
      <c r="A60" s="2" t="s">
        <v>43</v>
      </c>
      <c r="B60" s="2">
        <f>-B50</f>
        <v>0</v>
      </c>
      <c r="C60" s="2">
        <f t="shared" ref="C60:Q60" si="25">-C50</f>
        <v>0</v>
      </c>
      <c r="D60" s="2">
        <f t="shared" si="25"/>
        <v>0</v>
      </c>
      <c r="E60" s="2">
        <f t="shared" si="25"/>
        <v>0</v>
      </c>
      <c r="F60" s="2">
        <f t="shared" si="25"/>
        <v>0</v>
      </c>
      <c r="G60" s="2">
        <f t="shared" si="25"/>
        <v>0</v>
      </c>
      <c r="H60" s="2">
        <f t="shared" si="25"/>
        <v>0</v>
      </c>
      <c r="I60" s="2">
        <f t="shared" si="25"/>
        <v>0</v>
      </c>
      <c r="J60" s="2">
        <f t="shared" si="25"/>
        <v>0</v>
      </c>
      <c r="K60" s="2">
        <f t="shared" si="25"/>
        <v>0</v>
      </c>
      <c r="L60" s="2">
        <f t="shared" si="25"/>
        <v>0</v>
      </c>
      <c r="M60" s="2">
        <f t="shared" si="25"/>
        <v>0</v>
      </c>
      <c r="N60" s="2">
        <f t="shared" si="25"/>
        <v>0</v>
      </c>
      <c r="O60" s="2">
        <f t="shared" si="25"/>
        <v>0</v>
      </c>
      <c r="P60" s="2">
        <f t="shared" si="25"/>
        <v>0</v>
      </c>
      <c r="Q60" s="2">
        <f t="shared" si="25"/>
        <v>0</v>
      </c>
    </row>
    <row r="61" spans="1:17" x14ac:dyDescent="0.25">
      <c r="A61" s="2" t="s">
        <v>44</v>
      </c>
      <c r="B61" s="2">
        <f>-B51</f>
        <v>1628</v>
      </c>
      <c r="C61" s="9">
        <f>B61</f>
        <v>1628</v>
      </c>
      <c r="D61" s="9">
        <f t="shared" ref="D61:Q61" si="26">C61</f>
        <v>1628</v>
      </c>
      <c r="E61" s="9">
        <f t="shared" si="26"/>
        <v>1628</v>
      </c>
      <c r="F61" s="9">
        <f t="shared" si="26"/>
        <v>1628</v>
      </c>
      <c r="G61" s="9">
        <f t="shared" si="26"/>
        <v>1628</v>
      </c>
      <c r="H61" s="9">
        <f t="shared" si="26"/>
        <v>1628</v>
      </c>
      <c r="I61" s="9">
        <f t="shared" si="26"/>
        <v>1628</v>
      </c>
      <c r="J61" s="9">
        <f t="shared" si="26"/>
        <v>1628</v>
      </c>
      <c r="K61" s="9">
        <f t="shared" si="26"/>
        <v>1628</v>
      </c>
      <c r="L61" s="9">
        <f t="shared" si="26"/>
        <v>1628</v>
      </c>
      <c r="M61" s="9">
        <f t="shared" si="26"/>
        <v>1628</v>
      </c>
      <c r="N61" s="9">
        <f t="shared" si="26"/>
        <v>1628</v>
      </c>
      <c r="O61" s="9">
        <f t="shared" si="26"/>
        <v>1628</v>
      </c>
      <c r="P61" s="9">
        <f t="shared" si="26"/>
        <v>1628</v>
      </c>
      <c r="Q61" s="9">
        <f t="shared" si="26"/>
        <v>1628</v>
      </c>
    </row>
    <row r="62" spans="1:17" x14ac:dyDescent="0.25">
      <c r="A62" s="2" t="s">
        <v>39</v>
      </c>
      <c r="B62" s="2">
        <f>-B52</f>
        <v>150</v>
      </c>
      <c r="C62" s="9">
        <f>B62-C52</f>
        <v>150</v>
      </c>
      <c r="D62" s="9">
        <f t="shared" ref="D62:Q62" si="27">C62-D52</f>
        <v>150</v>
      </c>
      <c r="E62" s="9">
        <f t="shared" si="27"/>
        <v>150</v>
      </c>
      <c r="F62" s="9">
        <f t="shared" si="27"/>
        <v>150</v>
      </c>
      <c r="G62" s="9">
        <f t="shared" si="27"/>
        <v>150</v>
      </c>
      <c r="H62" s="9">
        <f t="shared" si="27"/>
        <v>150</v>
      </c>
      <c r="I62" s="9">
        <f t="shared" si="27"/>
        <v>150</v>
      </c>
      <c r="J62" s="9">
        <f t="shared" si="27"/>
        <v>150</v>
      </c>
      <c r="K62" s="9">
        <f t="shared" si="27"/>
        <v>150</v>
      </c>
      <c r="L62" s="9">
        <f t="shared" si="27"/>
        <v>150</v>
      </c>
      <c r="M62" s="9">
        <f t="shared" si="27"/>
        <v>150</v>
      </c>
      <c r="N62" s="9">
        <f t="shared" si="27"/>
        <v>150</v>
      </c>
      <c r="O62" s="9">
        <f t="shared" si="27"/>
        <v>150</v>
      </c>
      <c r="P62" s="9">
        <f t="shared" si="27"/>
        <v>150</v>
      </c>
      <c r="Q62" s="9">
        <f t="shared" si="27"/>
        <v>150</v>
      </c>
    </row>
    <row r="63" spans="1:17" x14ac:dyDescent="0.25">
      <c r="A63" s="2" t="s">
        <v>45</v>
      </c>
      <c r="B63" s="2">
        <f>B54</f>
        <v>20</v>
      </c>
      <c r="C63" s="9">
        <f>C54</f>
        <v>1.6989140562249077</v>
      </c>
      <c r="D63" s="9">
        <f t="shared" ref="D63:Q63" si="28">D54</f>
        <v>-15.10177015100399</v>
      </c>
      <c r="E63" s="9">
        <f t="shared" si="28"/>
        <v>-11.855191703531716</v>
      </c>
      <c r="F63" s="9">
        <f t="shared" si="28"/>
        <v>-7.9771244824363237</v>
      </c>
      <c r="G63" s="9">
        <f t="shared" si="28"/>
        <v>-4.0791653649718285</v>
      </c>
      <c r="H63" s="9">
        <f t="shared" si="28"/>
        <v>-0.18057965277168364</v>
      </c>
      <c r="I63" s="9">
        <f t="shared" si="28"/>
        <v>3.7180257971626105</v>
      </c>
      <c r="J63" s="9">
        <f t="shared" si="28"/>
        <v>7.6166318688355545</v>
      </c>
      <c r="K63" s="9">
        <f t="shared" si="28"/>
        <v>11.515237960093259</v>
      </c>
      <c r="L63" s="9">
        <f t="shared" si="28"/>
        <v>15.413844051967857</v>
      </c>
      <c r="M63" s="9">
        <f t="shared" si="28"/>
        <v>19.312450143861895</v>
      </c>
      <c r="N63" s="9">
        <f t="shared" si="28"/>
        <v>23.211056235756558</v>
      </c>
      <c r="O63" s="9">
        <f t="shared" si="28"/>
        <v>27.10966232765125</v>
      </c>
      <c r="P63" s="9">
        <f t="shared" si="28"/>
        <v>31.008268419545942</v>
      </c>
      <c r="Q63" s="9">
        <f t="shared" si="28"/>
        <v>34.906874511440606</v>
      </c>
    </row>
    <row r="64" spans="1:17" x14ac:dyDescent="0.25">
      <c r="A64" s="12" t="s">
        <v>46</v>
      </c>
      <c r="B64" s="12">
        <f>SUM(B60:B63)</f>
        <v>1798</v>
      </c>
      <c r="C64" s="13">
        <f>SUM(C60:C63)</f>
        <v>1779.698914056225</v>
      </c>
      <c r="D64" s="13">
        <f t="shared" ref="D64:Q64" si="29">SUM(D60:D63)</f>
        <v>1762.8982298489959</v>
      </c>
      <c r="E64" s="13">
        <f t="shared" si="29"/>
        <v>1766.1448082964682</v>
      </c>
      <c r="F64" s="13">
        <f t="shared" si="29"/>
        <v>1770.0228755175638</v>
      </c>
      <c r="G64" s="13">
        <f t="shared" si="29"/>
        <v>1773.9208346350281</v>
      </c>
      <c r="H64" s="13">
        <f t="shared" si="29"/>
        <v>1777.8194203472283</v>
      </c>
      <c r="I64" s="13">
        <f t="shared" si="29"/>
        <v>1781.7180257971627</v>
      </c>
      <c r="J64" s="13">
        <f t="shared" si="29"/>
        <v>1785.6166318688356</v>
      </c>
      <c r="K64" s="13">
        <f t="shared" si="29"/>
        <v>1789.5152379600931</v>
      </c>
      <c r="L64" s="13">
        <f t="shared" si="29"/>
        <v>1793.4138440519678</v>
      </c>
      <c r="M64" s="13">
        <f t="shared" si="29"/>
        <v>1797.312450143862</v>
      </c>
      <c r="N64" s="13">
        <f t="shared" si="29"/>
        <v>1801.2110562357566</v>
      </c>
      <c r="O64" s="13">
        <f t="shared" si="29"/>
        <v>1805.1096623276512</v>
      </c>
      <c r="P64" s="13">
        <f t="shared" si="29"/>
        <v>1809.0082684195459</v>
      </c>
      <c r="Q64" s="13">
        <f t="shared" si="29"/>
        <v>1812.9068745114405</v>
      </c>
    </row>
    <row r="65" spans="1:17" x14ac:dyDescent="0.25">
      <c r="A65" s="2" t="s">
        <v>47</v>
      </c>
      <c r="B65" s="2">
        <f>B64-B57-B58</f>
        <v>0</v>
      </c>
      <c r="C65" s="9">
        <f>C64-C57-C58</f>
        <v>0</v>
      </c>
      <c r="D65" s="9">
        <f t="shared" ref="D65:Q65" si="30">D64-D57-D58</f>
        <v>0</v>
      </c>
      <c r="E65" s="9">
        <f t="shared" si="30"/>
        <v>0</v>
      </c>
      <c r="F65" s="9">
        <f t="shared" si="30"/>
        <v>0</v>
      </c>
      <c r="G65" s="9">
        <f t="shared" si="30"/>
        <v>0</v>
      </c>
      <c r="H65" s="9">
        <f t="shared" si="30"/>
        <v>0</v>
      </c>
      <c r="I65" s="9">
        <f t="shared" si="30"/>
        <v>0</v>
      </c>
      <c r="J65" s="9">
        <f t="shared" si="30"/>
        <v>0</v>
      </c>
      <c r="K65" s="9">
        <f t="shared" si="30"/>
        <v>0</v>
      </c>
      <c r="L65" s="9">
        <f t="shared" si="30"/>
        <v>0</v>
      </c>
      <c r="M65" s="9">
        <f t="shared" si="30"/>
        <v>2.2737367544323206E-13</v>
      </c>
      <c r="N65" s="9">
        <f t="shared" si="30"/>
        <v>3.4106051316484809E-13</v>
      </c>
      <c r="O65" s="9">
        <f t="shared" si="30"/>
        <v>2.2737367544323206E-13</v>
      </c>
      <c r="P65" s="9">
        <f t="shared" si="30"/>
        <v>0</v>
      </c>
      <c r="Q65" s="9">
        <f t="shared" si="30"/>
        <v>0</v>
      </c>
    </row>
    <row r="66" spans="1:17" x14ac:dyDescent="0.25">
      <c r="A6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x14ac:dyDescent="0.25">
      <c r="A67" s="2"/>
      <c r="B67" s="2"/>
      <c r="C67" s="25" t="str">
        <f>C56</f>
        <v>A1</v>
      </c>
      <c r="D67" s="25" t="str">
        <f t="shared" ref="D67:Q67" si="31">D56</f>
        <v>A2</v>
      </c>
      <c r="E67" s="25" t="str">
        <f t="shared" si="31"/>
        <v>A3</v>
      </c>
      <c r="F67" s="25" t="str">
        <f t="shared" si="31"/>
        <v>A4</v>
      </c>
      <c r="G67" s="25" t="str">
        <f t="shared" si="31"/>
        <v>A5</v>
      </c>
      <c r="H67" s="25" t="str">
        <f t="shared" si="31"/>
        <v>A6</v>
      </c>
      <c r="I67" s="25" t="str">
        <f t="shared" si="31"/>
        <v>A7</v>
      </c>
      <c r="J67" s="25" t="str">
        <f t="shared" si="31"/>
        <v>A8</v>
      </c>
      <c r="K67" s="25" t="str">
        <f t="shared" si="31"/>
        <v>A9</v>
      </c>
      <c r="L67" s="25" t="str">
        <f t="shared" si="31"/>
        <v>A10</v>
      </c>
      <c r="M67" s="25" t="str">
        <f t="shared" si="31"/>
        <v>A11</v>
      </c>
      <c r="N67" s="25" t="str">
        <f t="shared" si="31"/>
        <v>A12</v>
      </c>
      <c r="O67" s="25" t="str">
        <f t="shared" si="31"/>
        <v>A13</v>
      </c>
      <c r="P67" s="25" t="str">
        <f t="shared" si="31"/>
        <v>A14</v>
      </c>
      <c r="Q67" s="25" t="str">
        <f t="shared" si="31"/>
        <v>A15</v>
      </c>
    </row>
    <row r="68" spans="1:17" x14ac:dyDescent="0.25">
      <c r="A68" s="2" t="s">
        <v>48</v>
      </c>
      <c r="B68" s="2">
        <f>-B48</f>
        <v>-359.6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5">
      <c r="A69" s="2" t="s">
        <v>49</v>
      </c>
      <c r="B69" s="2"/>
      <c r="C69" s="2"/>
      <c r="D69" s="9">
        <f>-D48</f>
        <v>1.6989140562249077</v>
      </c>
      <c r="E69" s="9">
        <f t="shared" ref="E69:Q69" si="32">-E48</f>
        <v>-15.10177015100399</v>
      </c>
      <c r="F69" s="9">
        <f t="shared" si="32"/>
        <v>-11.855191703531716</v>
      </c>
      <c r="G69" s="9">
        <f t="shared" si="32"/>
        <v>-7.9771244824363237</v>
      </c>
      <c r="H69" s="9">
        <f t="shared" si="32"/>
        <v>-4.0791653649718285</v>
      </c>
      <c r="I69" s="9">
        <f t="shared" si="32"/>
        <v>-0.18057965277168364</v>
      </c>
      <c r="J69" s="9">
        <f t="shared" si="32"/>
        <v>3.7180257971626105</v>
      </c>
      <c r="K69" s="9">
        <f t="shared" si="32"/>
        <v>7.6166318688355545</v>
      </c>
      <c r="L69" s="9">
        <f t="shared" si="32"/>
        <v>11.515237960093259</v>
      </c>
      <c r="M69" s="9">
        <f t="shared" si="32"/>
        <v>15.413844051967857</v>
      </c>
      <c r="N69" s="9">
        <f t="shared" si="32"/>
        <v>19.312450143861895</v>
      </c>
      <c r="O69" s="9">
        <f t="shared" si="32"/>
        <v>23.211056235756558</v>
      </c>
      <c r="P69" s="9">
        <f t="shared" si="32"/>
        <v>27.10966232765125</v>
      </c>
      <c r="Q69" s="9">
        <f t="shared" si="32"/>
        <v>31.008268419545942</v>
      </c>
    </row>
    <row r="70" spans="1:17" x14ac:dyDescent="0.25">
      <c r="A70" s="2" t="s">
        <v>50</v>
      </c>
      <c r="B70" s="2"/>
      <c r="C70" s="2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>
        <f>C25*Q40-Q58+Q63</f>
        <v>2065.8803684873446</v>
      </c>
    </row>
    <row r="71" spans="1:17" x14ac:dyDescent="0.25">
      <c r="A71" s="2" t="s">
        <v>52</v>
      </c>
      <c r="B71" s="2">
        <f>SUM(B68:B70)</f>
        <v>-359.6</v>
      </c>
      <c r="C71" s="2">
        <f t="shared" ref="C71:Q71" si="33">SUM(C68:C70)</f>
        <v>0</v>
      </c>
      <c r="D71" s="9">
        <f t="shared" si="33"/>
        <v>1.6989140562249077</v>
      </c>
      <c r="E71" s="9">
        <f t="shared" si="33"/>
        <v>-15.10177015100399</v>
      </c>
      <c r="F71" s="9">
        <f t="shared" si="33"/>
        <v>-11.855191703531716</v>
      </c>
      <c r="G71" s="9">
        <f t="shared" si="33"/>
        <v>-7.9771244824363237</v>
      </c>
      <c r="H71" s="9">
        <f t="shared" si="33"/>
        <v>-4.0791653649718285</v>
      </c>
      <c r="I71" s="9">
        <f t="shared" si="33"/>
        <v>-0.18057965277168364</v>
      </c>
      <c r="J71" s="9">
        <f t="shared" si="33"/>
        <v>3.7180257971626105</v>
      </c>
      <c r="K71" s="9">
        <f t="shared" si="33"/>
        <v>7.6166318688355545</v>
      </c>
      <c r="L71" s="9">
        <f t="shared" si="33"/>
        <v>11.515237960093259</v>
      </c>
      <c r="M71" s="9">
        <f t="shared" si="33"/>
        <v>15.413844051967857</v>
      </c>
      <c r="N71" s="9">
        <f t="shared" si="33"/>
        <v>19.312450143861895</v>
      </c>
      <c r="O71" s="9">
        <f t="shared" si="33"/>
        <v>23.211056235756558</v>
      </c>
      <c r="P71" s="9">
        <f t="shared" si="33"/>
        <v>27.10966232765125</v>
      </c>
      <c r="Q71" s="9">
        <f t="shared" si="33"/>
        <v>2096.8886369068905</v>
      </c>
    </row>
    <row r="72" spans="1:17" x14ac:dyDescent="0.25">
      <c r="A72" s="2" t="s">
        <v>51</v>
      </c>
      <c r="B72" s="30">
        <f>IRR(B71:Q71)</f>
        <v>0.12547108288036868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5" spans="1:17" x14ac:dyDescent="0.25">
      <c r="A75" s="38" t="s">
        <v>67</v>
      </c>
      <c r="C75" s="25" t="s">
        <v>22</v>
      </c>
      <c r="D75" s="17" t="s">
        <v>23</v>
      </c>
      <c r="E75" s="17" t="s">
        <v>24</v>
      </c>
      <c r="F75" s="26" t="s">
        <v>25</v>
      </c>
      <c r="G75" s="26" t="s">
        <v>26</v>
      </c>
      <c r="H75" s="26" t="s">
        <v>27</v>
      </c>
      <c r="I75" s="26" t="s">
        <v>28</v>
      </c>
      <c r="J75" s="26" t="s">
        <v>29</v>
      </c>
      <c r="K75" s="26" t="s">
        <v>30</v>
      </c>
      <c r="L75" s="26" t="s">
        <v>31</v>
      </c>
      <c r="M75" s="26" t="s">
        <v>32</v>
      </c>
      <c r="N75" s="26" t="s">
        <v>33</v>
      </c>
      <c r="O75" s="26" t="s">
        <v>34</v>
      </c>
      <c r="P75" s="26" t="s">
        <v>35</v>
      </c>
      <c r="Q75" s="26" t="s">
        <v>36</v>
      </c>
    </row>
    <row r="76" spans="1:17" x14ac:dyDescent="0.25">
      <c r="A76" s="12" t="s">
        <v>2</v>
      </c>
      <c r="B76" s="2"/>
      <c r="C76" s="2">
        <f t="shared" ref="C76:C85" si="34">C6</f>
        <v>1500</v>
      </c>
      <c r="D76" s="2">
        <f>C76</f>
        <v>1500</v>
      </c>
      <c r="E76" s="2">
        <f t="shared" ref="E76:Q76" si="35">D76</f>
        <v>1500</v>
      </c>
      <c r="F76" s="2">
        <f t="shared" si="35"/>
        <v>1500</v>
      </c>
      <c r="G76" s="2">
        <f t="shared" si="35"/>
        <v>1500</v>
      </c>
      <c r="H76" s="2">
        <f t="shared" si="35"/>
        <v>1500</v>
      </c>
      <c r="I76" s="2">
        <f t="shared" si="35"/>
        <v>1500</v>
      </c>
      <c r="J76" s="2">
        <f t="shared" si="35"/>
        <v>1500</v>
      </c>
      <c r="K76" s="2">
        <f t="shared" si="35"/>
        <v>1500</v>
      </c>
      <c r="L76" s="2">
        <f t="shared" si="35"/>
        <v>1500</v>
      </c>
      <c r="M76" s="2">
        <f t="shared" si="35"/>
        <v>1500</v>
      </c>
      <c r="N76" s="2">
        <f t="shared" si="35"/>
        <v>1500</v>
      </c>
      <c r="O76" s="2">
        <f t="shared" si="35"/>
        <v>1500</v>
      </c>
      <c r="P76" s="2">
        <f t="shared" si="35"/>
        <v>1500</v>
      </c>
      <c r="Q76" s="2">
        <f t="shared" si="35"/>
        <v>1500</v>
      </c>
    </row>
    <row r="77" spans="1:17" x14ac:dyDescent="0.25">
      <c r="A77" s="2" t="s">
        <v>3</v>
      </c>
      <c r="B77" s="9"/>
      <c r="C77" s="2">
        <f t="shared" si="34"/>
        <v>450</v>
      </c>
      <c r="D77" s="2">
        <f t="shared" ref="D77:Q85" si="36">C77</f>
        <v>450</v>
      </c>
      <c r="E77" s="2">
        <f t="shared" si="36"/>
        <v>450</v>
      </c>
      <c r="F77" s="2">
        <f t="shared" si="36"/>
        <v>450</v>
      </c>
      <c r="G77" s="2">
        <f t="shared" si="36"/>
        <v>450</v>
      </c>
      <c r="H77" s="2">
        <f t="shared" si="36"/>
        <v>450</v>
      </c>
      <c r="I77" s="2">
        <f t="shared" si="36"/>
        <v>450</v>
      </c>
      <c r="J77" s="2">
        <f t="shared" si="36"/>
        <v>450</v>
      </c>
      <c r="K77" s="2">
        <f t="shared" si="36"/>
        <v>450</v>
      </c>
      <c r="L77" s="2">
        <f t="shared" si="36"/>
        <v>450</v>
      </c>
      <c r="M77" s="2">
        <f t="shared" si="36"/>
        <v>450</v>
      </c>
      <c r="N77" s="2">
        <f t="shared" si="36"/>
        <v>450</v>
      </c>
      <c r="O77" s="2">
        <f t="shared" si="36"/>
        <v>450</v>
      </c>
      <c r="P77" s="2">
        <f t="shared" si="36"/>
        <v>450</v>
      </c>
      <c r="Q77" s="2">
        <f t="shared" si="36"/>
        <v>450</v>
      </c>
    </row>
    <row r="78" spans="1:17" x14ac:dyDescent="0.25">
      <c r="A78" s="2" t="s">
        <v>4</v>
      </c>
      <c r="B78" s="9"/>
      <c r="C78" s="2">
        <f t="shared" si="34"/>
        <v>260</v>
      </c>
      <c r="D78" s="2">
        <f t="shared" si="36"/>
        <v>260</v>
      </c>
      <c r="E78" s="2">
        <f t="shared" si="36"/>
        <v>260</v>
      </c>
      <c r="F78" s="2">
        <f t="shared" si="36"/>
        <v>260</v>
      </c>
      <c r="G78" s="2">
        <f t="shared" si="36"/>
        <v>260</v>
      </c>
      <c r="H78" s="2">
        <f t="shared" si="36"/>
        <v>260</v>
      </c>
      <c r="I78" s="2">
        <f t="shared" si="36"/>
        <v>260</v>
      </c>
      <c r="J78" s="2">
        <f t="shared" si="36"/>
        <v>260</v>
      </c>
      <c r="K78" s="2">
        <f t="shared" si="36"/>
        <v>260</v>
      </c>
      <c r="L78" s="2">
        <f t="shared" si="36"/>
        <v>260</v>
      </c>
      <c r="M78" s="2">
        <f t="shared" si="36"/>
        <v>260</v>
      </c>
      <c r="N78" s="2">
        <f t="shared" si="36"/>
        <v>260</v>
      </c>
      <c r="O78" s="2">
        <f t="shared" si="36"/>
        <v>260</v>
      </c>
      <c r="P78" s="2">
        <f t="shared" si="36"/>
        <v>260</v>
      </c>
      <c r="Q78" s="2">
        <f t="shared" si="36"/>
        <v>260</v>
      </c>
    </row>
    <row r="79" spans="1:17" x14ac:dyDescent="0.25">
      <c r="A79" s="2" t="s">
        <v>5</v>
      </c>
      <c r="B79" s="2"/>
      <c r="C79" s="2">
        <f t="shared" si="34"/>
        <v>0</v>
      </c>
      <c r="D79" s="2">
        <f t="shared" si="36"/>
        <v>0</v>
      </c>
      <c r="E79" s="2">
        <f t="shared" si="36"/>
        <v>0</v>
      </c>
      <c r="F79" s="2">
        <f t="shared" si="36"/>
        <v>0</v>
      </c>
      <c r="G79" s="2">
        <f t="shared" si="36"/>
        <v>0</v>
      </c>
      <c r="H79" s="2">
        <f t="shared" si="36"/>
        <v>0</v>
      </c>
      <c r="I79" s="2">
        <f t="shared" si="36"/>
        <v>0</v>
      </c>
      <c r="J79" s="2">
        <f t="shared" si="36"/>
        <v>0</v>
      </c>
      <c r="K79" s="2">
        <f t="shared" si="36"/>
        <v>0</v>
      </c>
      <c r="L79" s="2">
        <f t="shared" si="36"/>
        <v>0</v>
      </c>
      <c r="M79" s="2">
        <f t="shared" si="36"/>
        <v>0</v>
      </c>
      <c r="N79" s="2">
        <f t="shared" si="36"/>
        <v>0</v>
      </c>
      <c r="O79" s="2">
        <f t="shared" si="36"/>
        <v>0</v>
      </c>
      <c r="P79" s="2">
        <f t="shared" si="36"/>
        <v>0</v>
      </c>
      <c r="Q79" s="2">
        <f t="shared" si="36"/>
        <v>0</v>
      </c>
    </row>
    <row r="80" spans="1:17" x14ac:dyDescent="0.25">
      <c r="A80" s="2" t="s">
        <v>21</v>
      </c>
      <c r="B80" s="2"/>
      <c r="C80" s="2">
        <f t="shared" si="34"/>
        <v>0</v>
      </c>
      <c r="D80" s="16">
        <f t="shared" si="36"/>
        <v>0</v>
      </c>
      <c r="E80" s="16">
        <f t="shared" si="36"/>
        <v>0</v>
      </c>
      <c r="F80" s="16">
        <f t="shared" si="36"/>
        <v>0</v>
      </c>
      <c r="G80" s="16">
        <f t="shared" si="36"/>
        <v>0</v>
      </c>
      <c r="H80" s="16">
        <f t="shared" si="36"/>
        <v>0</v>
      </c>
      <c r="I80" s="16">
        <f t="shared" si="36"/>
        <v>0</v>
      </c>
      <c r="J80" s="16">
        <f t="shared" si="36"/>
        <v>0</v>
      </c>
      <c r="K80" s="16">
        <f t="shared" si="36"/>
        <v>0</v>
      </c>
      <c r="L80" s="16">
        <f t="shared" si="36"/>
        <v>0</v>
      </c>
      <c r="M80" s="16">
        <f t="shared" si="36"/>
        <v>0</v>
      </c>
      <c r="N80" s="16">
        <f t="shared" si="36"/>
        <v>0</v>
      </c>
      <c r="O80" s="16">
        <f t="shared" si="36"/>
        <v>0</v>
      </c>
      <c r="P80" s="16">
        <f t="shared" si="36"/>
        <v>0</v>
      </c>
      <c r="Q80" s="16">
        <f t="shared" si="36"/>
        <v>0</v>
      </c>
    </row>
    <row r="81" spans="1:17" x14ac:dyDescent="0.25">
      <c r="A81" s="6" t="s">
        <v>20</v>
      </c>
      <c r="B81" s="2"/>
      <c r="C81" s="2">
        <f t="shared" si="34"/>
        <v>3</v>
      </c>
      <c r="D81" s="2">
        <f t="shared" si="36"/>
        <v>3</v>
      </c>
      <c r="E81" s="2">
        <f t="shared" si="36"/>
        <v>3</v>
      </c>
      <c r="F81" s="2">
        <f t="shared" si="36"/>
        <v>3</v>
      </c>
      <c r="G81" s="2">
        <f t="shared" si="36"/>
        <v>3</v>
      </c>
      <c r="H81" s="2">
        <f t="shared" si="36"/>
        <v>3</v>
      </c>
      <c r="I81" s="2">
        <f t="shared" si="36"/>
        <v>3</v>
      </c>
      <c r="J81" s="2">
        <f t="shared" si="36"/>
        <v>3</v>
      </c>
      <c r="K81" s="2">
        <f t="shared" si="36"/>
        <v>3</v>
      </c>
      <c r="L81" s="2">
        <f t="shared" si="36"/>
        <v>3</v>
      </c>
      <c r="M81" s="2">
        <f t="shared" si="36"/>
        <v>3</v>
      </c>
      <c r="N81" s="2">
        <f t="shared" si="36"/>
        <v>3</v>
      </c>
      <c r="O81" s="2">
        <f t="shared" si="36"/>
        <v>3</v>
      </c>
      <c r="P81" s="2">
        <f t="shared" si="36"/>
        <v>3</v>
      </c>
      <c r="Q81" s="2">
        <f t="shared" si="36"/>
        <v>3</v>
      </c>
    </row>
    <row r="82" spans="1:17" x14ac:dyDescent="0.25">
      <c r="A82" s="12" t="s">
        <v>6</v>
      </c>
      <c r="B82" s="2"/>
      <c r="C82" s="2">
        <f t="shared" si="34"/>
        <v>187</v>
      </c>
      <c r="D82" s="2">
        <f t="shared" si="36"/>
        <v>187</v>
      </c>
      <c r="E82" s="2">
        <f t="shared" si="36"/>
        <v>187</v>
      </c>
      <c r="F82" s="2">
        <f t="shared" si="36"/>
        <v>187</v>
      </c>
      <c r="G82" s="2">
        <f t="shared" si="36"/>
        <v>187</v>
      </c>
      <c r="H82" s="2">
        <f t="shared" si="36"/>
        <v>187</v>
      </c>
      <c r="I82" s="2">
        <f t="shared" si="36"/>
        <v>187</v>
      </c>
      <c r="J82" s="2">
        <f t="shared" si="36"/>
        <v>187</v>
      </c>
      <c r="K82" s="2">
        <f t="shared" si="36"/>
        <v>187</v>
      </c>
      <c r="L82" s="2">
        <f t="shared" si="36"/>
        <v>187</v>
      </c>
      <c r="M82" s="2">
        <f t="shared" si="36"/>
        <v>187</v>
      </c>
      <c r="N82" s="2">
        <f t="shared" si="36"/>
        <v>187</v>
      </c>
      <c r="O82" s="2">
        <f t="shared" si="36"/>
        <v>187</v>
      </c>
      <c r="P82" s="2">
        <f t="shared" si="36"/>
        <v>187</v>
      </c>
      <c r="Q82" s="2">
        <f t="shared" si="36"/>
        <v>187</v>
      </c>
    </row>
    <row r="83" spans="1:17" x14ac:dyDescent="0.25">
      <c r="A83" s="2" t="s">
        <v>7</v>
      </c>
      <c r="B83" s="2"/>
      <c r="C83" s="2">
        <f t="shared" si="34"/>
        <v>0.12466666666666666</v>
      </c>
      <c r="D83" s="15">
        <f t="shared" si="36"/>
        <v>0.12466666666666666</v>
      </c>
      <c r="E83" s="15">
        <f t="shared" si="36"/>
        <v>0.12466666666666666</v>
      </c>
      <c r="F83" s="15">
        <f t="shared" si="36"/>
        <v>0.12466666666666666</v>
      </c>
      <c r="G83" s="15">
        <f t="shared" si="36"/>
        <v>0.12466666666666666</v>
      </c>
      <c r="H83" s="15">
        <f t="shared" si="36"/>
        <v>0.12466666666666666</v>
      </c>
      <c r="I83" s="15">
        <f t="shared" si="36"/>
        <v>0.12466666666666666</v>
      </c>
      <c r="J83" s="15">
        <f t="shared" si="36"/>
        <v>0.12466666666666666</v>
      </c>
      <c r="K83" s="15">
        <f t="shared" si="36"/>
        <v>0.12466666666666666</v>
      </c>
      <c r="L83" s="15">
        <f t="shared" si="36"/>
        <v>0.12466666666666666</v>
      </c>
      <c r="M83" s="15">
        <f t="shared" si="36"/>
        <v>0.12466666666666666</v>
      </c>
      <c r="N83" s="15">
        <f t="shared" si="36"/>
        <v>0.12466666666666666</v>
      </c>
      <c r="O83" s="15">
        <f t="shared" si="36"/>
        <v>0.12466666666666666</v>
      </c>
      <c r="P83" s="15">
        <f t="shared" si="36"/>
        <v>0.12466666666666666</v>
      </c>
      <c r="Q83" s="15">
        <f t="shared" si="36"/>
        <v>0.12466666666666666</v>
      </c>
    </row>
    <row r="84" spans="1:17" x14ac:dyDescent="0.25">
      <c r="A84" s="7" t="s">
        <v>13</v>
      </c>
      <c r="B84" s="2"/>
      <c r="C84" s="2">
        <f t="shared" si="34"/>
        <v>9.6000000000000014</v>
      </c>
      <c r="D84" s="2">
        <f t="shared" si="36"/>
        <v>9.6000000000000014</v>
      </c>
      <c r="E84" s="2">
        <f t="shared" si="36"/>
        <v>9.6000000000000014</v>
      </c>
      <c r="F84" s="2">
        <f t="shared" si="36"/>
        <v>9.6000000000000014</v>
      </c>
      <c r="G84" s="2">
        <f t="shared" si="36"/>
        <v>9.6000000000000014</v>
      </c>
      <c r="H84" s="2">
        <f t="shared" si="36"/>
        <v>9.6000000000000014</v>
      </c>
      <c r="I84" s="2">
        <f t="shared" si="36"/>
        <v>9.6000000000000014</v>
      </c>
      <c r="J84" s="2">
        <f t="shared" si="36"/>
        <v>9.6000000000000014</v>
      </c>
      <c r="K84" s="2">
        <f t="shared" si="36"/>
        <v>9.6000000000000014</v>
      </c>
      <c r="L84" s="2">
        <f t="shared" si="36"/>
        <v>9.6000000000000014</v>
      </c>
      <c r="M84" s="2">
        <f t="shared" si="36"/>
        <v>9.6000000000000014</v>
      </c>
      <c r="N84" s="2">
        <f t="shared" si="36"/>
        <v>9.6000000000000014</v>
      </c>
      <c r="O84" s="2">
        <f t="shared" si="36"/>
        <v>9.6000000000000014</v>
      </c>
      <c r="P84" s="2">
        <f t="shared" si="36"/>
        <v>9.6000000000000014</v>
      </c>
      <c r="Q84" s="2">
        <f t="shared" si="36"/>
        <v>9.6000000000000014</v>
      </c>
    </row>
    <row r="85" spans="1:17" x14ac:dyDescent="0.25">
      <c r="A85" s="11" t="s">
        <v>14</v>
      </c>
      <c r="B85" s="2"/>
      <c r="C85" s="2">
        <f t="shared" si="34"/>
        <v>177.4</v>
      </c>
      <c r="D85" s="2">
        <f t="shared" si="36"/>
        <v>177.4</v>
      </c>
      <c r="E85" s="2">
        <f t="shared" si="36"/>
        <v>177.4</v>
      </c>
      <c r="F85" s="2">
        <f t="shared" si="36"/>
        <v>177.4</v>
      </c>
      <c r="G85" s="2">
        <f t="shared" si="36"/>
        <v>177.4</v>
      </c>
      <c r="H85" s="2">
        <f t="shared" si="36"/>
        <v>177.4</v>
      </c>
      <c r="I85" s="2">
        <f t="shared" si="36"/>
        <v>177.4</v>
      </c>
      <c r="J85" s="2">
        <f t="shared" si="36"/>
        <v>177.4</v>
      </c>
      <c r="K85" s="2">
        <f t="shared" si="36"/>
        <v>177.4</v>
      </c>
      <c r="L85" s="2">
        <f t="shared" si="36"/>
        <v>177.4</v>
      </c>
      <c r="M85" s="2">
        <f t="shared" si="36"/>
        <v>177.4</v>
      </c>
      <c r="N85" s="2">
        <f t="shared" si="36"/>
        <v>177.4</v>
      </c>
      <c r="O85" s="2">
        <f t="shared" si="36"/>
        <v>177.4</v>
      </c>
      <c r="P85" s="2">
        <f t="shared" si="36"/>
        <v>177.4</v>
      </c>
      <c r="Q85" s="2">
        <f t="shared" si="36"/>
        <v>177.4</v>
      </c>
    </row>
    <row r="86" spans="1:17" x14ac:dyDescent="0.25">
      <c r="A86" s="7" t="s">
        <v>15</v>
      </c>
      <c r="B86" s="24">
        <f>C24</f>
        <v>4.4999999999999998E-2</v>
      </c>
      <c r="C86" s="9">
        <f>-$B$41*(B103)</f>
        <v>-64.728000000000009</v>
      </c>
      <c r="D86" s="9">
        <f t="shared" ref="D86:Q86" si="37">-$B$41*(C103)</f>
        <v>-59.333999999999996</v>
      </c>
      <c r="E86" s="9">
        <f t="shared" si="37"/>
        <v>-53.939999999999991</v>
      </c>
      <c r="F86" s="9">
        <f t="shared" si="37"/>
        <v>-48.545999999999985</v>
      </c>
      <c r="G86" s="9">
        <f t="shared" si="37"/>
        <v>-43.151999999999987</v>
      </c>
      <c r="H86" s="9">
        <f t="shared" si="37"/>
        <v>-37.757999999999988</v>
      </c>
      <c r="I86" s="9">
        <f t="shared" si="37"/>
        <v>-32.363999999999983</v>
      </c>
      <c r="J86" s="9">
        <f t="shared" si="37"/>
        <v>-26.969999999999985</v>
      </c>
      <c r="K86" s="9">
        <f t="shared" si="37"/>
        <v>-21.575999999999986</v>
      </c>
      <c r="L86" s="9">
        <f t="shared" si="37"/>
        <v>-16.181999999999984</v>
      </c>
      <c r="M86" s="9">
        <f t="shared" si="37"/>
        <v>-10.787999999999984</v>
      </c>
      <c r="N86" s="9">
        <f t="shared" si="37"/>
        <v>-5.393999999999985</v>
      </c>
      <c r="O86" s="9">
        <f t="shared" si="37"/>
        <v>1.5347723092418165E-14</v>
      </c>
      <c r="P86" s="9">
        <f t="shared" si="37"/>
        <v>5.3940000000000152</v>
      </c>
      <c r="Q86" s="9">
        <f t="shared" si="37"/>
        <v>10.788000000000016</v>
      </c>
    </row>
    <row r="87" spans="1:17" x14ac:dyDescent="0.25">
      <c r="A87" s="11" t="s">
        <v>16</v>
      </c>
      <c r="B87" s="2"/>
      <c r="C87" s="9">
        <f>C85+C86</f>
        <v>112.672</v>
      </c>
      <c r="D87" s="9">
        <f t="shared" ref="D87:Q87" si="38">D85+D86</f>
        <v>118.066</v>
      </c>
      <c r="E87" s="9">
        <f t="shared" si="38"/>
        <v>123.46000000000001</v>
      </c>
      <c r="F87" s="9">
        <f t="shared" si="38"/>
        <v>128.85400000000001</v>
      </c>
      <c r="G87" s="9">
        <f t="shared" si="38"/>
        <v>134.24800000000002</v>
      </c>
      <c r="H87" s="9">
        <f t="shared" si="38"/>
        <v>139.64200000000002</v>
      </c>
      <c r="I87" s="9">
        <f t="shared" si="38"/>
        <v>145.03600000000003</v>
      </c>
      <c r="J87" s="9">
        <f t="shared" si="38"/>
        <v>150.43</v>
      </c>
      <c r="K87" s="9">
        <f t="shared" si="38"/>
        <v>155.82400000000001</v>
      </c>
      <c r="L87" s="9">
        <f t="shared" si="38"/>
        <v>161.21800000000002</v>
      </c>
      <c r="M87" s="9">
        <f t="shared" si="38"/>
        <v>166.61200000000002</v>
      </c>
      <c r="N87" s="9">
        <f t="shared" si="38"/>
        <v>172.00600000000003</v>
      </c>
      <c r="O87" s="9">
        <f t="shared" si="38"/>
        <v>177.40000000000003</v>
      </c>
      <c r="P87" s="9">
        <f t="shared" si="38"/>
        <v>182.79400000000001</v>
      </c>
      <c r="Q87" s="9">
        <f t="shared" si="38"/>
        <v>188.18800000000002</v>
      </c>
    </row>
    <row r="88" spans="1:17" x14ac:dyDescent="0.25">
      <c r="A88" s="7" t="s">
        <v>17</v>
      </c>
      <c r="B88" s="45">
        <f>C26</f>
        <v>0.3</v>
      </c>
      <c r="C88" s="9">
        <f>-$B$43*C87</f>
        <v>-33.801600000000001</v>
      </c>
      <c r="D88" s="9">
        <f t="shared" ref="D88:Q88" si="39">-$B$43*D87</f>
        <v>-35.419800000000002</v>
      </c>
      <c r="E88" s="9">
        <f t="shared" si="39"/>
        <v>-37.038000000000004</v>
      </c>
      <c r="F88" s="9">
        <f t="shared" si="39"/>
        <v>-38.656200000000005</v>
      </c>
      <c r="G88" s="9">
        <f t="shared" si="39"/>
        <v>-40.274400000000007</v>
      </c>
      <c r="H88" s="9">
        <f t="shared" si="39"/>
        <v>-41.892600000000009</v>
      </c>
      <c r="I88" s="9">
        <f t="shared" si="39"/>
        <v>-43.51080000000001</v>
      </c>
      <c r="J88" s="9">
        <f t="shared" si="39"/>
        <v>-45.128999999999998</v>
      </c>
      <c r="K88" s="9">
        <f t="shared" si="39"/>
        <v>-46.747199999999999</v>
      </c>
      <c r="L88" s="9">
        <f t="shared" si="39"/>
        <v>-48.365400000000001</v>
      </c>
      <c r="M88" s="9">
        <f t="shared" si="39"/>
        <v>-49.983600000000003</v>
      </c>
      <c r="N88" s="9">
        <f t="shared" si="39"/>
        <v>-51.601800000000004</v>
      </c>
      <c r="O88" s="9">
        <f t="shared" si="39"/>
        <v>-53.220000000000006</v>
      </c>
      <c r="P88" s="9">
        <f t="shared" si="39"/>
        <v>-54.838200000000001</v>
      </c>
      <c r="Q88" s="9">
        <f t="shared" si="39"/>
        <v>-56.456400000000002</v>
      </c>
    </row>
    <row r="89" spans="1:17" x14ac:dyDescent="0.25">
      <c r="A89" s="11" t="s">
        <v>18</v>
      </c>
      <c r="B89" s="12"/>
      <c r="C89" s="13">
        <f>C87+C88</f>
        <v>78.870399999999989</v>
      </c>
      <c r="D89" s="13">
        <f t="shared" ref="D89:Q89" si="40">D87+D88</f>
        <v>82.646199999999993</v>
      </c>
      <c r="E89" s="13">
        <f t="shared" si="40"/>
        <v>86.421999999999997</v>
      </c>
      <c r="F89" s="13">
        <f t="shared" si="40"/>
        <v>90.197800000000001</v>
      </c>
      <c r="G89" s="13">
        <f t="shared" si="40"/>
        <v>93.973600000000005</v>
      </c>
      <c r="H89" s="13">
        <f t="shared" si="40"/>
        <v>97.749400000000009</v>
      </c>
      <c r="I89" s="13">
        <f t="shared" si="40"/>
        <v>101.52520000000001</v>
      </c>
      <c r="J89" s="13">
        <f t="shared" si="40"/>
        <v>105.30100000000002</v>
      </c>
      <c r="K89" s="13">
        <f t="shared" si="40"/>
        <v>109.07680000000002</v>
      </c>
      <c r="L89" s="13">
        <f t="shared" si="40"/>
        <v>112.85260000000002</v>
      </c>
      <c r="M89" s="13">
        <f t="shared" si="40"/>
        <v>116.62840000000003</v>
      </c>
      <c r="N89" s="13">
        <f t="shared" si="40"/>
        <v>120.40420000000003</v>
      </c>
      <c r="O89" s="13">
        <f t="shared" si="40"/>
        <v>124.18000000000004</v>
      </c>
      <c r="P89" s="13">
        <f t="shared" si="40"/>
        <v>127.95580000000001</v>
      </c>
      <c r="Q89" s="13">
        <f t="shared" si="40"/>
        <v>131.73160000000001</v>
      </c>
    </row>
    <row r="90" spans="1:17" x14ac:dyDescent="0.25">
      <c r="A9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91" spans="1:17" x14ac:dyDescent="0.25">
      <c r="B91" s="2"/>
      <c r="C91" s="25" t="str">
        <f>C75</f>
        <v>A1</v>
      </c>
      <c r="D91" s="25" t="str">
        <f t="shared" ref="D91:Q91" si="41">D75</f>
        <v>A2</v>
      </c>
      <c r="E91" s="25" t="str">
        <f t="shared" si="41"/>
        <v>A3</v>
      </c>
      <c r="F91" s="25" t="str">
        <f t="shared" si="41"/>
        <v>A4</v>
      </c>
      <c r="G91" s="25" t="str">
        <f t="shared" si="41"/>
        <v>A5</v>
      </c>
      <c r="H91" s="25" t="str">
        <f t="shared" si="41"/>
        <v>A6</v>
      </c>
      <c r="I91" s="25" t="str">
        <f t="shared" si="41"/>
        <v>A7</v>
      </c>
      <c r="J91" s="25" t="str">
        <f t="shared" si="41"/>
        <v>A8</v>
      </c>
      <c r="K91" s="25" t="str">
        <f t="shared" si="41"/>
        <v>A9</v>
      </c>
      <c r="L91" s="25" t="str">
        <f t="shared" si="41"/>
        <v>A10</v>
      </c>
      <c r="M91" s="25" t="str">
        <f t="shared" si="41"/>
        <v>A11</v>
      </c>
      <c r="N91" s="25" t="str">
        <f t="shared" si="41"/>
        <v>A12</v>
      </c>
      <c r="O91" s="25" t="str">
        <f t="shared" si="41"/>
        <v>A13</v>
      </c>
      <c r="P91" s="25" t="str">
        <f t="shared" si="41"/>
        <v>A14</v>
      </c>
      <c r="Q91" s="25" t="str">
        <f t="shared" si="41"/>
        <v>A15</v>
      </c>
    </row>
    <row r="92" spans="1:17" x14ac:dyDescent="0.25">
      <c r="A92" s="2" t="s">
        <v>19</v>
      </c>
      <c r="B92" s="2"/>
      <c r="C92" s="9">
        <f>C89+C84</f>
        <v>88.470399999999984</v>
      </c>
      <c r="D92" s="9">
        <f>D89+D84</f>
        <v>92.246199999999988</v>
      </c>
      <c r="E92" s="9">
        <f t="shared" ref="E92:Q92" si="42">E89+E84</f>
        <v>96.021999999999991</v>
      </c>
      <c r="F92" s="9">
        <f t="shared" si="42"/>
        <v>99.797799999999995</v>
      </c>
      <c r="G92" s="9">
        <f t="shared" si="42"/>
        <v>103.5736</v>
      </c>
      <c r="H92" s="9">
        <f t="shared" si="42"/>
        <v>107.3494</v>
      </c>
      <c r="I92" s="9">
        <f t="shared" si="42"/>
        <v>111.12520000000001</v>
      </c>
      <c r="J92" s="9">
        <f t="shared" si="42"/>
        <v>114.90100000000001</v>
      </c>
      <c r="K92" s="9">
        <f t="shared" si="42"/>
        <v>118.67680000000001</v>
      </c>
      <c r="L92" s="9">
        <f t="shared" si="42"/>
        <v>122.45260000000002</v>
      </c>
      <c r="M92" s="9">
        <f t="shared" si="42"/>
        <v>126.22840000000002</v>
      </c>
      <c r="N92" s="9">
        <f t="shared" si="42"/>
        <v>130.00420000000003</v>
      </c>
      <c r="O92" s="9">
        <f t="shared" si="42"/>
        <v>133.78000000000003</v>
      </c>
      <c r="P92" s="9">
        <f t="shared" si="42"/>
        <v>137.5558</v>
      </c>
      <c r="Q92" s="9">
        <f t="shared" si="42"/>
        <v>141.33160000000001</v>
      </c>
    </row>
    <row r="93" spans="1:17" x14ac:dyDescent="0.25">
      <c r="A93" s="2" t="s">
        <v>37</v>
      </c>
      <c r="B93" s="7">
        <f>G6</f>
        <v>359.6</v>
      </c>
      <c r="C93" s="9"/>
      <c r="D93" s="9">
        <f>-C99</f>
        <v>11.396266666666691</v>
      </c>
      <c r="E93" s="9">
        <f t="shared" ref="E93:Q93" si="43">-D99</f>
        <v>27.620466666666687</v>
      </c>
      <c r="F93" s="9">
        <f t="shared" si="43"/>
        <v>23.844666666666683</v>
      </c>
      <c r="G93" s="9">
        <f t="shared" si="43"/>
        <v>20.068866666666679</v>
      </c>
      <c r="H93" s="9">
        <f t="shared" si="43"/>
        <v>16.293066666666675</v>
      </c>
      <c r="I93" s="9">
        <f t="shared" si="43"/>
        <v>12.517266666666671</v>
      </c>
      <c r="J93" s="9">
        <f t="shared" si="43"/>
        <v>8.7414666666666676</v>
      </c>
      <c r="K93" s="9">
        <f t="shared" si="43"/>
        <v>4.9656666666666638</v>
      </c>
      <c r="L93" s="9">
        <f t="shared" si="43"/>
        <v>1.18986666666666</v>
      </c>
      <c r="M93" s="9">
        <f t="shared" si="43"/>
        <v>-2.5859333333333439</v>
      </c>
      <c r="N93" s="9">
        <f t="shared" si="43"/>
        <v>-6.3617333333333477</v>
      </c>
      <c r="O93" s="9">
        <f t="shared" si="43"/>
        <v>-10.137533333333351</v>
      </c>
      <c r="P93" s="9">
        <f t="shared" si="43"/>
        <v>-13.913333333333355</v>
      </c>
      <c r="Q93" s="9">
        <f t="shared" si="43"/>
        <v>-17.689133333333331</v>
      </c>
    </row>
    <row r="94" spans="1:17" x14ac:dyDescent="0.25">
      <c r="A94" s="2" t="s">
        <v>38</v>
      </c>
      <c r="B94" s="7">
        <f>G7</f>
        <v>1438.4</v>
      </c>
      <c r="C94" s="9">
        <f>-B94/C23</f>
        <v>-119.86666666666667</v>
      </c>
      <c r="D94" s="9">
        <f>C94</f>
        <v>-119.86666666666667</v>
      </c>
      <c r="E94" s="9">
        <f t="shared" ref="E94:Q94" si="44">D94</f>
        <v>-119.86666666666667</v>
      </c>
      <c r="F94" s="9">
        <f t="shared" si="44"/>
        <v>-119.86666666666667</v>
      </c>
      <c r="G94" s="9">
        <f t="shared" si="44"/>
        <v>-119.86666666666667</v>
      </c>
      <c r="H94" s="9">
        <f t="shared" si="44"/>
        <v>-119.86666666666667</v>
      </c>
      <c r="I94" s="9">
        <f t="shared" si="44"/>
        <v>-119.86666666666667</v>
      </c>
      <c r="J94" s="9">
        <f t="shared" si="44"/>
        <v>-119.86666666666667</v>
      </c>
      <c r="K94" s="9">
        <f t="shared" si="44"/>
        <v>-119.86666666666667</v>
      </c>
      <c r="L94" s="9">
        <f t="shared" si="44"/>
        <v>-119.86666666666667</v>
      </c>
      <c r="M94" s="9">
        <f t="shared" si="44"/>
        <v>-119.86666666666667</v>
      </c>
      <c r="N94" s="9">
        <f t="shared" si="44"/>
        <v>-119.86666666666667</v>
      </c>
      <c r="O94" s="9">
        <f t="shared" si="44"/>
        <v>-119.86666666666667</v>
      </c>
      <c r="P94" s="9">
        <f t="shared" si="44"/>
        <v>-119.86666666666667</v>
      </c>
      <c r="Q94" s="9">
        <f t="shared" si="44"/>
        <v>-119.86666666666667</v>
      </c>
    </row>
    <row r="95" spans="1:17" x14ac:dyDescent="0.25">
      <c r="A95" s="2" t="s">
        <v>43</v>
      </c>
      <c r="B95" s="7">
        <f>-G9</f>
        <v>-300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x14ac:dyDescent="0.25">
      <c r="A96" s="2" t="s">
        <v>44</v>
      </c>
      <c r="B96" s="7">
        <f>-G10</f>
        <v>-1328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x14ac:dyDescent="0.25">
      <c r="A97" s="2" t="s">
        <v>40</v>
      </c>
      <c r="B97" s="7">
        <f>-G11</f>
        <v>-150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x14ac:dyDescent="0.25">
      <c r="A98" s="2" t="s">
        <v>41</v>
      </c>
      <c r="B98" s="7">
        <v>0</v>
      </c>
      <c r="C98" s="9">
        <f>B99</f>
        <v>20</v>
      </c>
      <c r="D98" s="9">
        <f t="shared" ref="D98:Q98" si="45">C99</f>
        <v>-11.396266666666691</v>
      </c>
      <c r="E98" s="9">
        <f t="shared" si="45"/>
        <v>-27.620466666666687</v>
      </c>
      <c r="F98" s="9">
        <f t="shared" si="45"/>
        <v>-23.844666666666683</v>
      </c>
      <c r="G98" s="9">
        <f t="shared" si="45"/>
        <v>-20.068866666666679</v>
      </c>
      <c r="H98" s="9">
        <f t="shared" si="45"/>
        <v>-16.293066666666675</v>
      </c>
      <c r="I98" s="9">
        <f t="shared" si="45"/>
        <v>-12.517266666666671</v>
      </c>
      <c r="J98" s="9">
        <f t="shared" si="45"/>
        <v>-8.7414666666666676</v>
      </c>
      <c r="K98" s="9">
        <f t="shared" si="45"/>
        <v>-4.9656666666666638</v>
      </c>
      <c r="L98" s="9">
        <f t="shared" si="45"/>
        <v>-1.18986666666666</v>
      </c>
      <c r="M98" s="9">
        <f t="shared" si="45"/>
        <v>2.5859333333333439</v>
      </c>
      <c r="N98" s="9">
        <f t="shared" si="45"/>
        <v>6.3617333333333477</v>
      </c>
      <c r="O98" s="9">
        <f t="shared" si="45"/>
        <v>10.137533333333351</v>
      </c>
      <c r="P98" s="9">
        <f t="shared" si="45"/>
        <v>13.913333333333355</v>
      </c>
      <c r="Q98" s="9">
        <f t="shared" si="45"/>
        <v>17.689133333333331</v>
      </c>
    </row>
    <row r="99" spans="1:17" x14ac:dyDescent="0.25">
      <c r="A99" s="2" t="s">
        <v>42</v>
      </c>
      <c r="B99" s="2">
        <f>SUM(B92:B98)</f>
        <v>20</v>
      </c>
      <c r="C99" s="9">
        <f>SUM(C92:C98)</f>
        <v>-11.396266666666691</v>
      </c>
      <c r="D99" s="9">
        <f t="shared" ref="D99:Q99" si="46">SUM(D92:D98)</f>
        <v>-27.620466666666687</v>
      </c>
      <c r="E99" s="9">
        <f t="shared" si="46"/>
        <v>-23.844666666666683</v>
      </c>
      <c r="F99" s="9">
        <f t="shared" si="46"/>
        <v>-20.068866666666679</v>
      </c>
      <c r="G99" s="9">
        <f t="shared" si="46"/>
        <v>-16.293066666666675</v>
      </c>
      <c r="H99" s="9">
        <f t="shared" si="46"/>
        <v>-12.517266666666671</v>
      </c>
      <c r="I99" s="9">
        <f t="shared" si="46"/>
        <v>-8.7414666666666676</v>
      </c>
      <c r="J99" s="9">
        <f t="shared" si="46"/>
        <v>-4.9656666666666638</v>
      </c>
      <c r="K99" s="9">
        <f t="shared" si="46"/>
        <v>-1.18986666666666</v>
      </c>
      <c r="L99" s="9">
        <f t="shared" si="46"/>
        <v>2.5859333333333439</v>
      </c>
      <c r="M99" s="9">
        <f t="shared" si="46"/>
        <v>6.3617333333333477</v>
      </c>
      <c r="N99" s="9">
        <f t="shared" si="46"/>
        <v>10.137533333333351</v>
      </c>
      <c r="O99" s="9">
        <f t="shared" si="46"/>
        <v>13.913333333333355</v>
      </c>
      <c r="P99" s="9">
        <f t="shared" si="46"/>
        <v>17.689133333333331</v>
      </c>
      <c r="Q99" s="9">
        <f t="shared" si="46"/>
        <v>21.464933333333335</v>
      </c>
    </row>
    <row r="100" spans="1:17" x14ac:dyDescent="0.25">
      <c r="A10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x14ac:dyDescent="0.25">
      <c r="B101" s="2"/>
      <c r="C101" s="25" t="str">
        <f>C91</f>
        <v>A1</v>
      </c>
      <c r="D101" s="25" t="str">
        <f t="shared" ref="D101:Q101" si="47">D91</f>
        <v>A2</v>
      </c>
      <c r="E101" s="25" t="str">
        <f t="shared" si="47"/>
        <v>A3</v>
      </c>
      <c r="F101" s="25" t="str">
        <f t="shared" si="47"/>
        <v>A4</v>
      </c>
      <c r="G101" s="25" t="str">
        <f t="shared" si="47"/>
        <v>A5</v>
      </c>
      <c r="H101" s="25" t="str">
        <f t="shared" si="47"/>
        <v>A6</v>
      </c>
      <c r="I101" s="25" t="str">
        <f t="shared" si="47"/>
        <v>A7</v>
      </c>
      <c r="J101" s="25" t="str">
        <f t="shared" si="47"/>
        <v>A8</v>
      </c>
      <c r="K101" s="25" t="str">
        <f t="shared" si="47"/>
        <v>A9</v>
      </c>
      <c r="L101" s="25" t="str">
        <f t="shared" si="47"/>
        <v>A10</v>
      </c>
      <c r="M101" s="25" t="str">
        <f t="shared" si="47"/>
        <v>A11</v>
      </c>
      <c r="N101" s="25" t="str">
        <f t="shared" si="47"/>
        <v>A12</v>
      </c>
      <c r="O101" s="25" t="str">
        <f t="shared" si="47"/>
        <v>A13</v>
      </c>
      <c r="P101" s="25" t="str">
        <f t="shared" si="47"/>
        <v>A14</v>
      </c>
      <c r="Q101" s="25" t="str">
        <f t="shared" si="47"/>
        <v>A15</v>
      </c>
    </row>
    <row r="102" spans="1:17" x14ac:dyDescent="0.25">
      <c r="A102" s="2" t="s">
        <v>37</v>
      </c>
      <c r="B102" s="2">
        <f>B93</f>
        <v>359.6</v>
      </c>
      <c r="C102" s="9">
        <f>B102+C92+C93</f>
        <v>448.07040000000001</v>
      </c>
      <c r="D102" s="9">
        <f t="shared" ref="D102:Q102" si="48">C102+D92+D93</f>
        <v>551.71286666666674</v>
      </c>
      <c r="E102" s="9">
        <f t="shared" si="48"/>
        <v>675.35533333333342</v>
      </c>
      <c r="F102" s="9">
        <f t="shared" si="48"/>
        <v>798.9978000000001</v>
      </c>
      <c r="G102" s="9">
        <f t="shared" si="48"/>
        <v>922.64026666666678</v>
      </c>
      <c r="H102" s="9">
        <f t="shared" si="48"/>
        <v>1046.2827333333335</v>
      </c>
      <c r="I102" s="9">
        <f t="shared" si="48"/>
        <v>1169.9252000000001</v>
      </c>
      <c r="J102" s="9">
        <f t="shared" si="48"/>
        <v>1293.5676666666668</v>
      </c>
      <c r="K102" s="9">
        <f t="shared" si="48"/>
        <v>1417.2101333333335</v>
      </c>
      <c r="L102" s="9">
        <f t="shared" si="48"/>
        <v>1540.8526000000002</v>
      </c>
      <c r="M102" s="9">
        <f t="shared" si="48"/>
        <v>1664.4950666666668</v>
      </c>
      <c r="N102" s="9">
        <f t="shared" si="48"/>
        <v>1788.1375333333335</v>
      </c>
      <c r="O102" s="9">
        <f t="shared" si="48"/>
        <v>1911.7800000000002</v>
      </c>
      <c r="P102" s="9">
        <f t="shared" si="48"/>
        <v>2035.4224666666669</v>
      </c>
      <c r="Q102" s="9">
        <f t="shared" si="48"/>
        <v>2159.0649333333336</v>
      </c>
    </row>
    <row r="103" spans="1:17" x14ac:dyDescent="0.25">
      <c r="A103" s="2" t="s">
        <v>38</v>
      </c>
      <c r="B103" s="2">
        <f>B94</f>
        <v>1438.4</v>
      </c>
      <c r="C103" s="9">
        <f>B103+C94</f>
        <v>1318.5333333333333</v>
      </c>
      <c r="D103" s="9">
        <f t="shared" ref="D103:P103" si="49">C103+D94</f>
        <v>1198.6666666666665</v>
      </c>
      <c r="E103" s="9">
        <f t="shared" si="49"/>
        <v>1078.7999999999997</v>
      </c>
      <c r="F103" s="9">
        <f t="shared" si="49"/>
        <v>958.93333333333305</v>
      </c>
      <c r="G103" s="9">
        <f t="shared" si="49"/>
        <v>839.06666666666638</v>
      </c>
      <c r="H103" s="9">
        <f t="shared" si="49"/>
        <v>719.1999999999997</v>
      </c>
      <c r="I103" s="9">
        <f t="shared" si="49"/>
        <v>599.33333333333303</v>
      </c>
      <c r="J103" s="9">
        <f t="shared" si="49"/>
        <v>479.46666666666636</v>
      </c>
      <c r="K103" s="9">
        <f t="shared" si="49"/>
        <v>359.59999999999968</v>
      </c>
      <c r="L103" s="9">
        <f t="shared" si="49"/>
        <v>239.73333333333301</v>
      </c>
      <c r="M103" s="9">
        <f t="shared" si="49"/>
        <v>119.86666666666633</v>
      </c>
      <c r="N103" s="9">
        <f t="shared" si="49"/>
        <v>-3.4106051316484809E-13</v>
      </c>
      <c r="O103" s="9">
        <f t="shared" si="49"/>
        <v>-119.86666666666702</v>
      </c>
      <c r="P103" s="9">
        <f t="shared" si="49"/>
        <v>-239.73333333333369</v>
      </c>
      <c r="Q103" s="9">
        <f>+Q108</f>
        <v>21.464933333333335</v>
      </c>
    </row>
    <row r="104" spans="1:17" x14ac:dyDescent="0.25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x14ac:dyDescent="0.25">
      <c r="A105" s="2" t="s">
        <v>43</v>
      </c>
      <c r="B105" s="2">
        <f>-B95</f>
        <v>300</v>
      </c>
      <c r="C105" s="2">
        <f>B105</f>
        <v>300</v>
      </c>
      <c r="D105" s="2">
        <f t="shared" ref="D105:Q106" si="50">C105</f>
        <v>300</v>
      </c>
      <c r="E105" s="2">
        <f t="shared" si="50"/>
        <v>300</v>
      </c>
      <c r="F105" s="2">
        <f t="shared" si="50"/>
        <v>300</v>
      </c>
      <c r="G105" s="2">
        <f t="shared" si="50"/>
        <v>300</v>
      </c>
      <c r="H105" s="2">
        <f t="shared" si="50"/>
        <v>300</v>
      </c>
      <c r="I105" s="2">
        <f t="shared" si="50"/>
        <v>300</v>
      </c>
      <c r="J105" s="2">
        <f t="shared" si="50"/>
        <v>300</v>
      </c>
      <c r="K105" s="2">
        <f t="shared" si="50"/>
        <v>300</v>
      </c>
      <c r="L105" s="2">
        <f t="shared" si="50"/>
        <v>300</v>
      </c>
      <c r="M105" s="2">
        <f t="shared" si="50"/>
        <v>300</v>
      </c>
      <c r="N105" s="2">
        <f t="shared" si="50"/>
        <v>300</v>
      </c>
      <c r="O105" s="2">
        <f t="shared" si="50"/>
        <v>300</v>
      </c>
      <c r="P105" s="2">
        <f t="shared" si="50"/>
        <v>300</v>
      </c>
      <c r="Q105" s="2">
        <f t="shared" si="50"/>
        <v>300</v>
      </c>
    </row>
    <row r="106" spans="1:17" x14ac:dyDescent="0.25">
      <c r="A106" s="2" t="s">
        <v>44</v>
      </c>
      <c r="B106" s="2">
        <f>-B96</f>
        <v>1328</v>
      </c>
      <c r="C106" s="9">
        <f>B106</f>
        <v>1328</v>
      </c>
      <c r="D106" s="9">
        <f t="shared" si="50"/>
        <v>1328</v>
      </c>
      <c r="E106" s="9">
        <f t="shared" si="50"/>
        <v>1328</v>
      </c>
      <c r="F106" s="9">
        <f t="shared" si="50"/>
        <v>1328</v>
      </c>
      <c r="G106" s="9">
        <f t="shared" si="50"/>
        <v>1328</v>
      </c>
      <c r="H106" s="9">
        <f t="shared" si="50"/>
        <v>1328</v>
      </c>
      <c r="I106" s="9">
        <f t="shared" si="50"/>
        <v>1328</v>
      </c>
      <c r="J106" s="9">
        <f t="shared" si="50"/>
        <v>1328</v>
      </c>
      <c r="K106" s="9">
        <f t="shared" si="50"/>
        <v>1328</v>
      </c>
      <c r="L106" s="9">
        <f t="shared" si="50"/>
        <v>1328</v>
      </c>
      <c r="M106" s="9">
        <f t="shared" si="50"/>
        <v>1328</v>
      </c>
      <c r="N106" s="9">
        <f t="shared" si="50"/>
        <v>1328</v>
      </c>
      <c r="O106" s="9">
        <f t="shared" si="50"/>
        <v>1328</v>
      </c>
      <c r="P106" s="9">
        <f t="shared" si="50"/>
        <v>1328</v>
      </c>
      <c r="Q106" s="9">
        <f t="shared" si="50"/>
        <v>1328</v>
      </c>
    </row>
    <row r="107" spans="1:17" x14ac:dyDescent="0.25">
      <c r="A107" s="2" t="s">
        <v>39</v>
      </c>
      <c r="B107" s="2">
        <f>-B97</f>
        <v>150</v>
      </c>
      <c r="C107" s="9">
        <f>B107-C97</f>
        <v>150</v>
      </c>
      <c r="D107" s="9">
        <f t="shared" ref="D107:Q107" si="51">C107-D97</f>
        <v>150</v>
      </c>
      <c r="E107" s="9">
        <f t="shared" si="51"/>
        <v>150</v>
      </c>
      <c r="F107" s="9">
        <f t="shared" si="51"/>
        <v>150</v>
      </c>
      <c r="G107" s="9">
        <f t="shared" si="51"/>
        <v>150</v>
      </c>
      <c r="H107" s="9">
        <f t="shared" si="51"/>
        <v>150</v>
      </c>
      <c r="I107" s="9">
        <f t="shared" si="51"/>
        <v>150</v>
      </c>
      <c r="J107" s="9">
        <f t="shared" si="51"/>
        <v>150</v>
      </c>
      <c r="K107" s="9">
        <f t="shared" si="51"/>
        <v>150</v>
      </c>
      <c r="L107" s="9">
        <f t="shared" si="51"/>
        <v>150</v>
      </c>
      <c r="M107" s="9">
        <f t="shared" si="51"/>
        <v>150</v>
      </c>
      <c r="N107" s="9">
        <f t="shared" si="51"/>
        <v>150</v>
      </c>
      <c r="O107" s="9">
        <f t="shared" si="51"/>
        <v>150</v>
      </c>
      <c r="P107" s="9">
        <f t="shared" si="51"/>
        <v>150</v>
      </c>
      <c r="Q107" s="9">
        <f t="shared" si="51"/>
        <v>150</v>
      </c>
    </row>
    <row r="108" spans="1:17" x14ac:dyDescent="0.25">
      <c r="A108" s="2" t="s">
        <v>45</v>
      </c>
      <c r="B108" s="2">
        <f>B99</f>
        <v>20</v>
      </c>
      <c r="C108" s="9">
        <f>C99</f>
        <v>-11.396266666666691</v>
      </c>
      <c r="D108" s="9">
        <f t="shared" ref="D108:Q108" si="52">D99</f>
        <v>-27.620466666666687</v>
      </c>
      <c r="E108" s="9">
        <f t="shared" si="52"/>
        <v>-23.844666666666683</v>
      </c>
      <c r="F108" s="9">
        <f t="shared" si="52"/>
        <v>-20.068866666666679</v>
      </c>
      <c r="G108" s="9">
        <f t="shared" si="52"/>
        <v>-16.293066666666675</v>
      </c>
      <c r="H108" s="9">
        <f t="shared" si="52"/>
        <v>-12.517266666666671</v>
      </c>
      <c r="I108" s="9">
        <f t="shared" si="52"/>
        <v>-8.7414666666666676</v>
      </c>
      <c r="J108" s="9">
        <f t="shared" si="52"/>
        <v>-4.9656666666666638</v>
      </c>
      <c r="K108" s="9">
        <f t="shared" si="52"/>
        <v>-1.18986666666666</v>
      </c>
      <c r="L108" s="9">
        <f t="shared" si="52"/>
        <v>2.5859333333333439</v>
      </c>
      <c r="M108" s="9">
        <f t="shared" si="52"/>
        <v>6.3617333333333477</v>
      </c>
      <c r="N108" s="9">
        <f t="shared" si="52"/>
        <v>10.137533333333351</v>
      </c>
      <c r="O108" s="9">
        <f t="shared" si="52"/>
        <v>13.913333333333355</v>
      </c>
      <c r="P108" s="9">
        <f t="shared" si="52"/>
        <v>17.689133333333331</v>
      </c>
      <c r="Q108" s="9">
        <f t="shared" si="52"/>
        <v>21.464933333333335</v>
      </c>
    </row>
    <row r="109" spans="1:17" x14ac:dyDescent="0.25">
      <c r="A109" s="12" t="s">
        <v>46</v>
      </c>
      <c r="B109" s="12">
        <f>SUM(B105:B108)</f>
        <v>1798</v>
      </c>
      <c r="C109" s="13">
        <f>SUM(C105:C108)</f>
        <v>1766.6037333333334</v>
      </c>
      <c r="D109" s="13">
        <f t="shared" ref="D109:Q109" si="53">SUM(D105:D108)</f>
        <v>1750.3795333333333</v>
      </c>
      <c r="E109" s="13">
        <f t="shared" si="53"/>
        <v>1754.1553333333334</v>
      </c>
      <c r="F109" s="13">
        <f t="shared" si="53"/>
        <v>1757.9311333333333</v>
      </c>
      <c r="G109" s="13">
        <f t="shared" si="53"/>
        <v>1761.7069333333334</v>
      </c>
      <c r="H109" s="13">
        <f t="shared" si="53"/>
        <v>1765.4827333333333</v>
      </c>
      <c r="I109" s="13">
        <f t="shared" si="53"/>
        <v>1769.2585333333334</v>
      </c>
      <c r="J109" s="13">
        <f t="shared" si="53"/>
        <v>1773.0343333333333</v>
      </c>
      <c r="K109" s="13">
        <f t="shared" si="53"/>
        <v>1776.8101333333334</v>
      </c>
      <c r="L109" s="13">
        <f t="shared" si="53"/>
        <v>1780.5859333333333</v>
      </c>
      <c r="M109" s="13">
        <f t="shared" si="53"/>
        <v>1784.3617333333334</v>
      </c>
      <c r="N109" s="13">
        <f t="shared" si="53"/>
        <v>1788.1375333333333</v>
      </c>
      <c r="O109" s="13">
        <f t="shared" si="53"/>
        <v>1791.9133333333334</v>
      </c>
      <c r="P109" s="13">
        <f t="shared" si="53"/>
        <v>1795.6891333333333</v>
      </c>
      <c r="Q109" s="13">
        <f t="shared" si="53"/>
        <v>1799.4649333333334</v>
      </c>
    </row>
    <row r="110" spans="1:17" x14ac:dyDescent="0.25">
      <c r="A110" s="2" t="s">
        <v>47</v>
      </c>
      <c r="B110" s="2">
        <f>B109-B102-B103</f>
        <v>0</v>
      </c>
      <c r="C110" s="9">
        <f>C109-C102-C103</f>
        <v>0</v>
      </c>
      <c r="D110" s="9">
        <f t="shared" ref="D110:Q110" si="54">D109-D102-D103</f>
        <v>0</v>
      </c>
      <c r="E110" s="9">
        <f t="shared" si="54"/>
        <v>0</v>
      </c>
      <c r="F110" s="9">
        <f t="shared" si="54"/>
        <v>0</v>
      </c>
      <c r="G110" s="9">
        <f t="shared" si="54"/>
        <v>0</v>
      </c>
      <c r="H110" s="9">
        <f t="shared" si="54"/>
        <v>0</v>
      </c>
      <c r="I110" s="9">
        <f t="shared" si="54"/>
        <v>0</v>
      </c>
      <c r="J110" s="9">
        <f t="shared" si="54"/>
        <v>0</v>
      </c>
      <c r="K110" s="9">
        <f t="shared" si="54"/>
        <v>0</v>
      </c>
      <c r="L110" s="9">
        <f t="shared" si="54"/>
        <v>0</v>
      </c>
      <c r="M110" s="9">
        <f t="shared" si="54"/>
        <v>2.2737367544323206E-13</v>
      </c>
      <c r="N110" s="9">
        <f t="shared" si="54"/>
        <v>1.1368683772161603E-13</v>
      </c>
      <c r="O110" s="9">
        <f t="shared" si="54"/>
        <v>2.2737367544323206E-13</v>
      </c>
      <c r="P110" s="9">
        <f t="shared" si="54"/>
        <v>0</v>
      </c>
      <c r="Q110" s="9">
        <f t="shared" si="54"/>
        <v>-381.06493333333344</v>
      </c>
    </row>
    <row r="111" spans="1:17" x14ac:dyDescent="0.25">
      <c r="A11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 x14ac:dyDescent="0.25">
      <c r="A112" s="2"/>
      <c r="B112" s="2"/>
      <c r="C112" s="25" t="str">
        <f>C101</f>
        <v>A1</v>
      </c>
      <c r="D112" s="25" t="str">
        <f t="shared" ref="D112:Q112" si="55">D101</f>
        <v>A2</v>
      </c>
      <c r="E112" s="25" t="str">
        <f t="shared" si="55"/>
        <v>A3</v>
      </c>
      <c r="F112" s="25" t="str">
        <f t="shared" si="55"/>
        <v>A4</v>
      </c>
      <c r="G112" s="25" t="str">
        <f t="shared" si="55"/>
        <v>A5</v>
      </c>
      <c r="H112" s="25" t="str">
        <f t="shared" si="55"/>
        <v>A6</v>
      </c>
      <c r="I112" s="25" t="str">
        <f t="shared" si="55"/>
        <v>A7</v>
      </c>
      <c r="J112" s="25" t="str">
        <f t="shared" si="55"/>
        <v>A8</v>
      </c>
      <c r="K112" s="25" t="str">
        <f t="shared" si="55"/>
        <v>A9</v>
      </c>
      <c r="L112" s="25" t="str">
        <f t="shared" si="55"/>
        <v>A10</v>
      </c>
      <c r="M112" s="25" t="str">
        <f t="shared" si="55"/>
        <v>A11</v>
      </c>
      <c r="N112" s="25" t="str">
        <f t="shared" si="55"/>
        <v>A12</v>
      </c>
      <c r="O112" s="25" t="str">
        <f t="shared" si="55"/>
        <v>A13</v>
      </c>
      <c r="P112" s="25" t="str">
        <f t="shared" si="55"/>
        <v>A14</v>
      </c>
      <c r="Q112" s="25" t="str">
        <f t="shared" si="55"/>
        <v>A15</v>
      </c>
    </row>
    <row r="113" spans="1:17" x14ac:dyDescent="0.25">
      <c r="A113" s="2" t="s">
        <v>48</v>
      </c>
      <c r="B113" s="2">
        <f>-B93</f>
        <v>-359.6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25">
      <c r="A114" s="2" t="s">
        <v>49</v>
      </c>
      <c r="B114" s="2"/>
      <c r="C114" s="2"/>
      <c r="D114" s="9">
        <f>-D93</f>
        <v>-11.396266666666691</v>
      </c>
      <c r="E114" s="9">
        <f t="shared" ref="E114:Q114" si="56">-E93</f>
        <v>-27.620466666666687</v>
      </c>
      <c r="F114" s="9">
        <f t="shared" si="56"/>
        <v>-23.844666666666683</v>
      </c>
      <c r="G114" s="9">
        <f t="shared" si="56"/>
        <v>-20.068866666666679</v>
      </c>
      <c r="H114" s="9">
        <f t="shared" si="56"/>
        <v>-16.293066666666675</v>
      </c>
      <c r="I114" s="9">
        <f t="shared" si="56"/>
        <v>-12.517266666666671</v>
      </c>
      <c r="J114" s="9">
        <f t="shared" si="56"/>
        <v>-8.7414666666666676</v>
      </c>
      <c r="K114" s="9">
        <f t="shared" si="56"/>
        <v>-4.9656666666666638</v>
      </c>
      <c r="L114" s="9">
        <f t="shared" si="56"/>
        <v>-1.18986666666666</v>
      </c>
      <c r="M114" s="9">
        <f t="shared" si="56"/>
        <v>2.5859333333333439</v>
      </c>
      <c r="N114" s="9">
        <f t="shared" si="56"/>
        <v>6.3617333333333477</v>
      </c>
      <c r="O114" s="9">
        <f t="shared" si="56"/>
        <v>10.137533333333351</v>
      </c>
      <c r="P114" s="9">
        <f t="shared" si="56"/>
        <v>13.913333333333355</v>
      </c>
      <c r="Q114" s="9">
        <f t="shared" si="56"/>
        <v>17.689133333333331</v>
      </c>
    </row>
    <row r="115" spans="1:17" x14ac:dyDescent="0.25">
      <c r="A115" s="2" t="s">
        <v>50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>
        <f>C25*Q85-Q103+Q108</f>
        <v>1419.2</v>
      </c>
    </row>
    <row r="116" spans="1:17" x14ac:dyDescent="0.25">
      <c r="A116" s="2" t="s">
        <v>52</v>
      </c>
      <c r="B116" s="2">
        <f>SUM(B113:B115)</f>
        <v>-359.6</v>
      </c>
      <c r="C116" s="2">
        <f t="shared" ref="C116:Q116" si="57">SUM(C113:C115)</f>
        <v>0</v>
      </c>
      <c r="D116" s="9">
        <f t="shared" si="57"/>
        <v>-11.396266666666691</v>
      </c>
      <c r="E116" s="9">
        <f t="shared" si="57"/>
        <v>-27.620466666666687</v>
      </c>
      <c r="F116" s="9">
        <f t="shared" si="57"/>
        <v>-23.844666666666683</v>
      </c>
      <c r="G116" s="9">
        <f t="shared" si="57"/>
        <v>-20.068866666666679</v>
      </c>
      <c r="H116" s="9">
        <f t="shared" si="57"/>
        <v>-16.293066666666675</v>
      </c>
      <c r="I116" s="9">
        <f t="shared" si="57"/>
        <v>-12.517266666666671</v>
      </c>
      <c r="J116" s="9">
        <f t="shared" si="57"/>
        <v>-8.7414666666666676</v>
      </c>
      <c r="K116" s="9">
        <f t="shared" si="57"/>
        <v>-4.9656666666666638</v>
      </c>
      <c r="L116" s="9">
        <f t="shared" si="57"/>
        <v>-1.18986666666666</v>
      </c>
      <c r="M116" s="9">
        <f t="shared" si="57"/>
        <v>2.5859333333333439</v>
      </c>
      <c r="N116" s="9">
        <f t="shared" si="57"/>
        <v>6.3617333333333477</v>
      </c>
      <c r="O116" s="9">
        <f t="shared" si="57"/>
        <v>10.137533333333351</v>
      </c>
      <c r="P116" s="9">
        <f t="shared" si="57"/>
        <v>13.913333333333355</v>
      </c>
      <c r="Q116" s="9">
        <f t="shared" si="57"/>
        <v>1436.8891333333333</v>
      </c>
    </row>
    <row r="117" spans="1:17" x14ac:dyDescent="0.25">
      <c r="A117" s="2" t="s">
        <v>51</v>
      </c>
      <c r="B117" s="30">
        <f>IRR(B116:Q116)</f>
        <v>8.2909358250405463E-2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5">
      <c r="A11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2">
    <mergeCell ref="I4:J4"/>
    <mergeCell ref="I17:J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Feuil1</vt:lpstr>
      <vt:lpstr>levier cst</vt:lpstr>
      <vt:lpstr>apport cst</vt:lpstr>
      <vt:lpstr>ch, EBE, capital var</vt:lpstr>
      <vt:lpstr>ch, EBE var  capital fixe 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SAINTCRICQJ</dc:creator>
  <cp:lastModifiedBy>Olivier</cp:lastModifiedBy>
  <dcterms:created xsi:type="dcterms:W3CDTF">2012-02-21T16:18:27Z</dcterms:created>
  <dcterms:modified xsi:type="dcterms:W3CDTF">2012-02-24T16:49:55Z</dcterms:modified>
</cp:coreProperties>
</file>