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BP INOVESSENC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9" i="1"/>
  <c r="B58"/>
  <c r="B51"/>
  <c r="B50"/>
  <c r="K26"/>
  <c r="G26"/>
  <c r="C15"/>
  <c r="K39"/>
  <c r="J40"/>
  <c r="F27"/>
  <c r="J27"/>
  <c r="B27"/>
  <c r="B40"/>
  <c r="F40"/>
  <c r="G40" s="1"/>
  <c r="G39"/>
  <c r="C39"/>
  <c r="B33"/>
  <c r="D33" s="1"/>
  <c r="B20"/>
  <c r="B4"/>
  <c r="B14" s="1"/>
  <c r="D14" s="1"/>
  <c r="E14" s="1"/>
  <c r="C26"/>
  <c r="D20"/>
  <c r="H26" s="1"/>
  <c r="B13"/>
  <c r="D13"/>
  <c r="B52" l="1"/>
  <c r="B60"/>
  <c r="D15"/>
  <c r="E15" s="1"/>
  <c r="B15"/>
  <c r="L39"/>
  <c r="H39"/>
  <c r="D39"/>
  <c r="I26"/>
  <c r="B21"/>
  <c r="B22" s="1"/>
  <c r="E20"/>
  <c r="K27"/>
  <c r="K28" s="1"/>
  <c r="K40"/>
  <c r="K41" s="1"/>
  <c r="L26"/>
  <c r="D26"/>
  <c r="E26" s="1"/>
  <c r="I39"/>
  <c r="B34"/>
  <c r="D34" s="1"/>
  <c r="E34" s="1"/>
  <c r="H40"/>
  <c r="I40" s="1"/>
  <c r="G41"/>
  <c r="E39"/>
  <c r="D40"/>
  <c r="E33"/>
  <c r="B35"/>
  <c r="C40"/>
  <c r="C41" s="1"/>
  <c r="G27"/>
  <c r="G28" s="1"/>
  <c r="H28" s="1"/>
  <c r="I28" s="1"/>
  <c r="C27"/>
  <c r="C28"/>
  <c r="E13"/>
  <c r="M26" l="1"/>
  <c r="M39"/>
  <c r="L40"/>
  <c r="M40" s="1"/>
  <c r="D21"/>
  <c r="H41"/>
  <c r="I41" s="1"/>
  <c r="E40"/>
  <c r="D41"/>
  <c r="E41" s="1"/>
  <c r="L41" l="1"/>
  <c r="M41" s="1"/>
  <c r="L27"/>
  <c r="H27"/>
  <c r="I27" s="1"/>
  <c r="D27"/>
  <c r="E21"/>
  <c r="D28" l="1"/>
  <c r="E28" s="1"/>
  <c r="E27"/>
  <c r="M27"/>
  <c r="L28"/>
  <c r="M28" s="1"/>
</calcChain>
</file>

<file path=xl/sharedStrings.xml><?xml version="1.0" encoding="utf-8"?>
<sst xmlns="http://schemas.openxmlformats.org/spreadsheetml/2006/main" count="81" uniqueCount="29">
  <si>
    <t>PRI</t>
  </si>
  <si>
    <t>PV</t>
  </si>
  <si>
    <t>MB</t>
  </si>
  <si>
    <t>Unités</t>
  </si>
  <si>
    <t>CA</t>
  </si>
  <si>
    <t>% MB</t>
  </si>
  <si>
    <t>Total</t>
  </si>
  <si>
    <t>Dosadif</t>
  </si>
  <si>
    <t>UD</t>
  </si>
  <si>
    <t>Nombre d'heures de diffusion/jour</t>
  </si>
  <si>
    <t>Conso de la Dosadif HE en ml/heure</t>
  </si>
  <si>
    <t>Dosadif + 30ml HE</t>
  </si>
  <si>
    <t>CA appro sur 1 an</t>
  </si>
  <si>
    <t>Unités sur 1 an</t>
  </si>
  <si>
    <t>1 mois</t>
  </si>
  <si>
    <t>1 an</t>
  </si>
  <si>
    <t>Contenance de la Dosadif en ml</t>
  </si>
  <si>
    <t>Si UD offerte = équilibre à partir 4 Dosadif vendues</t>
  </si>
  <si>
    <t>1 Dosadif = 30ml à raison d'une moyenne de consommation de 3ml/heure et 1 heure de diffusion totale/jour pour 20 jours/mois soit 2 Dosadif/mois</t>
  </si>
  <si>
    <t>2 ans</t>
  </si>
  <si>
    <t>Si UD à 50€ = équilibre à partir 5 Dosadif vendues</t>
  </si>
  <si>
    <t>Modèle commercial 1 : Vente à l'unité</t>
  </si>
  <si>
    <t>Modèle commercial 2 : Location UD à 1€ avec contrat d'appro de Dosadif à 50€ sur 1 an</t>
  </si>
  <si>
    <t>Modèle commercial 3 : Vente UD à 50€ avec Dosadif à 30€</t>
  </si>
  <si>
    <t>CA par etb</t>
  </si>
  <si>
    <t>Nb d'etb</t>
  </si>
  <si>
    <t>Nb d'installation (UD + 2 Dosadifs) par etb</t>
  </si>
  <si>
    <t>MB par etb</t>
  </si>
  <si>
    <t>%MB par etb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</si>
</sst>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#,##0_ ;\-#,##0\ "/>
    <numFmt numFmtId="166" formatCode="#,##0.0_ ;\-#,##0.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9" fontId="2" fillId="0" borderId="1" xfId="2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0" fontId="4" fillId="0" borderId="4" xfId="0" applyFont="1" applyBorder="1" applyAlignment="1"/>
    <xf numFmtId="1" fontId="2" fillId="0" borderId="1" xfId="2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2" applyNumberFormat="1" applyFont="1" applyBorder="1" applyAlignment="1">
      <alignment horizontal="right"/>
    </xf>
    <xf numFmtId="164" fontId="2" fillId="0" borderId="1" xfId="2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/>
    <xf numFmtId="0" fontId="5" fillId="0" borderId="1" xfId="0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6" fillId="0" borderId="1" xfId="2" applyFont="1" applyBorder="1"/>
    <xf numFmtId="9" fontId="2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0"/>
  <sheetViews>
    <sheetView tabSelected="1" topLeftCell="A13" workbookViewId="0">
      <selection activeCell="K46" sqref="K46"/>
    </sheetView>
  </sheetViews>
  <sheetFormatPr baseColWidth="10" defaultRowHeight="12"/>
  <cols>
    <col min="1" max="1" width="31.28515625" style="3" customWidth="1"/>
    <col min="2" max="2" width="11.140625" style="3" bestFit="1" customWidth="1"/>
    <col min="3" max="4" width="8.140625" style="3" bestFit="1" customWidth="1"/>
    <col min="5" max="5" width="7.140625" style="3" bestFit="1" customWidth="1"/>
    <col min="6" max="6" width="11.5703125" style="3" bestFit="1" customWidth="1"/>
    <col min="7" max="7" width="14.5703125" style="3" customWidth="1"/>
    <col min="8" max="8" width="9.42578125" style="3" bestFit="1" customWidth="1"/>
    <col min="9" max="9" width="7.140625" style="3" bestFit="1" customWidth="1"/>
    <col min="10" max="10" width="11.5703125" style="3" bestFit="1" customWidth="1"/>
    <col min="11" max="11" width="13.28515625" style="3" bestFit="1" customWidth="1"/>
    <col min="12" max="12" width="9.42578125" style="3" bestFit="1" customWidth="1"/>
    <col min="13" max="13" width="7.140625" style="3" bestFit="1" customWidth="1"/>
    <col min="14" max="16384" width="11.42578125" style="3"/>
  </cols>
  <sheetData>
    <row r="2" spans="1:10">
      <c r="A2" s="1"/>
      <c r="B2" s="2" t="s">
        <v>0</v>
      </c>
    </row>
    <row r="3" spans="1:10">
      <c r="A3" s="1" t="s">
        <v>8</v>
      </c>
      <c r="B3" s="4">
        <v>178</v>
      </c>
    </row>
    <row r="4" spans="1:10">
      <c r="A4" s="1" t="s">
        <v>11</v>
      </c>
      <c r="B4" s="4">
        <f>1.5+1.75</f>
        <v>3.25</v>
      </c>
    </row>
    <row r="5" spans="1:10">
      <c r="A5" s="1" t="s">
        <v>16</v>
      </c>
      <c r="B5" s="5">
        <v>30</v>
      </c>
    </row>
    <row r="6" spans="1:10">
      <c r="A6" s="1" t="s">
        <v>10</v>
      </c>
      <c r="B6" s="6">
        <v>3</v>
      </c>
    </row>
    <row r="7" spans="1:10">
      <c r="A7" s="1" t="s">
        <v>9</v>
      </c>
      <c r="B7" s="7">
        <v>1</v>
      </c>
    </row>
    <row r="8" spans="1:10">
      <c r="B8" s="8"/>
    </row>
    <row r="9" spans="1:10">
      <c r="A9" s="3" t="s">
        <v>18</v>
      </c>
    </row>
    <row r="11" spans="1:10">
      <c r="A11" s="33" t="s">
        <v>21</v>
      </c>
      <c r="B11" s="33"/>
      <c r="C11" s="33"/>
      <c r="D11" s="33"/>
      <c r="E11" s="33"/>
    </row>
    <row r="12" spans="1:10">
      <c r="A12" s="1"/>
      <c r="B12" s="9" t="s">
        <v>0</v>
      </c>
      <c r="C12" s="9" t="s">
        <v>1</v>
      </c>
      <c r="D12" s="9" t="s">
        <v>2</v>
      </c>
      <c r="E12" s="26" t="s">
        <v>5</v>
      </c>
      <c r="F12" s="21"/>
      <c r="G12" s="21"/>
      <c r="H12" s="10"/>
      <c r="I12" s="10"/>
      <c r="J12" s="10"/>
    </row>
    <row r="13" spans="1:10">
      <c r="A13" s="11" t="s">
        <v>8</v>
      </c>
      <c r="B13" s="4">
        <f>B3</f>
        <v>178</v>
      </c>
      <c r="C13" s="4">
        <v>460</v>
      </c>
      <c r="D13" s="4">
        <f>C13-B13</f>
        <v>282</v>
      </c>
      <c r="E13" s="27">
        <f>D13/C13</f>
        <v>0.61304347826086958</v>
      </c>
      <c r="F13" s="22"/>
      <c r="G13" s="23"/>
      <c r="H13" s="13"/>
      <c r="I13" s="13"/>
      <c r="J13" s="13"/>
    </row>
    <row r="14" spans="1:10">
      <c r="A14" s="11" t="s">
        <v>7</v>
      </c>
      <c r="B14" s="4">
        <f>B4</f>
        <v>3.25</v>
      </c>
      <c r="C14" s="4">
        <v>30</v>
      </c>
      <c r="D14" s="4">
        <f t="shared" ref="D14" si="0">C14-B14</f>
        <v>26.75</v>
      </c>
      <c r="E14" s="27">
        <f t="shared" ref="E14:E15" si="1">D14/C14</f>
        <v>0.89166666666666672</v>
      </c>
      <c r="F14" s="22"/>
      <c r="G14" s="23"/>
      <c r="H14" s="13"/>
      <c r="I14" s="13"/>
      <c r="J14" s="13"/>
    </row>
    <row r="15" spans="1:10">
      <c r="A15" s="11" t="s">
        <v>6</v>
      </c>
      <c r="B15" s="18">
        <f>SUM(B13:B14)</f>
        <v>181.25</v>
      </c>
      <c r="C15" s="18">
        <f>SUM(C13:C14)</f>
        <v>490</v>
      </c>
      <c r="D15" s="18">
        <f>SUM(D13:D14)</f>
        <v>308.75</v>
      </c>
      <c r="E15" s="27">
        <f t="shared" si="1"/>
        <v>0.63010204081632648</v>
      </c>
      <c r="F15" s="24"/>
      <c r="G15" s="25"/>
    </row>
    <row r="18" spans="1:13">
      <c r="A18" s="33" t="s">
        <v>22</v>
      </c>
      <c r="B18" s="33"/>
      <c r="C18" s="33"/>
      <c r="D18" s="33"/>
      <c r="E18" s="33"/>
      <c r="G18" s="3" t="s">
        <v>17</v>
      </c>
    </row>
    <row r="19" spans="1:13">
      <c r="A19" s="1"/>
      <c r="B19" s="9" t="s">
        <v>0</v>
      </c>
      <c r="C19" s="9" t="s">
        <v>1</v>
      </c>
      <c r="D19" s="9" t="s">
        <v>2</v>
      </c>
      <c r="E19" s="9" t="s">
        <v>5</v>
      </c>
    </row>
    <row r="20" spans="1:13">
      <c r="A20" s="11" t="s">
        <v>8</v>
      </c>
      <c r="B20" s="4">
        <f>$B$3</f>
        <v>178</v>
      </c>
      <c r="C20" s="4">
        <v>1</v>
      </c>
      <c r="D20" s="4">
        <f>C20-B20</f>
        <v>-177</v>
      </c>
      <c r="E20" s="12">
        <f>D20/C20</f>
        <v>-177</v>
      </c>
      <c r="G20" s="14"/>
      <c r="H20" s="14"/>
    </row>
    <row r="21" spans="1:13">
      <c r="A21" s="11" t="s">
        <v>7</v>
      </c>
      <c r="B21" s="4">
        <f>$B$4</f>
        <v>3.25</v>
      </c>
      <c r="C21" s="4">
        <v>50</v>
      </c>
      <c r="D21" s="4">
        <f>C21-B21</f>
        <v>46.75</v>
      </c>
      <c r="E21" s="12">
        <f>D21/C21</f>
        <v>0.93500000000000005</v>
      </c>
    </row>
    <row r="22" spans="1:13">
      <c r="A22" s="11" t="s">
        <v>6</v>
      </c>
      <c r="B22" s="4">
        <f>SUM(B20:B21)</f>
        <v>181.25</v>
      </c>
      <c r="C22" s="4"/>
      <c r="D22" s="4"/>
      <c r="E22" s="12"/>
    </row>
    <row r="23" spans="1:13">
      <c r="B23" s="13"/>
      <c r="C23" s="13"/>
      <c r="D23" s="13"/>
      <c r="E23" s="15"/>
    </row>
    <row r="24" spans="1:13">
      <c r="A24" s="1"/>
      <c r="B24" s="30" t="s">
        <v>14</v>
      </c>
      <c r="C24" s="31"/>
      <c r="D24" s="31"/>
      <c r="E24" s="16">
        <v>20</v>
      </c>
      <c r="F24" s="30" t="s">
        <v>15</v>
      </c>
      <c r="G24" s="31"/>
      <c r="H24" s="31"/>
      <c r="I24" s="16">
        <v>240</v>
      </c>
      <c r="J24" s="30" t="s">
        <v>19</v>
      </c>
      <c r="K24" s="31"/>
      <c r="L24" s="31"/>
      <c r="M24" s="16">
        <v>480</v>
      </c>
    </row>
    <row r="25" spans="1:13">
      <c r="A25" s="1"/>
      <c r="B25" s="9" t="s">
        <v>3</v>
      </c>
      <c r="C25" s="9" t="s">
        <v>4</v>
      </c>
      <c r="D25" s="9" t="s">
        <v>2</v>
      </c>
      <c r="E25" s="26" t="s">
        <v>5</v>
      </c>
      <c r="F25" s="9" t="s">
        <v>13</v>
      </c>
      <c r="G25" s="9" t="s">
        <v>12</v>
      </c>
      <c r="H25" s="9" t="s">
        <v>2</v>
      </c>
      <c r="I25" s="26" t="s">
        <v>5</v>
      </c>
      <c r="J25" s="9" t="s">
        <v>13</v>
      </c>
      <c r="K25" s="9" t="s">
        <v>12</v>
      </c>
      <c r="L25" s="9" t="s">
        <v>2</v>
      </c>
      <c r="M25" s="26" t="s">
        <v>5</v>
      </c>
    </row>
    <row r="26" spans="1:13">
      <c r="A26" s="11" t="s">
        <v>8</v>
      </c>
      <c r="B26" s="2">
        <v>1</v>
      </c>
      <c r="C26" s="4">
        <f>B26*C20</f>
        <v>1</v>
      </c>
      <c r="D26" s="4">
        <f>B26*D20</f>
        <v>-177</v>
      </c>
      <c r="E26" s="27">
        <f>D26/C26</f>
        <v>-177</v>
      </c>
      <c r="F26" s="17">
        <v>1</v>
      </c>
      <c r="G26" s="18">
        <f>C20*12</f>
        <v>12</v>
      </c>
      <c r="H26" s="18">
        <f>F26*D20</f>
        <v>-177</v>
      </c>
      <c r="I26" s="28">
        <f>H26/G26</f>
        <v>-14.75</v>
      </c>
      <c r="J26" s="1">
        <v>1</v>
      </c>
      <c r="K26" s="18">
        <f>C20*24</f>
        <v>24</v>
      </c>
      <c r="L26" s="18">
        <f>J26*D20</f>
        <v>-177</v>
      </c>
      <c r="M26" s="28">
        <f>L26/K26</f>
        <v>-7.375</v>
      </c>
    </row>
    <row r="27" spans="1:13">
      <c r="A27" s="11" t="s">
        <v>7</v>
      </c>
      <c r="B27" s="2">
        <f>E24/($B$5/$B$6/$B$7)</f>
        <v>2</v>
      </c>
      <c r="C27" s="4">
        <f>B27*C21</f>
        <v>100</v>
      </c>
      <c r="D27" s="4">
        <f>B27*D21</f>
        <v>93.5</v>
      </c>
      <c r="E27" s="27">
        <f>D27/C27</f>
        <v>0.93500000000000005</v>
      </c>
      <c r="F27" s="17">
        <f>I24/($B$5/$B$6/$B$7)</f>
        <v>24</v>
      </c>
      <c r="G27" s="18">
        <f>F27*C21</f>
        <v>1200</v>
      </c>
      <c r="H27" s="18">
        <f>F27*D21</f>
        <v>1122</v>
      </c>
      <c r="I27" s="28">
        <f t="shared" ref="I27:I28" si="2">H27/G27</f>
        <v>0.93500000000000005</v>
      </c>
      <c r="J27" s="19">
        <f>M24/($B$5/$B$6/$B$7)</f>
        <v>48</v>
      </c>
      <c r="K27" s="18">
        <f>J27*C21</f>
        <v>2400</v>
      </c>
      <c r="L27" s="18">
        <f>J27*D21</f>
        <v>2244</v>
      </c>
      <c r="M27" s="28">
        <f>L27/K27</f>
        <v>0.93500000000000005</v>
      </c>
    </row>
    <row r="28" spans="1:13">
      <c r="A28" s="11" t="s">
        <v>6</v>
      </c>
      <c r="B28" s="2"/>
      <c r="C28" s="4">
        <f>SUM(C26:C27)</f>
        <v>101</v>
      </c>
      <c r="D28" s="4">
        <f>SUM(D26:D27)</f>
        <v>-83.5</v>
      </c>
      <c r="E28" s="27">
        <f>D28/C28</f>
        <v>-0.82673267326732669</v>
      </c>
      <c r="F28" s="17"/>
      <c r="G28" s="18">
        <f>SUM(G26:G27)</f>
        <v>1212</v>
      </c>
      <c r="H28" s="18">
        <f>G28-B22</f>
        <v>1030.75</v>
      </c>
      <c r="I28" s="28">
        <f t="shared" si="2"/>
        <v>0.85045379537953791</v>
      </c>
      <c r="J28" s="1"/>
      <c r="K28" s="18">
        <f>SUM(K26:K27)</f>
        <v>2424</v>
      </c>
      <c r="L28" s="18">
        <f>SUM(L26:L27)</f>
        <v>2067</v>
      </c>
      <c r="M28" s="28">
        <f>L28/K28</f>
        <v>0.8527227722772277</v>
      </c>
    </row>
    <row r="31" spans="1:13">
      <c r="A31" s="33" t="s">
        <v>23</v>
      </c>
      <c r="B31" s="33"/>
      <c r="C31" s="33"/>
      <c r="D31" s="33"/>
      <c r="E31" s="33"/>
      <c r="G31" s="3" t="s">
        <v>20</v>
      </c>
    </row>
    <row r="32" spans="1:13">
      <c r="A32" s="1"/>
      <c r="B32" s="9" t="s">
        <v>0</v>
      </c>
      <c r="C32" s="9" t="s">
        <v>1</v>
      </c>
      <c r="D32" s="9" t="s">
        <v>2</v>
      </c>
      <c r="E32" s="9" t="s">
        <v>5</v>
      </c>
    </row>
    <row r="33" spans="1:13">
      <c r="A33" s="11" t="s">
        <v>8</v>
      </c>
      <c r="B33" s="4">
        <f>$B$3</f>
        <v>178</v>
      </c>
      <c r="C33" s="4">
        <v>50</v>
      </c>
      <c r="D33" s="4">
        <f>C33-B33</f>
        <v>-128</v>
      </c>
      <c r="E33" s="12">
        <f>D33/C33</f>
        <v>-2.56</v>
      </c>
    </row>
    <row r="34" spans="1:13">
      <c r="A34" s="11" t="s">
        <v>7</v>
      </c>
      <c r="B34" s="4">
        <f>$B$4</f>
        <v>3.25</v>
      </c>
      <c r="C34" s="4">
        <v>30</v>
      </c>
      <c r="D34" s="4">
        <f>C34-B34</f>
        <v>26.75</v>
      </c>
      <c r="E34" s="12">
        <f>D34/C34</f>
        <v>0.89166666666666672</v>
      </c>
    </row>
    <row r="35" spans="1:13">
      <c r="A35" s="11" t="s">
        <v>6</v>
      </c>
      <c r="B35" s="4">
        <f>SUM(B33:B34)</f>
        <v>181.25</v>
      </c>
      <c r="C35" s="4"/>
      <c r="D35" s="4"/>
      <c r="E35" s="12"/>
    </row>
    <row r="36" spans="1:13">
      <c r="B36" s="13"/>
      <c r="C36" s="13"/>
      <c r="D36" s="13"/>
      <c r="E36" s="15"/>
    </row>
    <row r="37" spans="1:13">
      <c r="A37" s="1"/>
      <c r="B37" s="30" t="s">
        <v>14</v>
      </c>
      <c r="C37" s="31"/>
      <c r="D37" s="31"/>
      <c r="E37" s="16">
        <v>20</v>
      </c>
      <c r="F37" s="30" t="s">
        <v>15</v>
      </c>
      <c r="G37" s="31"/>
      <c r="H37" s="31"/>
      <c r="I37" s="16">
        <v>240</v>
      </c>
      <c r="J37" s="30" t="s">
        <v>19</v>
      </c>
      <c r="K37" s="31"/>
      <c r="L37" s="31"/>
      <c r="M37" s="16">
        <v>480</v>
      </c>
    </row>
    <row r="38" spans="1:13">
      <c r="A38" s="1"/>
      <c r="B38" s="9" t="s">
        <v>3</v>
      </c>
      <c r="C38" s="9" t="s">
        <v>4</v>
      </c>
      <c r="D38" s="9" t="s">
        <v>2</v>
      </c>
      <c r="E38" s="26" t="s">
        <v>5</v>
      </c>
      <c r="F38" s="9" t="s">
        <v>13</v>
      </c>
      <c r="G38" s="9" t="s">
        <v>12</v>
      </c>
      <c r="H38" s="9" t="s">
        <v>2</v>
      </c>
      <c r="I38" s="26" t="s">
        <v>5</v>
      </c>
      <c r="J38" s="9" t="s">
        <v>13</v>
      </c>
      <c r="K38" s="9" t="s">
        <v>12</v>
      </c>
      <c r="L38" s="9" t="s">
        <v>2</v>
      </c>
      <c r="M38" s="26" t="s">
        <v>5</v>
      </c>
    </row>
    <row r="39" spans="1:13">
      <c r="A39" s="11" t="s">
        <v>8</v>
      </c>
      <c r="B39" s="2">
        <v>1</v>
      </c>
      <c r="C39" s="4">
        <f>B39*C33</f>
        <v>50</v>
      </c>
      <c r="D39" s="4">
        <f>B39*D33</f>
        <v>-128</v>
      </c>
      <c r="E39" s="27">
        <f>D39/C39</f>
        <v>-2.56</v>
      </c>
      <c r="F39" s="17">
        <v>1</v>
      </c>
      <c r="G39" s="18">
        <f>F39*C33</f>
        <v>50</v>
      </c>
      <c r="H39" s="18">
        <f>F39*D33</f>
        <v>-128</v>
      </c>
      <c r="I39" s="28">
        <f>H39/G39</f>
        <v>-2.56</v>
      </c>
      <c r="J39" s="1">
        <v>1</v>
      </c>
      <c r="K39" s="20">
        <f>J39*C33</f>
        <v>50</v>
      </c>
      <c r="L39" s="20">
        <f>J39*D33</f>
        <v>-128</v>
      </c>
      <c r="M39" s="28">
        <f>L39/K39</f>
        <v>-2.56</v>
      </c>
    </row>
    <row r="40" spans="1:13">
      <c r="A40" s="11" t="s">
        <v>7</v>
      </c>
      <c r="B40" s="2">
        <f>E37/($B$5/$B$6/$B$7)</f>
        <v>2</v>
      </c>
      <c r="C40" s="4">
        <f>B40*C34</f>
        <v>60</v>
      </c>
      <c r="D40" s="4">
        <f>B40*D34</f>
        <v>53.5</v>
      </c>
      <c r="E40" s="27">
        <f>D40/C40</f>
        <v>0.89166666666666672</v>
      </c>
      <c r="F40" s="17">
        <f>I37/($B$5/$B$6/$B$7)</f>
        <v>24</v>
      </c>
      <c r="G40" s="18">
        <f>F40*C34</f>
        <v>720</v>
      </c>
      <c r="H40" s="18">
        <f>F40*D34</f>
        <v>642</v>
      </c>
      <c r="I40" s="28">
        <f t="shared" ref="I40:I41" si="3">H40/G40</f>
        <v>0.89166666666666672</v>
      </c>
      <c r="J40" s="1">
        <f>M37/($B$5/$B$6/$B$7)</f>
        <v>48</v>
      </c>
      <c r="K40" s="20">
        <f>J40*C34</f>
        <v>1440</v>
      </c>
      <c r="L40" s="20">
        <f>J40*D34</f>
        <v>1284</v>
      </c>
      <c r="M40" s="28">
        <f>L40/K40</f>
        <v>0.89166666666666672</v>
      </c>
    </row>
    <row r="41" spans="1:13">
      <c r="A41" s="11" t="s">
        <v>6</v>
      </c>
      <c r="B41" s="2"/>
      <c r="C41" s="4">
        <f>SUM(C39:C40)</f>
        <v>110</v>
      </c>
      <c r="D41" s="4">
        <f>SUM(D39:D40)</f>
        <v>-74.5</v>
      </c>
      <c r="E41" s="27">
        <f>D41/C41</f>
        <v>-0.67727272727272725</v>
      </c>
      <c r="F41" s="17"/>
      <c r="G41" s="18">
        <f>SUM(G39:G40)</f>
        <v>770</v>
      </c>
      <c r="H41" s="18">
        <f>G41-B35</f>
        <v>588.75</v>
      </c>
      <c r="I41" s="28">
        <f t="shared" si="3"/>
        <v>0.76461038961038963</v>
      </c>
      <c r="J41" s="1"/>
      <c r="K41" s="20">
        <f>SUM(K39:K40)</f>
        <v>1490</v>
      </c>
      <c r="L41" s="20">
        <f>SUM(L39:L40)</f>
        <v>1156</v>
      </c>
      <c r="M41" s="28">
        <f>L41/K41</f>
        <v>0.77583892617449668</v>
      </c>
    </row>
    <row r="47" spans="1:13">
      <c r="A47" s="32" t="s">
        <v>22</v>
      </c>
      <c r="B47" s="32"/>
      <c r="C47" s="32"/>
      <c r="D47" s="32"/>
      <c r="E47" s="32"/>
    </row>
    <row r="48" spans="1:13">
      <c r="A48" s="11" t="s">
        <v>25</v>
      </c>
      <c r="B48" s="1">
        <v>1</v>
      </c>
    </row>
    <row r="49" spans="1:5">
      <c r="A49" s="11" t="s">
        <v>26</v>
      </c>
      <c r="B49" s="1">
        <v>1</v>
      </c>
    </row>
    <row r="50" spans="1:5">
      <c r="A50" s="11" t="s">
        <v>24</v>
      </c>
      <c r="B50" s="18">
        <f>G28*B48*B49</f>
        <v>1212</v>
      </c>
    </row>
    <row r="51" spans="1:5">
      <c r="A51" s="11" t="s">
        <v>27</v>
      </c>
      <c r="B51" s="18">
        <f>H28*B48*B49</f>
        <v>1030.75</v>
      </c>
    </row>
    <row r="52" spans="1:5">
      <c r="A52" s="11" t="s">
        <v>28</v>
      </c>
      <c r="B52" s="29">
        <f>B51/B50</f>
        <v>0.85045379537953791</v>
      </c>
    </row>
    <row r="55" spans="1:5">
      <c r="A55" s="32" t="s">
        <v>23</v>
      </c>
      <c r="B55" s="32"/>
      <c r="C55" s="32"/>
      <c r="D55" s="32"/>
      <c r="E55" s="32"/>
    </row>
    <row r="56" spans="1:5">
      <c r="A56" s="11" t="s">
        <v>25</v>
      </c>
      <c r="B56" s="1">
        <v>1</v>
      </c>
    </row>
    <row r="57" spans="1:5">
      <c r="A57" s="11" t="s">
        <v>26</v>
      </c>
      <c r="B57" s="1">
        <v>1</v>
      </c>
    </row>
    <row r="58" spans="1:5">
      <c r="A58" s="11" t="s">
        <v>24</v>
      </c>
      <c r="B58" s="18">
        <f>G41*B56*B57</f>
        <v>770</v>
      </c>
    </row>
    <row r="59" spans="1:5">
      <c r="A59" s="11" t="s">
        <v>27</v>
      </c>
      <c r="B59" s="18">
        <f>H41*B56*B57</f>
        <v>588.75</v>
      </c>
    </row>
    <row r="60" spans="1:5">
      <c r="A60" s="11" t="s">
        <v>28</v>
      </c>
      <c r="B60" s="29">
        <f>B59/B58</f>
        <v>0.76461038961038963</v>
      </c>
    </row>
  </sheetData>
  <mergeCells count="11">
    <mergeCell ref="A18:E18"/>
    <mergeCell ref="A11:E11"/>
    <mergeCell ref="A31:E31"/>
    <mergeCell ref="J24:L24"/>
    <mergeCell ref="J37:L37"/>
    <mergeCell ref="A47:E47"/>
    <mergeCell ref="A55:E55"/>
    <mergeCell ref="B24:D24"/>
    <mergeCell ref="F24:H24"/>
    <mergeCell ref="B37:D37"/>
    <mergeCell ref="F37:H3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 INOVESSENCE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2010-05-14T15:14:12Z</dcterms:modified>
</cp:coreProperties>
</file>