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35" windowWidth="20115" windowHeight="9780"/>
  </bookViews>
  <sheets>
    <sheet name="Feuil1" sheetId="1" r:id="rId1"/>
    <sheet name="Feuil2" sheetId="2" r:id="rId2"/>
    <sheet name="Feuil3" sheetId="3" r:id="rId3"/>
  </sheets>
  <definedNames>
    <definedName name="_xlnm.Print_Area" localSheetId="0">Feuil1!$A$1:$J$30</definedName>
  </definedNames>
  <calcPr calcId="125725"/>
</workbook>
</file>

<file path=xl/calcChain.xml><?xml version="1.0" encoding="utf-8"?>
<calcChain xmlns="http://schemas.openxmlformats.org/spreadsheetml/2006/main">
  <c r="H24" i="1"/>
  <c r="H22"/>
  <c r="J24"/>
  <c r="D17" l="1"/>
  <c r="D15" s="1"/>
  <c r="D16" s="1"/>
  <c r="I22"/>
  <c r="I23"/>
  <c r="I24"/>
  <c r="H13" l="1"/>
  <c r="H25"/>
  <c r="C18"/>
  <c r="H26"/>
  <c r="C13"/>
  <c r="D12"/>
  <c r="C12"/>
  <c r="H18" l="1"/>
  <c r="H19" s="1"/>
  <c r="H20" s="1"/>
</calcChain>
</file>

<file path=xl/sharedStrings.xml><?xml version="1.0" encoding="utf-8"?>
<sst xmlns="http://schemas.openxmlformats.org/spreadsheetml/2006/main" count="59" uniqueCount="58">
  <si>
    <t>Epargne</t>
  </si>
  <si>
    <t xml:space="preserve">Nature des fonds </t>
  </si>
  <si>
    <t>Apport personnel</t>
  </si>
  <si>
    <t>Frais financiers prêt relais</t>
  </si>
  <si>
    <t>Avant</t>
  </si>
  <si>
    <t>Après</t>
  </si>
  <si>
    <t>Solde</t>
  </si>
  <si>
    <t>Utilisation des fonds</t>
  </si>
  <si>
    <t>Maison Perroquets</t>
  </si>
  <si>
    <t>Frais notaire Perroquets</t>
  </si>
  <si>
    <t>Mobilier Perroquets</t>
  </si>
  <si>
    <t>IPPD</t>
  </si>
  <si>
    <t>Dépôt garantie notaire</t>
  </si>
  <si>
    <t>apport achat Perroquets</t>
  </si>
  <si>
    <t>Déjà versé Apport personnel</t>
  </si>
  <si>
    <t>Prêt relais</t>
  </si>
  <si>
    <t>Reste à vivre</t>
  </si>
  <si>
    <t>Prêt principal</t>
  </si>
  <si>
    <t>Loyers</t>
  </si>
  <si>
    <t>Ass. comprises</t>
  </si>
  <si>
    <t>Revenus</t>
  </si>
  <si>
    <t>New épargne</t>
  </si>
  <si>
    <t>Juin 2015 Solde épargne</t>
  </si>
  <si>
    <t>Total Investissement</t>
  </si>
  <si>
    <t>Emprunt encours LCL</t>
  </si>
  <si>
    <t>remb credit LCL</t>
  </si>
  <si>
    <t>Décomposistion du prêt BRED</t>
  </si>
  <si>
    <t>Rembt LCL</t>
  </si>
  <si>
    <t>Reglement  Mise en œuvre</t>
  </si>
  <si>
    <t>Déménagement</t>
  </si>
  <si>
    <t>Ressources</t>
  </si>
  <si>
    <t>Aménagement Combles</t>
  </si>
  <si>
    <t>ETAPE 4 (Juin 2015)</t>
  </si>
  <si>
    <t>ETAPE 1 (Août 2014)</t>
  </si>
  <si>
    <t>ETAPE 3 (Juin 2015)</t>
  </si>
  <si>
    <t>Reste à vivre mens. Pdt 10 mois</t>
  </si>
  <si>
    <t>Actif</t>
  </si>
  <si>
    <t>Passif</t>
  </si>
  <si>
    <t>ETAPES</t>
  </si>
  <si>
    <t>Total emprunt BRED</t>
  </si>
  <si>
    <t>Philip</t>
  </si>
  <si>
    <t>Evelyn</t>
  </si>
  <si>
    <t>Total</t>
  </si>
  <si>
    <t>Mensualités BRED</t>
  </si>
  <si>
    <t>De sept 2014 à juin 2015</t>
  </si>
  <si>
    <t>ETAPE  5 (Juillet 2015)</t>
  </si>
  <si>
    <t>relais 2,7 % - 24 mois</t>
  </si>
  <si>
    <t>Remboursement Prêt relai</t>
  </si>
  <si>
    <t>(Sept 2014)</t>
  </si>
  <si>
    <t>Balance revenus sur 10 mois</t>
  </si>
  <si>
    <t>Travaux</t>
  </si>
  <si>
    <t>Prêt principal 2,9 % pendant 20 ans</t>
  </si>
  <si>
    <t>Plan comptable de l'investissement SCI Revellat-Perroquets</t>
  </si>
  <si>
    <t>Epargne 2014</t>
  </si>
  <si>
    <t>ETAPE 2  (Août 2014)</t>
  </si>
  <si>
    <t>Revenus SCI</t>
  </si>
  <si>
    <t>Sur 10 mois</t>
  </si>
  <si>
    <t>Au 12-08-2014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</si>
</sst>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6F96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5" borderId="1" xfId="0" applyFont="1" applyFill="1" applyBorder="1" applyAlignment="1">
      <alignment vertical="center"/>
    </xf>
    <xf numFmtId="0" fontId="0" fillId="5" borderId="1" xfId="0" applyFill="1" applyBorder="1" applyAlignment="1">
      <alignment horizontal="right" vertical="center"/>
    </xf>
    <xf numFmtId="0" fontId="0" fillId="5" borderId="1" xfId="0" applyFill="1" applyBorder="1" applyAlignment="1">
      <alignment vertical="center"/>
    </xf>
    <xf numFmtId="0" fontId="0" fillId="0" borderId="0" xfId="0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horizontal="right" vertical="center"/>
    </xf>
    <xf numFmtId="0" fontId="0" fillId="0" borderId="1" xfId="0" applyBorder="1" applyAlignment="1">
      <alignment vertical="center"/>
    </xf>
    <xf numFmtId="0" fontId="0" fillId="3" borderId="1" xfId="0" applyFill="1" applyBorder="1" applyAlignment="1">
      <alignment vertical="center"/>
    </xf>
    <xf numFmtId="17" fontId="1" fillId="5" borderId="1" xfId="0" applyNumberFormat="1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left" vertical="center" wrapText="1"/>
    </xf>
    <xf numFmtId="0" fontId="0" fillId="4" borderId="1" xfId="0" applyFill="1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0" fontId="0" fillId="12" borderId="1" xfId="0" applyFill="1" applyBorder="1" applyAlignment="1">
      <alignment vertical="center" wrapText="1"/>
    </xf>
    <xf numFmtId="0" fontId="0" fillId="5" borderId="1" xfId="0" applyFill="1" applyBorder="1" applyAlignment="1">
      <alignment vertical="center" wrapText="1"/>
    </xf>
    <xf numFmtId="0" fontId="1" fillId="12" borderId="1" xfId="0" applyFont="1" applyFill="1" applyBorder="1" applyAlignment="1">
      <alignment horizontal="center" vertical="center" wrapText="1"/>
    </xf>
    <xf numFmtId="0" fontId="1" fillId="12" borderId="1" xfId="0" applyFont="1" applyFill="1" applyBorder="1" applyAlignment="1">
      <alignment vertical="center" wrapText="1"/>
    </xf>
    <xf numFmtId="0" fontId="0" fillId="4" borderId="1" xfId="0" applyFill="1" applyBorder="1" applyAlignment="1">
      <alignment horizontal="right" vertical="center" wrapText="1"/>
    </xf>
    <xf numFmtId="0" fontId="1" fillId="6" borderId="1" xfId="0" applyFont="1" applyFill="1" applyBorder="1" applyAlignment="1">
      <alignment vertical="center" wrapText="1"/>
    </xf>
    <xf numFmtId="0" fontId="1" fillId="10" borderId="1" xfId="0" applyFont="1" applyFill="1" applyBorder="1" applyAlignment="1">
      <alignment horizontal="left" vertical="center" wrapText="1"/>
    </xf>
    <xf numFmtId="0" fontId="0" fillId="10" borderId="1" xfId="0" applyFill="1" applyBorder="1" applyAlignment="1">
      <alignment vertical="center" wrapText="1"/>
    </xf>
    <xf numFmtId="0" fontId="1" fillId="10" borderId="1" xfId="0" applyFont="1" applyFill="1" applyBorder="1" applyAlignment="1">
      <alignment vertical="center" wrapText="1"/>
    </xf>
    <xf numFmtId="0" fontId="1" fillId="7" borderId="1" xfId="0" applyFont="1" applyFill="1" applyBorder="1" applyAlignment="1">
      <alignment vertical="center" wrapText="1"/>
    </xf>
    <xf numFmtId="17" fontId="1" fillId="7" borderId="1" xfId="0" applyNumberFormat="1" applyFont="1" applyFill="1" applyBorder="1" applyAlignment="1">
      <alignment horizontal="left" vertical="center" wrapText="1"/>
    </xf>
    <xf numFmtId="0" fontId="0" fillId="7" borderId="1" xfId="0" applyFill="1" applyBorder="1" applyAlignment="1">
      <alignment vertical="center" wrapText="1"/>
    </xf>
    <xf numFmtId="3" fontId="0" fillId="12" borderId="1" xfId="0" applyNumberFormat="1" applyFill="1" applyBorder="1" applyAlignment="1">
      <alignment vertical="center" wrapText="1"/>
    </xf>
    <xf numFmtId="0" fontId="1" fillId="8" borderId="1" xfId="0" applyFont="1" applyFill="1" applyBorder="1" applyAlignment="1">
      <alignment vertical="center" wrapText="1"/>
    </xf>
    <xf numFmtId="17" fontId="1" fillId="8" borderId="0" xfId="0" applyNumberFormat="1" applyFont="1" applyFill="1" applyBorder="1" applyAlignment="1">
      <alignment horizontal="left" vertical="center" wrapText="1"/>
    </xf>
    <xf numFmtId="0" fontId="0" fillId="8" borderId="1" xfId="0" applyFill="1" applyBorder="1" applyAlignment="1">
      <alignment vertical="center" wrapText="1"/>
    </xf>
    <xf numFmtId="17" fontId="1" fillId="12" borderId="1" xfId="0" applyNumberFormat="1" applyFont="1" applyFill="1" applyBorder="1" applyAlignment="1">
      <alignment horizontal="center" vertical="center" wrapText="1"/>
    </xf>
    <xf numFmtId="1" fontId="1" fillId="12" borderId="1" xfId="0" applyNumberFormat="1" applyFont="1" applyFill="1" applyBorder="1" applyAlignment="1">
      <alignment vertical="center" wrapText="1"/>
    </xf>
    <xf numFmtId="17" fontId="0" fillId="8" borderId="1" xfId="0" applyNumberFormat="1" applyFill="1" applyBorder="1" applyAlignment="1">
      <alignment vertical="center" wrapText="1"/>
    </xf>
    <xf numFmtId="0" fontId="1" fillId="8" borderId="0" xfId="0" applyFont="1" applyFill="1" applyAlignment="1">
      <alignment horizontal="left" vertical="center" wrapText="1"/>
    </xf>
    <xf numFmtId="0" fontId="1" fillId="8" borderId="1" xfId="0" applyFont="1" applyFill="1" applyBorder="1" applyAlignment="1">
      <alignment horizontal="left" vertical="center" wrapText="1"/>
    </xf>
    <xf numFmtId="0" fontId="1" fillId="11" borderId="1" xfId="0" applyFont="1" applyFill="1" applyBorder="1" applyAlignment="1">
      <alignment vertical="center" wrapText="1"/>
    </xf>
    <xf numFmtId="0" fontId="1" fillId="11" borderId="1" xfId="0" applyFont="1" applyFill="1" applyBorder="1" applyAlignment="1">
      <alignment horizontal="left" vertical="center" wrapText="1"/>
    </xf>
    <xf numFmtId="0" fontId="0" fillId="11" borderId="1" xfId="0" applyFill="1" applyBorder="1" applyAlignment="1">
      <alignment vertical="center" wrapText="1"/>
    </xf>
    <xf numFmtId="0" fontId="1" fillId="11" borderId="1" xfId="0" applyFont="1" applyFill="1" applyBorder="1" applyAlignment="1">
      <alignment horizontal="center" vertical="center" wrapText="1"/>
    </xf>
    <xf numFmtId="3" fontId="0" fillId="11" borderId="1" xfId="0" applyNumberFormat="1" applyFill="1" applyBorder="1" applyAlignment="1">
      <alignment vertical="center" wrapText="1"/>
    </xf>
    <xf numFmtId="1" fontId="1" fillId="11" borderId="1" xfId="0" applyNumberFormat="1" applyFont="1" applyFill="1" applyBorder="1" applyAlignment="1">
      <alignment vertical="center" wrapText="1"/>
    </xf>
    <xf numFmtId="0" fontId="1" fillId="9" borderId="1" xfId="0" applyFont="1" applyFill="1" applyBorder="1" applyAlignment="1">
      <alignment vertical="center" wrapText="1"/>
    </xf>
    <xf numFmtId="0" fontId="1" fillId="9" borderId="1" xfId="0" applyFont="1" applyFill="1" applyBorder="1" applyAlignment="1">
      <alignment horizontal="left" vertical="center" wrapText="1"/>
    </xf>
    <xf numFmtId="0" fontId="0" fillId="9" borderId="1" xfId="0" applyFill="1" applyBorder="1" applyAlignment="1">
      <alignment vertical="center" wrapText="1"/>
    </xf>
    <xf numFmtId="0" fontId="0" fillId="9" borderId="1" xfId="0" applyFill="1" applyBorder="1" applyAlignment="1">
      <alignment horizontal="right" vertical="center" wrapText="1"/>
    </xf>
    <xf numFmtId="0" fontId="0" fillId="0" borderId="0" xfId="0" applyAlignment="1">
      <alignment horizontal="right" vertical="center"/>
    </xf>
    <xf numFmtId="17" fontId="1" fillId="10" borderId="0" xfId="0" applyNumberFormat="1" applyFont="1" applyFill="1" applyBorder="1" applyAlignment="1">
      <alignment horizontal="left" vertical="center" wrapText="1"/>
    </xf>
    <xf numFmtId="1" fontId="0" fillId="12" borderId="1" xfId="0" applyNumberFormat="1" applyFill="1" applyBorder="1" applyAlignment="1">
      <alignment vertical="center" wrapText="1"/>
    </xf>
    <xf numFmtId="3" fontId="1" fillId="9" borderId="1" xfId="0" applyNumberFormat="1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6F96F"/>
      <color rgb="FFE9F276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0"/>
  <sheetViews>
    <sheetView tabSelected="1" topLeftCell="A14" workbookViewId="0">
      <selection activeCell="I26" sqref="I26"/>
    </sheetView>
  </sheetViews>
  <sheetFormatPr baseColWidth="10" defaultRowHeight="15"/>
  <cols>
    <col min="1" max="1" width="12" style="4" customWidth="1"/>
    <col min="2" max="2" width="19.140625" style="46" customWidth="1"/>
    <col min="3" max="3" width="7.42578125" style="4" customWidth="1"/>
    <col min="4" max="4" width="7.140625" style="4" customWidth="1"/>
    <col min="5" max="5" width="18.140625" style="4" customWidth="1"/>
    <col min="6" max="6" width="8.5703125" style="4" customWidth="1"/>
    <col min="7" max="7" width="8" style="4" customWidth="1"/>
    <col min="8" max="8" width="7.28515625" style="4" customWidth="1"/>
    <col min="9" max="16384" width="11.42578125" style="4"/>
  </cols>
  <sheetData>
    <row r="1" spans="1:8">
      <c r="A1" s="1" t="s">
        <v>52</v>
      </c>
      <c r="B1" s="2"/>
      <c r="C1" s="3"/>
      <c r="D1" s="3"/>
      <c r="E1" s="3"/>
      <c r="F1" s="3"/>
      <c r="G1" s="3"/>
      <c r="H1" s="3"/>
    </row>
    <row r="2" spans="1:8">
      <c r="A2" s="5"/>
      <c r="B2" s="6"/>
      <c r="C2" s="7"/>
      <c r="D2" s="7"/>
      <c r="E2" s="7"/>
      <c r="F2" s="8"/>
      <c r="G2" s="8"/>
      <c r="H2" s="8"/>
    </row>
    <row r="3" spans="1:8" ht="30">
      <c r="A3" s="9" t="s">
        <v>38</v>
      </c>
      <c r="B3" s="10" t="s">
        <v>1</v>
      </c>
      <c r="C3" s="10" t="s">
        <v>36</v>
      </c>
      <c r="D3" s="10" t="s">
        <v>37</v>
      </c>
      <c r="E3" s="10" t="s">
        <v>7</v>
      </c>
      <c r="F3" s="10" t="s">
        <v>0</v>
      </c>
      <c r="G3" s="10"/>
      <c r="H3" s="10" t="s">
        <v>16</v>
      </c>
    </row>
    <row r="4" spans="1:8" ht="30">
      <c r="A4" s="11" t="s">
        <v>33</v>
      </c>
      <c r="B4" s="12" t="s">
        <v>15</v>
      </c>
      <c r="C4" s="13">
        <v>455000</v>
      </c>
      <c r="D4" s="14">
        <v>506000</v>
      </c>
      <c r="E4" s="14" t="s">
        <v>8</v>
      </c>
      <c r="F4" s="15"/>
      <c r="G4" s="15"/>
      <c r="H4" s="15"/>
    </row>
    <row r="5" spans="1:8" ht="30">
      <c r="A5" s="16"/>
      <c r="B5" s="12" t="s">
        <v>17</v>
      </c>
      <c r="C5" s="13">
        <v>82765</v>
      </c>
      <c r="D5" s="14">
        <v>36850</v>
      </c>
      <c r="E5" s="14" t="s">
        <v>9</v>
      </c>
      <c r="F5" s="15"/>
      <c r="G5" s="15"/>
      <c r="H5" s="15"/>
    </row>
    <row r="6" spans="1:8" ht="30">
      <c r="A6" s="16"/>
      <c r="B6" s="12"/>
      <c r="C6" s="13"/>
      <c r="D6" s="14">
        <v>19000</v>
      </c>
      <c r="E6" s="14" t="s">
        <v>10</v>
      </c>
      <c r="F6" s="15"/>
      <c r="G6" s="15"/>
      <c r="H6" s="15"/>
    </row>
    <row r="7" spans="1:8">
      <c r="A7" s="16"/>
      <c r="B7" s="12"/>
      <c r="C7" s="13"/>
      <c r="D7" s="14">
        <v>5165</v>
      </c>
      <c r="E7" s="14" t="s">
        <v>11</v>
      </c>
      <c r="F7" s="15"/>
      <c r="G7" s="15"/>
      <c r="H7" s="15"/>
    </row>
    <row r="8" spans="1:8" ht="30">
      <c r="A8" s="16"/>
      <c r="B8" s="12" t="s">
        <v>14</v>
      </c>
      <c r="C8" s="13">
        <v>26550</v>
      </c>
      <c r="D8" s="14">
        <v>26550</v>
      </c>
      <c r="E8" s="14" t="s">
        <v>12</v>
      </c>
      <c r="F8" s="15"/>
      <c r="G8" s="15"/>
      <c r="H8" s="15"/>
    </row>
    <row r="9" spans="1:8" ht="30">
      <c r="A9" s="16"/>
      <c r="B9" s="12" t="s">
        <v>2</v>
      </c>
      <c r="C9" s="13">
        <v>2700</v>
      </c>
      <c r="D9" s="14">
        <v>2700</v>
      </c>
      <c r="E9" s="14" t="s">
        <v>13</v>
      </c>
      <c r="F9" s="15"/>
      <c r="G9" s="15"/>
      <c r="H9" s="15"/>
    </row>
    <row r="10" spans="1:8">
      <c r="A10" s="16"/>
      <c r="B10" s="12"/>
      <c r="C10" s="13"/>
      <c r="D10" s="14"/>
      <c r="E10" s="14"/>
      <c r="F10" s="15"/>
      <c r="G10" s="15"/>
      <c r="H10" s="15"/>
    </row>
    <row r="11" spans="1:8">
      <c r="A11" s="16"/>
      <c r="B11" s="12"/>
      <c r="C11" s="13"/>
      <c r="D11" s="14"/>
      <c r="E11" s="14"/>
      <c r="F11" s="17"/>
      <c r="G11" s="18"/>
      <c r="H11" s="15"/>
    </row>
    <row r="12" spans="1:8" ht="30">
      <c r="A12" s="16"/>
      <c r="B12" s="12" t="s">
        <v>23</v>
      </c>
      <c r="C12" s="13">
        <f>SUM(C4:C11)</f>
        <v>567015</v>
      </c>
      <c r="D12" s="14">
        <f>SUM(D4:D7)</f>
        <v>567015</v>
      </c>
      <c r="E12" s="14"/>
      <c r="F12" s="17"/>
      <c r="G12" s="18"/>
      <c r="H12" s="15"/>
    </row>
    <row r="13" spans="1:8" ht="30">
      <c r="A13" s="16"/>
      <c r="B13" s="12" t="s">
        <v>53</v>
      </c>
      <c r="C13" s="19">
        <f>-(E13-D13)</f>
        <v>0</v>
      </c>
      <c r="D13" s="14"/>
      <c r="E13" s="14"/>
      <c r="F13" s="17" t="s">
        <v>4</v>
      </c>
      <c r="G13" s="18" t="s">
        <v>27</v>
      </c>
      <c r="H13" s="15">
        <f>108000+28000</f>
        <v>136000</v>
      </c>
    </row>
    <row r="14" spans="1:8" ht="30">
      <c r="A14" s="20" t="s">
        <v>54</v>
      </c>
      <c r="B14" s="21" t="s">
        <v>39</v>
      </c>
      <c r="C14" s="23">
        <v>537765</v>
      </c>
      <c r="D14" s="22"/>
      <c r="E14" s="22"/>
      <c r="F14" s="15"/>
      <c r="G14" s="15"/>
      <c r="H14" s="15"/>
    </row>
    <row r="15" spans="1:8" ht="30">
      <c r="A15" s="20"/>
      <c r="B15" s="21" t="s">
        <v>26</v>
      </c>
      <c r="C15" s="22"/>
      <c r="D15" s="22">
        <f>D17</f>
        <v>441000</v>
      </c>
      <c r="E15" s="22" t="s">
        <v>46</v>
      </c>
      <c r="F15" s="15"/>
      <c r="G15" s="15"/>
      <c r="H15" s="15"/>
    </row>
    <row r="16" spans="1:8" ht="30">
      <c r="A16" s="20" t="s">
        <v>48</v>
      </c>
      <c r="B16" s="47"/>
      <c r="C16" s="22"/>
      <c r="D16" s="22">
        <f>C14-D15</f>
        <v>96765</v>
      </c>
      <c r="E16" s="22" t="s">
        <v>51</v>
      </c>
      <c r="F16" s="18"/>
      <c r="G16" s="15"/>
      <c r="H16" s="27"/>
    </row>
    <row r="17" spans="1:10" ht="30">
      <c r="A17" s="24" t="s">
        <v>34</v>
      </c>
      <c r="B17" s="25" t="s">
        <v>28</v>
      </c>
      <c r="C17" s="26">
        <v>630000</v>
      </c>
      <c r="D17" s="26">
        <f>C17*0.7</f>
        <v>441000</v>
      </c>
      <c r="E17" s="26" t="s">
        <v>47</v>
      </c>
      <c r="F17" s="18"/>
      <c r="G17" s="15"/>
      <c r="H17" s="27"/>
    </row>
    <row r="18" spans="1:10" ht="45">
      <c r="A18" s="28" t="s">
        <v>32</v>
      </c>
      <c r="B18" s="29" t="s">
        <v>22</v>
      </c>
      <c r="C18" s="28">
        <f>C17-D17</f>
        <v>189000</v>
      </c>
      <c r="D18" s="30"/>
      <c r="E18" s="30"/>
      <c r="F18" s="31">
        <v>42156</v>
      </c>
      <c r="G18" s="18" t="s">
        <v>21</v>
      </c>
      <c r="H18" s="32">
        <f>H13+C18</f>
        <v>325000</v>
      </c>
    </row>
    <row r="19" spans="1:10" ht="30">
      <c r="A19" s="33"/>
      <c r="B19" s="34"/>
      <c r="C19" s="30"/>
      <c r="D19" s="30">
        <v>10000</v>
      </c>
      <c r="E19" s="30" t="s">
        <v>3</v>
      </c>
      <c r="F19" s="17" t="s">
        <v>6</v>
      </c>
      <c r="G19" s="15"/>
      <c r="H19" s="32">
        <f>H18-D19</f>
        <v>315000</v>
      </c>
    </row>
    <row r="20" spans="1:10" ht="30">
      <c r="A20" s="30"/>
      <c r="B20" s="35" t="s">
        <v>24</v>
      </c>
      <c r="C20" s="30"/>
      <c r="D20" s="30">
        <v>86456</v>
      </c>
      <c r="E20" s="30" t="s">
        <v>25</v>
      </c>
      <c r="F20" s="17" t="s">
        <v>5</v>
      </c>
      <c r="G20" s="18" t="s">
        <v>27</v>
      </c>
      <c r="H20" s="48">
        <f>H19-D20</f>
        <v>228544</v>
      </c>
    </row>
    <row r="21" spans="1:10" ht="30">
      <c r="A21" s="36"/>
      <c r="B21" s="37" t="s">
        <v>49</v>
      </c>
      <c r="C21" s="38"/>
      <c r="E21" s="38" t="s">
        <v>19</v>
      </c>
      <c r="F21" s="39" t="s">
        <v>20</v>
      </c>
      <c r="G21" s="38"/>
      <c r="H21" s="38"/>
    </row>
    <row r="22" spans="1:10" ht="36.75" customHeight="1">
      <c r="A22" s="36" t="s">
        <v>44</v>
      </c>
      <c r="B22" s="37"/>
      <c r="C22" s="38"/>
      <c r="D22" s="38"/>
      <c r="E22" s="38"/>
      <c r="F22" s="39"/>
      <c r="G22" s="38" t="s">
        <v>40</v>
      </c>
      <c r="H22" s="40">
        <f>4100*12</f>
        <v>49200</v>
      </c>
      <c r="I22" s="4">
        <f>H22*12</f>
        <v>590400</v>
      </c>
    </row>
    <row r="23" spans="1:10">
      <c r="A23" s="36"/>
      <c r="B23" s="37" t="s">
        <v>57</v>
      </c>
      <c r="C23" s="38"/>
      <c r="D23" s="38"/>
      <c r="E23" s="38"/>
      <c r="F23" s="38"/>
      <c r="G23" s="38" t="s">
        <v>41</v>
      </c>
      <c r="H23" s="38">
        <v>0</v>
      </c>
      <c r="I23" s="4">
        <f>H23*12</f>
        <v>0</v>
      </c>
    </row>
    <row r="24" spans="1:10">
      <c r="A24" s="38"/>
      <c r="B24" s="37" t="s">
        <v>55</v>
      </c>
      <c r="C24" s="38"/>
      <c r="D24" s="38"/>
      <c r="E24" s="38" t="s">
        <v>56</v>
      </c>
      <c r="F24" s="38"/>
      <c r="G24" s="38" t="s">
        <v>18</v>
      </c>
      <c r="H24" s="38">
        <f>2250*12</f>
        <v>27000</v>
      </c>
      <c r="I24" s="4">
        <f>H24*10</f>
        <v>270000</v>
      </c>
      <c r="J24" s="4">
        <f>2750*10</f>
        <v>27500</v>
      </c>
    </row>
    <row r="25" spans="1:10">
      <c r="A25" s="38"/>
      <c r="B25" s="37" t="s">
        <v>43</v>
      </c>
      <c r="C25" s="38"/>
      <c r="D25" s="36">
        <v>568</v>
      </c>
      <c r="E25" s="38"/>
      <c r="G25" s="36" t="s">
        <v>42</v>
      </c>
      <c r="H25" s="41">
        <f>SUM(H22:H24)</f>
        <v>76200</v>
      </c>
    </row>
    <row r="26" spans="1:10" ht="30">
      <c r="A26" s="36" t="s">
        <v>30</v>
      </c>
      <c r="B26" s="37" t="s">
        <v>35</v>
      </c>
      <c r="C26" s="38"/>
      <c r="D26" s="38"/>
      <c r="E26" s="38"/>
      <c r="F26" s="38"/>
      <c r="G26" s="36"/>
      <c r="H26" s="41">
        <f>H25-D25</f>
        <v>75632</v>
      </c>
    </row>
    <row r="27" spans="1:10" ht="45">
      <c r="A27" s="42" t="s">
        <v>45</v>
      </c>
      <c r="B27" s="43" t="s">
        <v>29</v>
      </c>
      <c r="C27" s="44"/>
      <c r="D27" s="44"/>
      <c r="E27" s="44"/>
      <c r="F27" s="44"/>
      <c r="G27" s="44"/>
      <c r="H27" s="44"/>
    </row>
    <row r="28" spans="1:10" ht="30">
      <c r="A28" s="44"/>
      <c r="B28" s="43" t="s">
        <v>31</v>
      </c>
      <c r="C28" s="44"/>
      <c r="D28" s="44"/>
      <c r="E28" s="44" t="s">
        <v>50</v>
      </c>
      <c r="F28" s="44"/>
      <c r="G28" s="44"/>
      <c r="H28" s="49">
        <v>50000</v>
      </c>
    </row>
    <row r="29" spans="1:10">
      <c r="A29" s="44"/>
      <c r="B29" s="45"/>
      <c r="C29" s="44"/>
      <c r="D29" s="44"/>
      <c r="E29" s="44"/>
      <c r="F29" s="44"/>
      <c r="G29" s="44"/>
      <c r="H29" s="44"/>
    </row>
    <row r="30" spans="1:10">
      <c r="A30" s="44"/>
      <c r="B30" s="45"/>
      <c r="C30" s="44"/>
      <c r="D30" s="44"/>
      <c r="E30" s="44"/>
      <c r="F30" s="44"/>
      <c r="G30" s="44"/>
      <c r="H30" s="44"/>
    </row>
  </sheetData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Feuil1</vt:lpstr>
      <vt:lpstr>Feuil2</vt:lpstr>
      <vt:lpstr>Feuil3</vt:lpstr>
      <vt:lpstr>Feuil1!Zone_d_impression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axel</dc:creator>
  <cp:lastModifiedBy>evelyne</cp:lastModifiedBy>
  <dcterms:created xsi:type="dcterms:W3CDTF">2014-08-06T16:33:24Z</dcterms:created>
  <dcterms:modified xsi:type="dcterms:W3CDTF">2014-08-12T09:19:47Z</dcterms:modified>
</cp:coreProperties>
</file>