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505"/>
  </bookViews>
  <sheets>
    <sheet name="Financement" sheetId="1" r:id="rId1"/>
    <sheet name="Patrimoine" sheetId="2" r:id="rId2"/>
    <sheet name="Revenus" sheetId="3" r:id="rId3"/>
    <sheet name="Détail emp.locatif" sheetId="4" r:id="rId4"/>
  </sheets>
  <definedNames>
    <definedName name="_xlnm.Print_Area" localSheetId="3">'Détail emp.locatif'!$A$2:$G$12</definedName>
    <definedName name="_xlnm.Print_Area" localSheetId="0">Financement!$A$1:$G$25</definedName>
    <definedName name="_xlnm.Print_Area" localSheetId="1">Patrimoine!$A$1:$H$30</definedName>
    <definedName name="_xlnm.Print_Area" localSheetId="2">Revenus!$A$1:$F$17</definedName>
  </definedNames>
  <calcPr calcId="125725"/>
</workbook>
</file>

<file path=xl/calcChain.xml><?xml version="1.0" encoding="utf-8"?>
<calcChain xmlns="http://schemas.openxmlformats.org/spreadsheetml/2006/main">
  <c r="B17" i="1"/>
  <c r="G16" l="1"/>
  <c r="B12"/>
  <c r="D12"/>
  <c r="F14"/>
  <c r="F13"/>
  <c r="B6"/>
  <c r="B15" s="1"/>
  <c r="F4"/>
  <c r="H12" l="1"/>
  <c r="G10" i="4"/>
  <c r="G9"/>
  <c r="G8"/>
  <c r="G7"/>
  <c r="G6"/>
  <c r="C10"/>
  <c r="F10"/>
  <c r="E10"/>
  <c r="D10"/>
  <c r="B10"/>
  <c r="D13" i="3"/>
  <c r="B13"/>
  <c r="F30" i="2"/>
  <c r="B30"/>
  <c r="F19"/>
  <c r="F20" s="1"/>
  <c r="E17"/>
  <c r="H13"/>
  <c r="E13"/>
  <c r="E12"/>
  <c r="E18" l="1"/>
  <c r="E21" s="1"/>
</calcChain>
</file>

<file path=xl/sharedStrings.xml><?xml version="1.0" encoding="utf-8"?>
<sst xmlns="http://schemas.openxmlformats.org/spreadsheetml/2006/main" count="128" uniqueCount="110">
  <si>
    <t>Opération Vente Maison</t>
  </si>
  <si>
    <t>Opération Nelle Maison</t>
  </si>
  <si>
    <t>Après opération</t>
  </si>
  <si>
    <t>Vente</t>
  </si>
  <si>
    <t>Plus value dégagée</t>
  </si>
  <si>
    <t xml:space="preserve">Frais notaire </t>
  </si>
  <si>
    <t>Résultat vente</t>
  </si>
  <si>
    <t>Reg Fr. Notaire</t>
  </si>
  <si>
    <t>Résultat épargne</t>
  </si>
  <si>
    <t>Total Invest Revellat</t>
  </si>
  <si>
    <t>Contrat ass.Vie</t>
  </si>
  <si>
    <t>Loyer Famille Revellat</t>
  </si>
  <si>
    <t>Solde Ep. Après opération</t>
  </si>
  <si>
    <t>Emprunt maximum souhaité 300 k€ - Minimum 225 k€</t>
  </si>
  <si>
    <t>Scénario pessimiste :</t>
  </si>
  <si>
    <t>BILAN PATRIMONIAL 2014</t>
  </si>
  <si>
    <t>COMPOSITION DE L'ACTIF</t>
  </si>
  <si>
    <t>Désignation du bien</t>
  </si>
  <si>
    <t>Date acquisition</t>
  </si>
  <si>
    <t>Mode détention</t>
  </si>
  <si>
    <t>Détenteur</t>
  </si>
  <si>
    <t>Valeur estimée</t>
  </si>
  <si>
    <t>Emprunt restant dû</t>
  </si>
  <si>
    <t>Date fin échéance</t>
  </si>
  <si>
    <t>IMMOBILIER</t>
  </si>
  <si>
    <t>Résidence Principale</t>
  </si>
  <si>
    <t>Bry-sur-Marne</t>
  </si>
  <si>
    <t>PP Rés. Principale</t>
  </si>
  <si>
    <t>Commun</t>
  </si>
  <si>
    <t>Immobilier de rapport</t>
  </si>
  <si>
    <t>La Londe Moulin Vieux</t>
  </si>
  <si>
    <t>Indivision 57 %</t>
  </si>
  <si>
    <t>Mme</t>
  </si>
  <si>
    <t>Indivision 43 %</t>
  </si>
  <si>
    <t>Enfants</t>
  </si>
  <si>
    <t>Besson Brunoy</t>
  </si>
  <si>
    <t>PP</t>
  </si>
  <si>
    <t>TOTAL immobilier</t>
  </si>
  <si>
    <t>LIQUIDITES</t>
  </si>
  <si>
    <t>Liquidités comptes</t>
  </si>
  <si>
    <t>Contrat Ass-Vie</t>
  </si>
  <si>
    <t>Total liquidité</t>
  </si>
  <si>
    <t>Total Actif</t>
  </si>
  <si>
    <t>TOTAL Emprunt en cours</t>
  </si>
  <si>
    <t xml:space="preserve">TOTAL Passif </t>
  </si>
  <si>
    <t>BALANCE ACTIF</t>
  </si>
  <si>
    <t>LES FLUX Revenus et charges annuelles</t>
  </si>
  <si>
    <t>REVENUS</t>
  </si>
  <si>
    <t>CHARGES</t>
  </si>
  <si>
    <t>Revenus Professionnels</t>
  </si>
  <si>
    <t>Emprunts</t>
  </si>
  <si>
    <t>Revenus Fonciers</t>
  </si>
  <si>
    <t>Impôts fonciers</t>
  </si>
  <si>
    <t>Revenus Mobiliers</t>
  </si>
  <si>
    <t>Impôts Revenus</t>
  </si>
  <si>
    <t>Etudes Enfants</t>
  </si>
  <si>
    <t>Dépenses Foyer</t>
  </si>
  <si>
    <t>Travaux Rés. Princ.</t>
  </si>
  <si>
    <t>BALANCE FLUX</t>
  </si>
  <si>
    <t>Revenus Prof. M.</t>
  </si>
  <si>
    <t>Revenus Prof. Mme</t>
  </si>
  <si>
    <t>La Londe</t>
  </si>
  <si>
    <t>Brunoy</t>
  </si>
  <si>
    <t>Pleurtuit</t>
  </si>
  <si>
    <t>Profession M. Ingénieur chez Xerox, ancienneté 29 ans</t>
  </si>
  <si>
    <t>Profession Mme Sophrologue en profession libérale, lancement activité en octobre 2013</t>
  </si>
  <si>
    <t>Bilan patrimonial</t>
  </si>
  <si>
    <t>Immobilier</t>
  </si>
  <si>
    <t>Maison principale</t>
  </si>
  <si>
    <t>la londe monlinvieux</t>
  </si>
  <si>
    <t>besson brunoy</t>
  </si>
  <si>
    <t>total immobilier</t>
  </si>
  <si>
    <t>robien pleurtuis</t>
  </si>
  <si>
    <t>Remboursement</t>
  </si>
  <si>
    <t>Revenus locatif</t>
  </si>
  <si>
    <t>mensuelles</t>
  </si>
  <si>
    <t>Taxes</t>
  </si>
  <si>
    <t>foncières /mois</t>
  </si>
  <si>
    <t>GAINS</t>
  </si>
  <si>
    <t>Charges total</t>
  </si>
  <si>
    <t>Valeur</t>
  </si>
  <si>
    <t>des biens</t>
  </si>
  <si>
    <t>Effort d'épargne réel</t>
  </si>
  <si>
    <t>DEMANDE DE FINANCEMENT MAISON VILLIERS SUR MARNE -REVELLAT</t>
  </si>
  <si>
    <t>Rembourst par la SCI</t>
  </si>
  <si>
    <t>Loyer prof. Libérale</t>
  </si>
  <si>
    <t>Robien Pleurtuis</t>
  </si>
  <si>
    <t>Constitution d'une SCI en raison de l'activité professionnelle de Mme Revellat en tant que sophrologue</t>
  </si>
  <si>
    <t xml:space="preserve">Prix mise en vente de la maison actuelle : 650 000 € </t>
  </si>
  <si>
    <t>Prévoir prêt relais</t>
  </si>
  <si>
    <t>Ep. Réservée à l'Apport</t>
  </si>
  <si>
    <t>Détail Emprunts Locatifs</t>
  </si>
  <si>
    <t>Travaux R.P.</t>
  </si>
  <si>
    <t>Rev. Locatifs 2017</t>
  </si>
  <si>
    <t>fonciers mens.</t>
  </si>
  <si>
    <t>Emprunt mens.</t>
  </si>
  <si>
    <t>25 ans (252 mois)</t>
  </si>
  <si>
    <t>Capital Khepri</t>
  </si>
  <si>
    <t>Epargne autre</t>
  </si>
  <si>
    <t>Prix Achat</t>
  </si>
  <si>
    <t>Meuble</t>
  </si>
  <si>
    <t>Frais garantie IPPD</t>
  </si>
  <si>
    <t>Rembrt Encours</t>
  </si>
  <si>
    <t>Rembst Encours</t>
  </si>
  <si>
    <t>Prêt relais</t>
  </si>
  <si>
    <t>Prêt principal</t>
  </si>
  <si>
    <t>2,7 % / 24 mois AC</t>
  </si>
  <si>
    <t>Différence ss emprunt</t>
  </si>
  <si>
    <t>2,9 % / 20 ans</t>
  </si>
  <si>
    <t>HA 454,89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</si>
</sst>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0.00_ ;[Red]\-0.00\ 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3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8" fillId="3" borderId="1" xfId="0" applyFont="1" applyFill="1" applyBorder="1"/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14" fontId="0" fillId="3" borderId="1" xfId="0" applyNumberFormat="1" applyFill="1" applyBorder="1"/>
    <xf numFmtId="164" fontId="7" fillId="2" borderId="1" xfId="0" applyNumberFormat="1" applyFont="1" applyFill="1" applyBorder="1"/>
    <xf numFmtId="165" fontId="7" fillId="2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/>
    <xf numFmtId="3" fontId="10" fillId="3" borderId="1" xfId="0" applyNumberFormat="1" applyFont="1" applyFill="1" applyBorder="1"/>
    <xf numFmtId="164" fontId="3" fillId="2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3" fontId="0" fillId="2" borderId="1" xfId="0" applyNumberFormat="1" applyFill="1" applyBorder="1"/>
    <xf numFmtId="0" fontId="10" fillId="6" borderId="1" xfId="0" applyFont="1" applyFill="1" applyBorder="1"/>
    <xf numFmtId="3" fontId="10" fillId="6" borderId="1" xfId="0" applyNumberFormat="1" applyFont="1" applyFill="1" applyBorder="1"/>
    <xf numFmtId="3" fontId="10" fillId="2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3" fontId="7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0" fontId="1" fillId="0" borderId="1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9" borderId="1" xfId="0" applyFont="1" applyFill="1" applyBorder="1"/>
    <xf numFmtId="0" fontId="7" fillId="8" borderId="1" xfId="0" applyFont="1" applyFill="1" applyBorder="1"/>
    <xf numFmtId="165" fontId="7" fillId="8" borderId="1" xfId="0" applyNumberFormat="1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164" fontId="7" fillId="9" borderId="1" xfId="0" applyNumberFormat="1" applyFont="1" applyFill="1" applyBorder="1"/>
    <xf numFmtId="3" fontId="8" fillId="9" borderId="1" xfId="0" applyNumberFormat="1" applyFont="1" applyFill="1" applyBorder="1"/>
    <xf numFmtId="164" fontId="8" fillId="9" borderId="1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164" fontId="8" fillId="2" borderId="1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7" fillId="0" borderId="1" xfId="0" applyNumberFormat="1" applyFont="1" applyFill="1" applyBorder="1"/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165" fontId="7" fillId="8" borderId="3" xfId="0" applyNumberFormat="1" applyFont="1" applyFill="1" applyBorder="1"/>
    <xf numFmtId="3" fontId="0" fillId="3" borderId="3" xfId="0" applyNumberFormat="1" applyFill="1" applyBorder="1" applyAlignment="1">
      <alignment horizontal="right" vertical="center" wrapText="1"/>
    </xf>
    <xf numFmtId="165" fontId="7" fillId="9" borderId="3" xfId="0" applyNumberFormat="1" applyFont="1" applyFill="1" applyBorder="1"/>
    <xf numFmtId="3" fontId="0" fillId="3" borderId="3" xfId="0" applyNumberFormat="1" applyFill="1" applyBorder="1"/>
    <xf numFmtId="3" fontId="7" fillId="3" borderId="3" xfId="0" applyNumberFormat="1" applyFont="1" applyFill="1" applyBorder="1" applyAlignment="1">
      <alignment vertical="center"/>
    </xf>
    <xf numFmtId="164" fontId="8" fillId="9" borderId="3" xfId="0" applyNumberFormat="1" applyFont="1" applyFill="1" applyBorder="1"/>
    <xf numFmtId="0" fontId="1" fillId="0" borderId="4" xfId="0" applyFont="1" applyBorder="1"/>
    <xf numFmtId="165" fontId="8" fillId="0" borderId="4" xfId="0" applyNumberFormat="1" applyFont="1" applyFill="1" applyBorder="1" applyAlignment="1">
      <alignment wrapText="1"/>
    </xf>
    <xf numFmtId="165" fontId="7" fillId="8" borderId="4" xfId="0" applyNumberFormat="1" applyFont="1" applyFill="1" applyBorder="1"/>
    <xf numFmtId="164" fontId="7" fillId="9" borderId="4" xfId="0" applyNumberFormat="1" applyFont="1" applyFill="1" applyBorder="1"/>
    <xf numFmtId="164" fontId="8" fillId="9" borderId="4" xfId="0" applyNumberFormat="1" applyFont="1" applyFill="1" applyBorder="1"/>
    <xf numFmtId="0" fontId="0" fillId="0" borderId="4" xfId="0" applyBorder="1"/>
    <xf numFmtId="0" fontId="1" fillId="0" borderId="5" xfId="0" applyFont="1" applyBorder="1"/>
    <xf numFmtId="165" fontId="8" fillId="0" borderId="5" xfId="0" applyNumberFormat="1" applyFont="1" applyFill="1" applyBorder="1" applyAlignment="1">
      <alignment wrapText="1"/>
    </xf>
    <xf numFmtId="165" fontId="7" fillId="8" borderId="5" xfId="0" applyNumberFormat="1" applyFont="1" applyFill="1" applyBorder="1"/>
    <xf numFmtId="164" fontId="7" fillId="9" borderId="5" xfId="0" applyNumberFormat="1" applyFont="1" applyFill="1" applyBorder="1"/>
    <xf numFmtId="164" fontId="8" fillId="9" borderId="5" xfId="0" applyNumberFormat="1" applyFont="1" applyFill="1" applyBorder="1"/>
    <xf numFmtId="0" fontId="0" fillId="0" borderId="5" xfId="0" applyBorder="1"/>
    <xf numFmtId="3" fontId="13" fillId="0" borderId="1" xfId="0" applyNumberFormat="1" applyFont="1" applyBorder="1"/>
    <xf numFmtId="3" fontId="14" fillId="0" borderId="1" xfId="0" applyNumberFormat="1" applyFont="1" applyBorder="1"/>
    <xf numFmtId="3" fontId="0" fillId="0" borderId="1" xfId="0" applyNumberFormat="1" applyFont="1" applyBorder="1"/>
    <xf numFmtId="3" fontId="12" fillId="0" borderId="1" xfId="0" applyNumberFormat="1" applyFont="1" applyBorder="1"/>
    <xf numFmtId="3" fontId="5" fillId="0" borderId="1" xfId="0" applyNumberFormat="1" applyFont="1" applyBorder="1"/>
    <xf numFmtId="0" fontId="1" fillId="0" borderId="0" xfId="0" applyFont="1" applyAlignment="1">
      <alignment wrapText="1"/>
    </xf>
    <xf numFmtId="165" fontId="8" fillId="2" borderId="1" xfId="0" applyNumberFormat="1" applyFont="1" applyFill="1" applyBorder="1"/>
    <xf numFmtId="3" fontId="0" fillId="0" borderId="0" xfId="0" applyNumberFormat="1"/>
    <xf numFmtId="0" fontId="15" fillId="0" borderId="1" xfId="0" applyFont="1" applyBorder="1"/>
    <xf numFmtId="0" fontId="3" fillId="0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F12" sqref="F12"/>
    </sheetView>
  </sheetViews>
  <sheetFormatPr baseColWidth="10" defaultRowHeight="15"/>
  <cols>
    <col min="1" max="1" width="24.140625" customWidth="1"/>
    <col min="2" max="2" width="8.28515625" customWidth="1"/>
    <col min="3" max="3" width="17.7109375" customWidth="1"/>
    <col min="4" max="4" width="8.5703125" customWidth="1"/>
    <col min="5" max="5" width="18.5703125" customWidth="1"/>
    <col min="6" max="6" width="8.28515625" customWidth="1"/>
  </cols>
  <sheetData>
    <row r="1" spans="1:8">
      <c r="A1" s="1" t="s">
        <v>83</v>
      </c>
    </row>
    <row r="2" spans="1:8">
      <c r="A2" s="1" t="s">
        <v>14</v>
      </c>
    </row>
    <row r="3" spans="1:8">
      <c r="A3" s="2" t="s">
        <v>0</v>
      </c>
      <c r="B3" s="3"/>
      <c r="C3" s="2" t="s">
        <v>1</v>
      </c>
      <c r="D3" s="4"/>
      <c r="E3" s="5" t="s">
        <v>2</v>
      </c>
      <c r="F3" s="3"/>
    </row>
    <row r="4" spans="1:8">
      <c r="A4" s="6" t="s">
        <v>3</v>
      </c>
      <c r="B4" s="7">
        <v>630000</v>
      </c>
      <c r="C4" s="8" t="s">
        <v>99</v>
      </c>
      <c r="D4" s="7">
        <v>506000</v>
      </c>
      <c r="E4" s="4" t="s">
        <v>4</v>
      </c>
      <c r="F4" s="7">
        <f>B4-D4</f>
        <v>124000</v>
      </c>
    </row>
    <row r="5" spans="1:8">
      <c r="A5" s="6"/>
      <c r="B5" s="113"/>
      <c r="C5" s="8" t="s">
        <v>5</v>
      </c>
      <c r="D5" s="7">
        <v>36850</v>
      </c>
      <c r="E5" s="3"/>
      <c r="F5" s="3"/>
    </row>
    <row r="6" spans="1:8">
      <c r="A6" s="6" t="s">
        <v>6</v>
      </c>
      <c r="B6" s="115">
        <f>B4-B5</f>
        <v>630000</v>
      </c>
      <c r="C6" s="8"/>
      <c r="D6" s="7"/>
      <c r="E6" s="7"/>
      <c r="F6" s="3"/>
    </row>
    <row r="7" spans="1:8">
      <c r="A7" s="6"/>
      <c r="B7" s="7"/>
      <c r="C7" s="8" t="s">
        <v>100</v>
      </c>
      <c r="D7" s="7">
        <v>19000</v>
      </c>
      <c r="E7" s="7"/>
      <c r="F7" s="3"/>
    </row>
    <row r="8" spans="1:8">
      <c r="A8" s="6"/>
      <c r="B8" s="7"/>
      <c r="C8" s="8" t="s">
        <v>101</v>
      </c>
      <c r="D8" s="7">
        <v>5165</v>
      </c>
      <c r="E8" s="7"/>
      <c r="F8" s="3"/>
    </row>
    <row r="9" spans="1:8">
      <c r="A9" s="4" t="s">
        <v>103</v>
      </c>
      <c r="B9" s="113">
        <v>-90000</v>
      </c>
      <c r="C9" s="8"/>
      <c r="D9" s="7"/>
      <c r="E9" s="3"/>
      <c r="F9" s="3"/>
    </row>
    <row r="10" spans="1:8">
      <c r="A10" s="4"/>
      <c r="B10" s="113"/>
      <c r="C10" s="8"/>
      <c r="D10" s="7"/>
      <c r="E10" s="3"/>
      <c r="F10" s="3"/>
    </row>
    <row r="11" spans="1:8">
      <c r="A11" s="4" t="s">
        <v>90</v>
      </c>
      <c r="B11" s="113">
        <v>-29250</v>
      </c>
      <c r="C11" s="8" t="s">
        <v>7</v>
      </c>
      <c r="D11" s="7">
        <v>0</v>
      </c>
      <c r="E11" s="3"/>
      <c r="F11" s="3"/>
    </row>
    <row r="12" spans="1:8">
      <c r="A12" s="4" t="s">
        <v>8</v>
      </c>
      <c r="B12" s="114">
        <f>B6+B9+B11</f>
        <v>510750</v>
      </c>
      <c r="C12" s="8" t="s">
        <v>9</v>
      </c>
      <c r="D12" s="7">
        <f>SUM(D4:D11)</f>
        <v>567015</v>
      </c>
      <c r="E12" s="4" t="s">
        <v>84</v>
      </c>
      <c r="F12" s="121">
        <v>939</v>
      </c>
      <c r="G12">
        <v>1495.74</v>
      </c>
      <c r="H12">
        <f>G12/2</f>
        <v>747.87</v>
      </c>
    </row>
    <row r="13" spans="1:8">
      <c r="A13" s="4" t="s">
        <v>10</v>
      </c>
      <c r="B13" s="114">
        <v>108000</v>
      </c>
      <c r="C13" s="8" t="s">
        <v>102</v>
      </c>
      <c r="D13" s="7"/>
      <c r="E13" s="9" t="s">
        <v>85</v>
      </c>
      <c r="F13" s="3">
        <f>F12/2</f>
        <v>469.5</v>
      </c>
      <c r="G13">
        <v>1671</v>
      </c>
      <c r="H13">
        <v>835</v>
      </c>
    </row>
    <row r="14" spans="1:8">
      <c r="A14" s="4" t="s">
        <v>98</v>
      </c>
      <c r="B14" s="114">
        <v>28000</v>
      </c>
      <c r="C14" s="3"/>
      <c r="D14" s="3"/>
      <c r="E14" s="4" t="s">
        <v>11</v>
      </c>
      <c r="F14" s="3">
        <f>F12/2</f>
        <v>469.5</v>
      </c>
    </row>
    <row r="15" spans="1:8">
      <c r="A15" s="4" t="s">
        <v>12</v>
      </c>
      <c r="B15" s="116">
        <f>B12+B13+B14</f>
        <v>646750</v>
      </c>
      <c r="C15" s="8" t="s">
        <v>104</v>
      </c>
      <c r="D15" s="117">
        <v>455000</v>
      </c>
      <c r="E15" s="3" t="s">
        <v>106</v>
      </c>
      <c r="F15" s="7">
        <v>12000</v>
      </c>
      <c r="G15" s="120"/>
    </row>
    <row r="16" spans="1:8">
      <c r="A16" s="3" t="s">
        <v>97</v>
      </c>
      <c r="B16" s="7">
        <v>0</v>
      </c>
      <c r="C16" s="3" t="s">
        <v>105</v>
      </c>
      <c r="D16" s="7">
        <v>82765</v>
      </c>
      <c r="E16" s="3" t="s">
        <v>108</v>
      </c>
      <c r="F16" s="2"/>
      <c r="G16">
        <f>454.88 + 114</f>
        <v>568.88</v>
      </c>
      <c r="H16" t="s">
        <v>109</v>
      </c>
    </row>
    <row r="17" spans="1:5">
      <c r="A17" s="122" t="s">
        <v>107</v>
      </c>
      <c r="B17" s="120">
        <f>B15-D15</f>
        <v>191750</v>
      </c>
    </row>
    <row r="18" spans="1:5">
      <c r="B18" s="120"/>
    </row>
    <row r="19" spans="1:5">
      <c r="B19" s="120"/>
    </row>
    <row r="20" spans="1:5">
      <c r="A20" s="10" t="s">
        <v>88</v>
      </c>
      <c r="E20" t="s">
        <v>96</v>
      </c>
    </row>
    <row r="21" spans="1:5">
      <c r="A21" s="10" t="s">
        <v>13</v>
      </c>
    </row>
    <row r="22" spans="1:5" ht="75">
      <c r="A22" s="118" t="s">
        <v>87</v>
      </c>
    </row>
    <row r="24" spans="1:5">
      <c r="A24" s="1" t="s">
        <v>89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topLeftCell="A13" workbookViewId="0">
      <selection activeCell="B24" sqref="B24"/>
    </sheetView>
  </sheetViews>
  <sheetFormatPr baseColWidth="10" defaultRowHeight="15"/>
  <cols>
    <col min="1" max="1" width="18.42578125" customWidth="1"/>
    <col min="2" max="2" width="11.5703125" customWidth="1"/>
    <col min="3" max="3" width="13.42578125" customWidth="1"/>
    <col min="4" max="4" width="10" customWidth="1"/>
    <col min="5" max="5" width="12.42578125" customWidth="1"/>
    <col min="6" max="6" width="10.140625" customWidth="1"/>
    <col min="7" max="7" width="11.28515625" customWidth="1"/>
    <col min="8" max="8" width="9.42578125" customWidth="1"/>
  </cols>
  <sheetData>
    <row r="1" spans="1:10" ht="18">
      <c r="B1" s="11" t="s">
        <v>15</v>
      </c>
    </row>
    <row r="2" spans="1:10">
      <c r="A2" s="12" t="s">
        <v>16</v>
      </c>
    </row>
    <row r="3" spans="1:10" ht="38.25">
      <c r="A3" s="13" t="s">
        <v>17</v>
      </c>
      <c r="B3" s="13" t="s">
        <v>18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4" t="s">
        <v>93</v>
      </c>
    </row>
    <row r="4" spans="1:10">
      <c r="A4" s="15" t="s">
        <v>24</v>
      </c>
      <c r="B4" s="16"/>
      <c r="C4" s="16"/>
      <c r="D4" s="16"/>
      <c r="E4" s="16"/>
      <c r="F4" s="16"/>
      <c r="G4" s="16"/>
      <c r="H4" s="17"/>
    </row>
    <row r="5" spans="1:10" ht="25.5">
      <c r="A5" s="18" t="s">
        <v>25</v>
      </c>
      <c r="B5" s="19"/>
      <c r="C5" s="19"/>
      <c r="D5" s="19"/>
      <c r="E5" s="19"/>
      <c r="F5" s="19"/>
      <c r="G5" s="19"/>
      <c r="H5" s="17"/>
    </row>
    <row r="6" spans="1:10" ht="25.5">
      <c r="A6" s="20" t="s">
        <v>26</v>
      </c>
      <c r="B6" s="21">
        <v>38895</v>
      </c>
      <c r="C6" s="22" t="s">
        <v>27</v>
      </c>
      <c r="D6" s="22" t="s">
        <v>28</v>
      </c>
      <c r="E6" s="23">
        <v>620000</v>
      </c>
      <c r="F6" s="24">
        <v>92000</v>
      </c>
      <c r="G6" s="21">
        <v>47543</v>
      </c>
      <c r="H6" s="17"/>
    </row>
    <row r="7" spans="1:10">
      <c r="A7" s="25" t="s">
        <v>29</v>
      </c>
      <c r="B7" s="26"/>
      <c r="C7" s="27"/>
      <c r="D7" s="28"/>
      <c r="E7" s="29"/>
      <c r="F7" s="30"/>
      <c r="G7" s="31"/>
      <c r="H7" s="17"/>
    </row>
    <row r="8" spans="1:10">
      <c r="A8" s="32" t="s">
        <v>30</v>
      </c>
      <c r="B8" s="26">
        <v>39650</v>
      </c>
      <c r="C8" s="27" t="s">
        <v>31</v>
      </c>
      <c r="D8" s="28" t="s">
        <v>32</v>
      </c>
      <c r="E8" s="33">
        <v>370000</v>
      </c>
      <c r="F8" s="31">
        <v>0</v>
      </c>
      <c r="G8" s="34"/>
      <c r="H8" s="35">
        <v>12000</v>
      </c>
    </row>
    <row r="9" spans="1:10">
      <c r="A9" s="32"/>
      <c r="B9" s="26">
        <v>38189</v>
      </c>
      <c r="C9" s="27" t="s">
        <v>33</v>
      </c>
      <c r="D9" s="28" t="s">
        <v>34</v>
      </c>
      <c r="E9" s="33"/>
      <c r="F9" s="31"/>
      <c r="G9" s="34"/>
      <c r="H9" s="36"/>
    </row>
    <row r="10" spans="1:10">
      <c r="A10" s="32" t="s">
        <v>35</v>
      </c>
      <c r="B10" s="26">
        <v>37397</v>
      </c>
      <c r="C10" s="27" t="s">
        <v>36</v>
      </c>
      <c r="D10" s="28" t="s">
        <v>28</v>
      </c>
      <c r="E10" s="33">
        <v>175000</v>
      </c>
      <c r="F10" s="30">
        <v>45000</v>
      </c>
      <c r="G10" s="34">
        <v>42795</v>
      </c>
      <c r="H10" s="35">
        <v>7200</v>
      </c>
    </row>
    <row r="11" spans="1:10">
      <c r="A11" s="32" t="s">
        <v>86</v>
      </c>
      <c r="B11" s="26">
        <v>37651</v>
      </c>
      <c r="C11" s="27" t="s">
        <v>36</v>
      </c>
      <c r="D11" s="28" t="s">
        <v>28</v>
      </c>
      <c r="E11" s="33">
        <v>120000</v>
      </c>
      <c r="F11" s="37">
        <v>63000</v>
      </c>
      <c r="G11" s="34">
        <v>44927</v>
      </c>
      <c r="H11" s="35"/>
      <c r="I11">
        <v>97000</v>
      </c>
      <c r="J11">
        <v>62173</v>
      </c>
    </row>
    <row r="12" spans="1:10">
      <c r="A12" s="31"/>
      <c r="B12" s="31"/>
      <c r="C12" s="31"/>
      <c r="D12" s="31"/>
      <c r="E12" s="30">
        <f>SUM(E8:E11)</f>
        <v>665000</v>
      </c>
      <c r="F12" s="32"/>
      <c r="G12" s="31"/>
      <c r="H12" s="17"/>
    </row>
    <row r="13" spans="1:10">
      <c r="A13" s="38" t="s">
        <v>37</v>
      </c>
      <c r="B13" s="31"/>
      <c r="C13" s="31"/>
      <c r="D13" s="31"/>
      <c r="E13" s="39">
        <f>E12+E6</f>
        <v>1285000</v>
      </c>
      <c r="F13" s="32"/>
      <c r="G13" s="31"/>
      <c r="H13" s="40">
        <f>H10+H8</f>
        <v>19200</v>
      </c>
    </row>
    <row r="14" spans="1:10">
      <c r="A14" s="41" t="s">
        <v>38</v>
      </c>
      <c r="B14" s="6"/>
      <c r="C14" s="6"/>
      <c r="D14" s="6"/>
      <c r="E14" s="42"/>
      <c r="F14" s="43"/>
      <c r="G14" s="6"/>
      <c r="H14" s="17"/>
    </row>
    <row r="15" spans="1:10">
      <c r="A15" s="44" t="s">
        <v>39</v>
      </c>
      <c r="B15" s="45"/>
      <c r="C15" s="45"/>
      <c r="D15" s="45"/>
      <c r="E15" s="46">
        <v>20000</v>
      </c>
      <c r="F15" s="44"/>
      <c r="G15" s="45"/>
      <c r="H15" s="17"/>
    </row>
    <row r="16" spans="1:10">
      <c r="A16" s="44" t="s">
        <v>40</v>
      </c>
      <c r="B16" s="47">
        <v>39814</v>
      </c>
      <c r="C16" s="45" t="s">
        <v>36</v>
      </c>
      <c r="D16" s="48" t="s">
        <v>32</v>
      </c>
      <c r="E16" s="46">
        <v>100000</v>
      </c>
      <c r="F16" s="44"/>
      <c r="G16" s="45"/>
      <c r="H16" s="17"/>
    </row>
    <row r="17" spans="1:8">
      <c r="A17" s="45" t="s">
        <v>41</v>
      </c>
      <c r="B17" s="45"/>
      <c r="C17" s="45"/>
      <c r="D17" s="45"/>
      <c r="E17" s="49">
        <f>SUM(E15:E16)</f>
        <v>120000</v>
      </c>
      <c r="F17" s="45"/>
      <c r="G17" s="45"/>
      <c r="H17" s="17"/>
    </row>
    <row r="18" spans="1:8">
      <c r="A18" s="50" t="s">
        <v>42</v>
      </c>
      <c r="B18" s="50"/>
      <c r="C18" s="50"/>
      <c r="D18" s="50"/>
      <c r="E18" s="51">
        <f>E17+E13</f>
        <v>1405000</v>
      </c>
      <c r="F18" s="52"/>
      <c r="G18" s="52"/>
      <c r="H18" s="17"/>
    </row>
    <row r="19" spans="1:8">
      <c r="A19" s="50" t="s">
        <v>43</v>
      </c>
      <c r="B19" s="52"/>
      <c r="C19" s="52"/>
      <c r="D19" s="52"/>
      <c r="E19" s="52"/>
      <c r="F19" s="51">
        <f>SUM(F6:F17)</f>
        <v>200000</v>
      </c>
      <c r="G19" s="52"/>
      <c r="H19" s="17"/>
    </row>
    <row r="20" spans="1:8">
      <c r="A20" s="50" t="s">
        <v>44</v>
      </c>
      <c r="B20" s="52"/>
      <c r="C20" s="52"/>
      <c r="D20" s="52"/>
      <c r="E20" s="52"/>
      <c r="F20" s="53">
        <f>F19</f>
        <v>200000</v>
      </c>
      <c r="G20" s="52"/>
      <c r="H20" s="17"/>
    </row>
    <row r="21" spans="1:8">
      <c r="A21" s="54" t="s">
        <v>45</v>
      </c>
      <c r="B21" s="52"/>
      <c r="C21" s="52"/>
      <c r="D21" s="52"/>
      <c r="E21" s="55">
        <f>E18-F19</f>
        <v>1205000</v>
      </c>
      <c r="F21" s="52"/>
      <c r="G21" s="52"/>
      <c r="H21" s="17"/>
    </row>
    <row r="22" spans="1:8">
      <c r="A22" s="56" t="s">
        <v>46</v>
      </c>
      <c r="B22" s="57"/>
      <c r="C22" s="57"/>
      <c r="D22" s="57"/>
      <c r="E22" s="57"/>
      <c r="F22" s="57"/>
      <c r="G22" s="57"/>
      <c r="H22" s="17"/>
    </row>
    <row r="23" spans="1:8">
      <c r="A23" s="58" t="s">
        <v>47</v>
      </c>
      <c r="B23" s="59"/>
      <c r="C23" s="59"/>
      <c r="D23" s="59"/>
      <c r="E23" s="58" t="s">
        <v>48</v>
      </c>
      <c r="F23" s="59"/>
      <c r="G23" s="59"/>
      <c r="H23" s="119"/>
    </row>
    <row r="24" spans="1:8">
      <c r="A24" s="60" t="s">
        <v>49</v>
      </c>
      <c r="B24" s="61">
        <v>52449</v>
      </c>
      <c r="C24" s="59"/>
      <c r="D24" s="59"/>
      <c r="E24" s="60" t="s">
        <v>50</v>
      </c>
      <c r="F24" s="61">
        <v>28500</v>
      </c>
      <c r="G24" s="59"/>
      <c r="H24" s="35"/>
    </row>
    <row r="25" spans="1:8">
      <c r="A25" s="60" t="s">
        <v>51</v>
      </c>
      <c r="B25" s="61">
        <v>24000</v>
      </c>
      <c r="C25" s="59"/>
      <c r="D25" s="59"/>
      <c r="E25" s="60" t="s">
        <v>52</v>
      </c>
      <c r="F25" s="61">
        <v>3810</v>
      </c>
      <c r="G25" s="59"/>
      <c r="H25" s="62"/>
    </row>
    <row r="26" spans="1:8">
      <c r="A26" s="60" t="s">
        <v>53</v>
      </c>
      <c r="B26" s="61">
        <v>50000</v>
      </c>
      <c r="C26" s="59"/>
      <c r="D26" s="59"/>
      <c r="E26" s="60" t="s">
        <v>54</v>
      </c>
      <c r="F26" s="61">
        <v>3935</v>
      </c>
      <c r="G26" s="59"/>
      <c r="H26" s="62"/>
    </row>
    <row r="27" spans="1:8">
      <c r="A27" s="59"/>
      <c r="B27" s="59"/>
      <c r="C27" s="59"/>
      <c r="D27" s="59"/>
      <c r="E27" s="60" t="s">
        <v>55</v>
      </c>
      <c r="F27" s="61">
        <v>24280</v>
      </c>
      <c r="G27" s="59"/>
      <c r="H27" s="62"/>
    </row>
    <row r="28" spans="1:8">
      <c r="A28" s="59"/>
      <c r="B28" s="59"/>
      <c r="C28" s="59"/>
      <c r="D28" s="59"/>
      <c r="E28" s="60" t="s">
        <v>56</v>
      </c>
      <c r="F28" s="61">
        <v>50000</v>
      </c>
      <c r="G28" s="59"/>
      <c r="H28" s="62"/>
    </row>
    <row r="29" spans="1:8">
      <c r="A29" s="59"/>
      <c r="B29" s="59"/>
      <c r="C29" s="59"/>
      <c r="D29" s="59"/>
      <c r="E29" s="60" t="s">
        <v>92</v>
      </c>
      <c r="F29" s="61">
        <v>10000</v>
      </c>
      <c r="G29" s="61"/>
      <c r="H29" s="62"/>
    </row>
    <row r="30" spans="1:8">
      <c r="A30" s="63" t="s">
        <v>58</v>
      </c>
      <c r="B30" s="64">
        <f>SUM(B24:B29)</f>
        <v>126449</v>
      </c>
      <c r="C30" s="63"/>
      <c r="D30" s="63"/>
      <c r="E30" s="63"/>
      <c r="F30" s="64">
        <f>SUM(F24:F29)</f>
        <v>120525</v>
      </c>
      <c r="G30" s="64"/>
      <c r="H30" s="6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sqref="A1:F17"/>
    </sheetView>
  </sheetViews>
  <sheetFormatPr baseColWidth="10" defaultRowHeight="15"/>
  <cols>
    <col min="1" max="1" width="19.5703125" customWidth="1"/>
    <col min="2" max="2" width="12.5703125" customWidth="1"/>
    <col min="3" max="3" width="19.140625" customWidth="1"/>
  </cols>
  <sheetData>
    <row r="1" spans="1:4">
      <c r="A1" s="56" t="s">
        <v>46</v>
      </c>
      <c r="B1" s="57"/>
      <c r="C1" s="57"/>
      <c r="D1" s="57"/>
    </row>
    <row r="2" spans="1:4">
      <c r="A2" s="58" t="s">
        <v>47</v>
      </c>
      <c r="B2" s="66">
        <v>2014</v>
      </c>
      <c r="C2" s="58" t="s">
        <v>48</v>
      </c>
      <c r="D2" s="59">
        <v>2014</v>
      </c>
    </row>
    <row r="3" spans="1:4">
      <c r="A3" s="60" t="s">
        <v>59</v>
      </c>
      <c r="B3" s="61">
        <v>52449</v>
      </c>
      <c r="C3" s="60" t="s">
        <v>50</v>
      </c>
      <c r="D3" s="61">
        <v>28500</v>
      </c>
    </row>
    <row r="4" spans="1:4">
      <c r="A4" s="60" t="s">
        <v>60</v>
      </c>
      <c r="B4" s="61"/>
      <c r="C4" s="60"/>
      <c r="D4" s="61"/>
    </row>
    <row r="5" spans="1:4">
      <c r="A5" s="60" t="s">
        <v>51</v>
      </c>
      <c r="B5" s="61">
        <v>12000</v>
      </c>
      <c r="C5" s="60" t="s">
        <v>52</v>
      </c>
      <c r="D5" s="61">
        <v>3810</v>
      </c>
    </row>
    <row r="6" spans="1:4">
      <c r="A6" s="60" t="s">
        <v>61</v>
      </c>
      <c r="B6" s="61">
        <v>12000</v>
      </c>
      <c r="C6" s="60"/>
      <c r="D6" s="61"/>
    </row>
    <row r="7" spans="1:4">
      <c r="A7" s="60" t="s">
        <v>62</v>
      </c>
      <c r="B7" s="61">
        <v>7200</v>
      </c>
      <c r="C7" s="60"/>
      <c r="D7" s="61"/>
    </row>
    <row r="8" spans="1:4">
      <c r="A8" s="60" t="s">
        <v>63</v>
      </c>
      <c r="B8" s="61">
        <v>4800</v>
      </c>
      <c r="C8" s="60"/>
      <c r="D8" s="61"/>
    </row>
    <row r="9" spans="1:4">
      <c r="A9" s="60" t="s">
        <v>53</v>
      </c>
      <c r="B9" s="61">
        <v>50000</v>
      </c>
      <c r="C9" s="60" t="s">
        <v>54</v>
      </c>
      <c r="D9" s="61">
        <v>3935</v>
      </c>
    </row>
    <row r="10" spans="1:4">
      <c r="A10" s="59"/>
      <c r="B10" s="59"/>
      <c r="C10" s="60" t="s">
        <v>55</v>
      </c>
      <c r="D10" s="61">
        <v>24280</v>
      </c>
    </row>
    <row r="11" spans="1:4">
      <c r="A11" s="59"/>
      <c r="B11" s="59"/>
      <c r="C11" s="60" t="s">
        <v>56</v>
      </c>
      <c r="D11" s="61">
        <v>50000</v>
      </c>
    </row>
    <row r="12" spans="1:4">
      <c r="A12" s="59"/>
      <c r="B12" s="59"/>
      <c r="C12" s="60" t="s">
        <v>57</v>
      </c>
      <c r="D12" s="61">
        <v>10000</v>
      </c>
    </row>
    <row r="13" spans="1:4">
      <c r="A13" s="63" t="s">
        <v>58</v>
      </c>
      <c r="B13" s="64">
        <f>SUM(B3:B12)</f>
        <v>138449</v>
      </c>
      <c r="C13" s="63"/>
      <c r="D13" s="64">
        <f>SUM(D3:D12)</f>
        <v>120525</v>
      </c>
    </row>
    <row r="15" spans="1:4">
      <c r="A15" t="s">
        <v>64</v>
      </c>
    </row>
    <row r="16" spans="1:4">
      <c r="A16" t="s">
        <v>65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5"/>
  <sheetViews>
    <sheetView workbookViewId="0">
      <selection activeCell="H9" sqref="H9"/>
    </sheetView>
  </sheetViews>
  <sheetFormatPr baseColWidth="10" defaultRowHeight="15"/>
  <cols>
    <col min="1" max="1" width="17.85546875" customWidth="1"/>
    <col min="2" max="2" width="8.85546875" customWidth="1"/>
    <col min="3" max="3" width="10.42578125" customWidth="1"/>
    <col min="4" max="4" width="10.85546875" customWidth="1"/>
    <col min="5" max="5" width="11.5703125" customWidth="1"/>
    <col min="6" max="6" width="8.7109375" customWidth="1"/>
    <col min="7" max="7" width="11.5703125" customWidth="1"/>
  </cols>
  <sheetData>
    <row r="2" spans="1:11">
      <c r="A2" s="86" t="s">
        <v>91</v>
      </c>
      <c r="B2" s="87"/>
      <c r="C2" s="87"/>
      <c r="D2" s="88"/>
      <c r="E2" s="88"/>
      <c r="F2" s="88"/>
      <c r="G2" s="88"/>
    </row>
    <row r="3" spans="1:11">
      <c r="A3" s="3"/>
      <c r="B3" s="3"/>
      <c r="C3" s="93"/>
      <c r="D3" s="107" t="s">
        <v>78</v>
      </c>
      <c r="E3" s="101" t="s">
        <v>48</v>
      </c>
      <c r="F3" s="3"/>
      <c r="G3" s="3"/>
    </row>
    <row r="4" spans="1:11" ht="25.5">
      <c r="A4" s="76" t="s">
        <v>66</v>
      </c>
      <c r="B4" s="77" t="s">
        <v>80</v>
      </c>
      <c r="C4" s="94" t="s">
        <v>22</v>
      </c>
      <c r="D4" s="108" t="s">
        <v>74</v>
      </c>
      <c r="E4" s="102" t="s">
        <v>73</v>
      </c>
      <c r="F4" s="75" t="s">
        <v>76</v>
      </c>
      <c r="G4" s="3" t="s">
        <v>79</v>
      </c>
      <c r="K4" s="67"/>
    </row>
    <row r="5" spans="1:11">
      <c r="A5" s="78" t="s">
        <v>67</v>
      </c>
      <c r="B5" s="79" t="s">
        <v>81</v>
      </c>
      <c r="C5" s="95"/>
      <c r="D5" s="109" t="s">
        <v>94</v>
      </c>
      <c r="E5" s="103" t="s">
        <v>95</v>
      </c>
      <c r="F5" s="80" t="s">
        <v>77</v>
      </c>
      <c r="G5" s="3" t="s">
        <v>75</v>
      </c>
      <c r="K5" s="67"/>
    </row>
    <row r="6" spans="1:11">
      <c r="A6" s="81" t="s">
        <v>68</v>
      </c>
      <c r="B6" s="82">
        <v>650000</v>
      </c>
      <c r="C6" s="96">
        <v>92000</v>
      </c>
      <c r="D6" s="110">
        <v>0</v>
      </c>
      <c r="E6" s="104">
        <v>600</v>
      </c>
      <c r="F6" s="83">
        <v>136</v>
      </c>
      <c r="G6" s="83">
        <f>D6-(E6+F6)</f>
        <v>-736</v>
      </c>
      <c r="H6" s="90"/>
      <c r="K6" s="68"/>
    </row>
    <row r="7" spans="1:11">
      <c r="A7" s="81" t="s">
        <v>69</v>
      </c>
      <c r="B7" s="82">
        <v>370000</v>
      </c>
      <c r="C7" s="97"/>
      <c r="D7" s="110">
        <v>1000</v>
      </c>
      <c r="E7" s="104">
        <v>0</v>
      </c>
      <c r="F7" s="83">
        <v>72.3333333333333</v>
      </c>
      <c r="G7" s="83">
        <f t="shared" ref="G7:G10" si="0">D7-(E7+F7)</f>
        <v>927.66666666666674</v>
      </c>
      <c r="H7" s="90"/>
      <c r="K7" s="69"/>
    </row>
    <row r="8" spans="1:11">
      <c r="A8" s="81" t="s">
        <v>70</v>
      </c>
      <c r="B8" s="82">
        <v>175000</v>
      </c>
      <c r="C8" s="98">
        <v>47000</v>
      </c>
      <c r="D8" s="110">
        <v>600</v>
      </c>
      <c r="E8" s="104">
        <v>1175</v>
      </c>
      <c r="F8" s="83">
        <v>77.1666666666667</v>
      </c>
      <c r="G8" s="83">
        <f t="shared" si="0"/>
        <v>-652.16666666666674</v>
      </c>
      <c r="H8" s="90"/>
      <c r="K8" s="70"/>
    </row>
    <row r="9" spans="1:11">
      <c r="A9" s="81" t="s">
        <v>72</v>
      </c>
      <c r="B9" s="82">
        <v>120000</v>
      </c>
      <c r="C9" s="99">
        <v>63000</v>
      </c>
      <c r="D9" s="110">
        <v>400</v>
      </c>
      <c r="E9" s="104">
        <v>623</v>
      </c>
      <c r="F9" s="83">
        <v>32</v>
      </c>
      <c r="G9" s="83">
        <f t="shared" si="0"/>
        <v>-255</v>
      </c>
      <c r="H9" s="90"/>
      <c r="K9" s="71"/>
    </row>
    <row r="10" spans="1:11">
      <c r="A10" s="78" t="s">
        <v>71</v>
      </c>
      <c r="B10" s="84">
        <f>SUM(B6:B9)</f>
        <v>1315000</v>
      </c>
      <c r="C10" s="100">
        <f>SUM(C6:C9)</f>
        <v>202000</v>
      </c>
      <c r="D10" s="111">
        <f>SUM(D6:D9)</f>
        <v>2000</v>
      </c>
      <c r="E10" s="105">
        <f>SUM(E6:E9)</f>
        <v>2398</v>
      </c>
      <c r="F10" s="85">
        <f t="shared" ref="F10" si="1">SUM(F6:F9)</f>
        <v>317.5</v>
      </c>
      <c r="G10" s="89">
        <f t="shared" si="0"/>
        <v>-715.5</v>
      </c>
      <c r="H10" s="91"/>
      <c r="K10" s="71"/>
    </row>
    <row r="11" spans="1:11">
      <c r="A11" s="3"/>
      <c r="B11" s="3"/>
      <c r="C11" s="93"/>
      <c r="D11" s="112"/>
      <c r="E11" s="106"/>
      <c r="F11" s="92"/>
      <c r="G11" s="3"/>
      <c r="K11" s="70"/>
    </row>
    <row r="12" spans="1:11">
      <c r="A12" s="78" t="s">
        <v>82</v>
      </c>
      <c r="B12" s="3"/>
      <c r="C12" s="93"/>
      <c r="D12" s="112"/>
      <c r="E12" s="106"/>
      <c r="F12" s="92"/>
      <c r="G12" s="17">
        <v>693</v>
      </c>
      <c r="K12" s="72"/>
    </row>
    <row r="13" spans="1:11">
      <c r="F13" s="73"/>
      <c r="K13" s="71"/>
    </row>
    <row r="14" spans="1:11">
      <c r="F14" s="73"/>
    </row>
    <row r="15" spans="1:11">
      <c r="F15" s="7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Financement</vt:lpstr>
      <vt:lpstr>Patrimoine</vt:lpstr>
      <vt:lpstr>Revenus</vt:lpstr>
      <vt:lpstr>Détail emp.locatif</vt:lpstr>
      <vt:lpstr>'Détail emp.locatif'!Zone_d_impression</vt:lpstr>
      <vt:lpstr>Financement!Zone_d_impression</vt:lpstr>
      <vt:lpstr>Patrimoine!Zone_d_impression</vt:lpstr>
      <vt:lpstr>Revenus!Zone_d_impression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2014-06-03T10:05:54Z</cp:lastPrinted>
  <dcterms:created xsi:type="dcterms:W3CDTF">2014-05-22T09:31:44Z</dcterms:created>
  <dcterms:modified xsi:type="dcterms:W3CDTF">2014-08-08T16:26:23Z</dcterms:modified>
</cp:coreProperties>
</file>