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2780" windowHeight="6780" activeTab="1"/>
  </bookViews>
  <sheets>
    <sheet name="Financement" sheetId="1" r:id="rId1"/>
    <sheet name="Patrimoine" sheetId="2" r:id="rId2"/>
    <sheet name="Revenus" sheetId="3" r:id="rId3"/>
    <sheet name="Détail emp.locatif" sheetId="4" r:id="rId4"/>
    <sheet name="Tréso.SCI" sheetId="5" r:id="rId5"/>
  </sheets>
  <definedNames>
    <definedName name="_xlnm.Print_Area" localSheetId="3">'Détail emp.locatif'!$A$2:$J$17</definedName>
    <definedName name="_xlnm.Print_Area" localSheetId="0">Financement!$A$1:$G$10</definedName>
    <definedName name="_xlnm.Print_Area" localSheetId="1">Patrimoine!$A$1:$H$29</definedName>
    <definedName name="_xlnm.Print_Area" localSheetId="2">Revenus!$A$1:$F$19</definedName>
  </definedNames>
  <calcPr calcId="145621"/>
</workbook>
</file>

<file path=xl/calcChain.xml><?xml version="1.0" encoding="utf-8"?>
<calcChain xmlns="http://schemas.openxmlformats.org/spreadsheetml/2006/main">
  <c r="N6" i="2" l="1"/>
  <c r="N7" i="2"/>
  <c r="N8" i="2"/>
  <c r="N9" i="2"/>
  <c r="N10" i="2"/>
  <c r="N11" i="2"/>
  <c r="N12" i="2"/>
  <c r="N5" i="2"/>
  <c r="L12" i="2"/>
  <c r="M12" i="2"/>
  <c r="M10" i="2"/>
  <c r="M9" i="2"/>
  <c r="M5" i="2"/>
  <c r="M6" i="2"/>
  <c r="M7" i="2"/>
  <c r="M8" i="2"/>
  <c r="J10" i="2"/>
  <c r="K5" i="2"/>
  <c r="J12" i="2"/>
  <c r="K12" i="2"/>
  <c r="H12" i="2"/>
  <c r="I10" i="2"/>
  <c r="F12" i="2"/>
  <c r="E12" i="2"/>
  <c r="J9" i="2"/>
  <c r="I9" i="2"/>
  <c r="I8" i="2"/>
  <c r="I6" i="2"/>
  <c r="I5" i="2"/>
  <c r="B19" i="1"/>
  <c r="B20" i="1" s="1"/>
  <c r="F19" i="1"/>
  <c r="E19" i="1"/>
  <c r="I12" i="2" l="1"/>
  <c r="J11" i="4"/>
  <c r="D13" i="3"/>
  <c r="E13" i="3"/>
  <c r="B10" i="3" l="1"/>
  <c r="B9" i="3"/>
  <c r="B8" i="3"/>
  <c r="B7" i="3"/>
  <c r="B6" i="3"/>
  <c r="J8" i="4"/>
  <c r="J16" i="4" s="1"/>
  <c r="J9" i="4"/>
  <c r="J13" i="4"/>
  <c r="G15" i="4"/>
  <c r="D3" i="3" s="1"/>
  <c r="I15" i="4"/>
  <c r="D5" i="3" s="1"/>
  <c r="B15" i="4"/>
  <c r="C15" i="4"/>
  <c r="E15" i="4"/>
  <c r="J15" i="4" l="1"/>
  <c r="J7" i="4" l="1"/>
  <c r="D15" i="3"/>
  <c r="B15" i="3"/>
  <c r="F29" i="2"/>
  <c r="H29" i="2" s="1"/>
  <c r="B29" i="2"/>
  <c r="F18" i="2"/>
  <c r="F19" i="2" s="1"/>
  <c r="E16" i="2"/>
  <c r="E17" i="2" l="1"/>
  <c r="E20" i="2" s="1"/>
</calcChain>
</file>

<file path=xl/sharedStrings.xml><?xml version="1.0" encoding="utf-8"?>
<sst xmlns="http://schemas.openxmlformats.org/spreadsheetml/2006/main" count="154" uniqueCount="117">
  <si>
    <t>BILAN PATRIMONIAL 2014</t>
  </si>
  <si>
    <t>COMPOSITION DE L'ACTIF</t>
  </si>
  <si>
    <t>Désignation du bien</t>
  </si>
  <si>
    <t>Date acquisition</t>
  </si>
  <si>
    <t>Mode détention</t>
  </si>
  <si>
    <t>Détenteur</t>
  </si>
  <si>
    <t>Valeur estimée</t>
  </si>
  <si>
    <t>Emprunt restant dû</t>
  </si>
  <si>
    <t>Date fin échéance</t>
  </si>
  <si>
    <t>IMMOBILIER</t>
  </si>
  <si>
    <t>Bry-sur-Marne</t>
  </si>
  <si>
    <t>Commun</t>
  </si>
  <si>
    <t>La Londe Moulin Vieux</t>
  </si>
  <si>
    <t>Indivision 57 %</t>
  </si>
  <si>
    <t>Mme</t>
  </si>
  <si>
    <t>Indivision 43 %</t>
  </si>
  <si>
    <t>Enfants</t>
  </si>
  <si>
    <t>Besson Brunoy</t>
  </si>
  <si>
    <t>PP</t>
  </si>
  <si>
    <t>TOTAL immobilier</t>
  </si>
  <si>
    <t>LIQUIDITES</t>
  </si>
  <si>
    <t>Liquidités comptes</t>
  </si>
  <si>
    <t>Contrat Ass-Vie</t>
  </si>
  <si>
    <t>Total liquidité</t>
  </si>
  <si>
    <t>Total Actif</t>
  </si>
  <si>
    <t>TOTAL Emprunt en cours</t>
  </si>
  <si>
    <t xml:space="preserve">TOTAL Passif </t>
  </si>
  <si>
    <t>BALANCE ACTIF</t>
  </si>
  <si>
    <t>LES FLUX Revenus et charges annuelles</t>
  </si>
  <si>
    <t>REVENUS</t>
  </si>
  <si>
    <t>CHARGES</t>
  </si>
  <si>
    <t>Revenus Professionnels</t>
  </si>
  <si>
    <t>Emprunts</t>
  </si>
  <si>
    <t>Revenus Fonciers</t>
  </si>
  <si>
    <t>Impôts fonciers</t>
  </si>
  <si>
    <t>Revenus Mobiliers</t>
  </si>
  <si>
    <t>Impôts Revenus</t>
  </si>
  <si>
    <t>Etudes Enfants</t>
  </si>
  <si>
    <t>Dépenses Foyer</t>
  </si>
  <si>
    <t>BALANCE FLUX</t>
  </si>
  <si>
    <t>Revenus Prof. M.</t>
  </si>
  <si>
    <t>Revenus Prof. Mme</t>
  </si>
  <si>
    <t>La Londe</t>
  </si>
  <si>
    <t>Brunoy</t>
  </si>
  <si>
    <t>Pleurtuit</t>
  </si>
  <si>
    <t>Profession M. Ingénieur chez Xerox, ancienneté 29 ans</t>
  </si>
  <si>
    <t>Profession Mme Sophrologue en profession libérale, lancement activité en octobre 2013</t>
  </si>
  <si>
    <t>Bilan patrimonial</t>
  </si>
  <si>
    <t>besson brunoy</t>
  </si>
  <si>
    <t>total immobilier</t>
  </si>
  <si>
    <t>robien pleurtuis</t>
  </si>
  <si>
    <t>mensuelles</t>
  </si>
  <si>
    <t>Taxes</t>
  </si>
  <si>
    <t>foncières /mois</t>
  </si>
  <si>
    <t>GAINS</t>
  </si>
  <si>
    <t>Charges total</t>
  </si>
  <si>
    <t>Valeur</t>
  </si>
  <si>
    <t>des biens</t>
  </si>
  <si>
    <t>Effort d'épargne réel</t>
  </si>
  <si>
    <t>Détail Emprunts Locatifs</t>
  </si>
  <si>
    <t>Prêt relais</t>
  </si>
  <si>
    <t>Solde emprunt fin 2016</t>
  </si>
  <si>
    <t>En Vente</t>
  </si>
  <si>
    <t>SCI-Perroquet-Revellat</t>
  </si>
  <si>
    <t>Prêt prof. principal SCI</t>
  </si>
  <si>
    <t>Emprunt + assurance pour les 2</t>
  </si>
  <si>
    <t>Contrôle</t>
  </si>
  <si>
    <t xml:space="preserve">Loyer hébergt Villiers </t>
  </si>
  <si>
    <t>Pour vivre après vente RP</t>
  </si>
  <si>
    <t>Début : Nov 2014 pendant 24 mois</t>
  </si>
  <si>
    <t>Fin le 25-11-2017</t>
  </si>
  <si>
    <t>SCI Perroquets</t>
  </si>
  <si>
    <t>Epargne actuelle</t>
  </si>
  <si>
    <t>Frais</t>
  </si>
  <si>
    <t>RembT emprunt</t>
  </si>
  <si>
    <t>Création SCI</t>
  </si>
  <si>
    <t>Apport pur et simple</t>
  </si>
  <si>
    <t>Apport à titre onéreux</t>
  </si>
  <si>
    <t>Droit mutation</t>
  </si>
  <si>
    <t>5 % de l'emprunt</t>
  </si>
  <si>
    <t>Emprunt existant</t>
  </si>
  <si>
    <t>Apport emprunt</t>
  </si>
  <si>
    <t>Rachat de Bry sur Marne</t>
  </si>
  <si>
    <t>Ventes ou Création SCI</t>
  </si>
  <si>
    <t>Taxe P-Value sur 50 K€</t>
  </si>
  <si>
    <t>Apport immob.</t>
  </si>
  <si>
    <t>Apport liquidités</t>
  </si>
  <si>
    <t>Levée Hypothèque</t>
  </si>
  <si>
    <t>La Londe SCI à l'IR</t>
  </si>
  <si>
    <t>Bry-sur-Marne SCI IS</t>
  </si>
  <si>
    <t>Epargne</t>
  </si>
  <si>
    <t>Emprunt</t>
  </si>
  <si>
    <t>ACTIF</t>
  </si>
  <si>
    <t>PASSIF</t>
  </si>
  <si>
    <t>Rembourst cpte courant SK</t>
  </si>
  <si>
    <t>Bilan Passif - Actif</t>
  </si>
  <si>
    <t>Bilan Patrimonial</t>
  </si>
  <si>
    <t>SCI IS Perroquets</t>
  </si>
  <si>
    <t>Immobiliers</t>
  </si>
  <si>
    <t xml:space="preserve">Revenus </t>
  </si>
  <si>
    <t>annuels</t>
  </si>
  <si>
    <t>Mensuels</t>
  </si>
  <si>
    <t>Annuels</t>
  </si>
  <si>
    <t>Taxes annuelles</t>
  </si>
  <si>
    <t>La Londe Moulinvieux</t>
  </si>
  <si>
    <t>Brunoy en Vente</t>
  </si>
  <si>
    <t xml:space="preserve">Pleurtuit </t>
  </si>
  <si>
    <t>Revenus fonciers bruts encaissés 2015</t>
  </si>
  <si>
    <t>Rev. fonciers 2015</t>
  </si>
  <si>
    <t>Revenus fonciers net 2016</t>
  </si>
  <si>
    <t>Robien Pleurtuit</t>
  </si>
  <si>
    <t>SCI IS</t>
  </si>
  <si>
    <t>Famille</t>
  </si>
  <si>
    <t>Montant échéance emprunts</t>
  </si>
  <si>
    <t>Montant charges</t>
  </si>
  <si>
    <t>Résultat net après emprunt</t>
  </si>
  <si>
    <t xml:space="preserve">Habitat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</si>
</sst>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0.00_ ;[Red]\-0.00\ 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theme="3"/>
      <name val="Arial"/>
      <family val="2"/>
    </font>
    <font>
      <b/>
      <sz val="10"/>
      <color rgb="FF00206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rgb="FFC00000"/>
      <name val="Arial"/>
      <family val="2"/>
    </font>
    <font>
      <b/>
      <sz val="10"/>
      <color theme="3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59D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1" xfId="0" applyFont="1" applyFill="1" applyBorder="1"/>
    <xf numFmtId="3" fontId="0" fillId="0" borderId="1" xfId="0" applyNumberFormat="1" applyBorder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7" fillId="3" borderId="1" xfId="0" applyFont="1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0" fillId="3" borderId="1" xfId="0" applyNumberForma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3" fontId="0" fillId="3" borderId="1" xfId="0" applyNumberFormat="1" applyFill="1" applyBorder="1"/>
    <xf numFmtId="0" fontId="0" fillId="3" borderId="1" xfId="0" applyFill="1" applyBorder="1"/>
    <xf numFmtId="0" fontId="7" fillId="3" borderId="1" xfId="0" applyFont="1" applyFill="1" applyBorder="1"/>
    <xf numFmtId="3" fontId="7" fillId="3" borderId="1" xfId="0" applyNumberFormat="1" applyFont="1" applyFill="1" applyBorder="1"/>
    <xf numFmtId="14" fontId="0" fillId="3" borderId="1" xfId="0" applyNumberFormat="1" applyFill="1" applyBorder="1"/>
    <xf numFmtId="164" fontId="7" fillId="2" borderId="1" xfId="0" applyNumberFormat="1" applyFont="1" applyFill="1" applyBorder="1"/>
    <xf numFmtId="3" fontId="7" fillId="3" borderId="1" xfId="0" applyNumberFormat="1" applyFont="1" applyFill="1" applyBorder="1" applyAlignment="1">
      <alignment vertical="center"/>
    </xf>
    <xf numFmtId="0" fontId="9" fillId="3" borderId="1" xfId="0" applyFont="1" applyFill="1" applyBorder="1"/>
    <xf numFmtId="3" fontId="10" fillId="3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3" fontId="2" fillId="0" borderId="1" xfId="0" applyNumberFormat="1" applyFont="1" applyFill="1" applyBorder="1"/>
    <xf numFmtId="0" fontId="7" fillId="0" borderId="1" xfId="0" applyFont="1" applyFill="1" applyBorder="1"/>
    <xf numFmtId="0" fontId="7" fillId="4" borderId="1" xfId="0" applyFont="1" applyFill="1" applyBorder="1"/>
    <xf numFmtId="0" fontId="3" fillId="4" borderId="1" xfId="0" applyFont="1" applyFill="1" applyBorder="1"/>
    <xf numFmtId="3" fontId="3" fillId="4" borderId="1" xfId="0" applyNumberFormat="1" applyFont="1" applyFill="1" applyBorder="1"/>
    <xf numFmtId="1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3" fontId="2" fillId="4" borderId="1" xfId="0" applyNumberFormat="1" applyFont="1" applyFill="1" applyBorder="1"/>
    <xf numFmtId="0" fontId="2" fillId="5" borderId="1" xfId="0" applyFont="1" applyFill="1" applyBorder="1"/>
    <xf numFmtId="3" fontId="2" fillId="5" borderId="1" xfId="0" applyNumberFormat="1" applyFont="1" applyFill="1" applyBorder="1"/>
    <xf numFmtId="0" fontId="3" fillId="5" borderId="1" xfId="0" applyFont="1" applyFill="1" applyBorder="1"/>
    <xf numFmtId="3" fontId="3" fillId="5" borderId="1" xfId="0" applyNumberFormat="1" applyFont="1" applyFill="1" applyBorder="1"/>
    <xf numFmtId="0" fontId="10" fillId="5" borderId="1" xfId="0" applyFont="1" applyFill="1" applyBorder="1"/>
    <xf numFmtId="3" fontId="10" fillId="5" borderId="1" xfId="0" applyNumberFormat="1" applyFont="1" applyFill="1" applyBorder="1"/>
    <xf numFmtId="0" fontId="5" fillId="0" borderId="1" xfId="0" applyFont="1" applyFill="1" applyBorder="1"/>
    <xf numFmtId="0" fontId="0" fillId="0" borderId="1" xfId="0" applyFill="1" applyBorder="1"/>
    <xf numFmtId="0" fontId="11" fillId="6" borderId="1" xfId="0" applyFont="1" applyFill="1" applyBorder="1"/>
    <xf numFmtId="0" fontId="0" fillId="6" borderId="1" xfId="0" applyFill="1" applyBorder="1"/>
    <xf numFmtId="0" fontId="3" fillId="6" borderId="1" xfId="0" applyFont="1" applyFill="1" applyBorder="1"/>
    <xf numFmtId="3" fontId="0" fillId="6" borderId="1" xfId="0" applyNumberFormat="1" applyFill="1" applyBorder="1"/>
    <xf numFmtId="3" fontId="0" fillId="2" borderId="1" xfId="0" applyNumberFormat="1" applyFill="1" applyBorder="1"/>
    <xf numFmtId="0" fontId="10" fillId="6" borderId="1" xfId="0" applyFont="1" applyFill="1" applyBorder="1"/>
    <xf numFmtId="3" fontId="10" fillId="6" borderId="1" xfId="0" applyNumberFormat="1" applyFont="1" applyFill="1" applyBorder="1"/>
    <xf numFmtId="3" fontId="10" fillId="2" borderId="1" xfId="0" applyNumberFormat="1" applyFont="1" applyFill="1" applyBorder="1"/>
    <xf numFmtId="0" fontId="0" fillId="6" borderId="1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65" fontId="7" fillId="0" borderId="0" xfId="0" applyNumberFormat="1" applyFont="1" applyFill="1" applyBorder="1"/>
    <xf numFmtId="165" fontId="8" fillId="0" borderId="0" xfId="0" applyNumberFormat="1" applyFont="1" applyFill="1" applyBorder="1"/>
    <xf numFmtId="0" fontId="1" fillId="0" borderId="1" xfId="0" applyFont="1" applyBorder="1"/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9" borderId="1" xfId="0" applyFont="1" applyFill="1" applyBorder="1"/>
    <xf numFmtId="0" fontId="7" fillId="9" borderId="1" xfId="0" applyFont="1" applyFill="1" applyBorder="1"/>
    <xf numFmtId="3" fontId="7" fillId="9" borderId="1" xfId="0" applyNumberFormat="1" applyFont="1" applyFill="1" applyBorder="1"/>
    <xf numFmtId="164" fontId="7" fillId="9" borderId="1" xfId="0" applyNumberFormat="1" applyFont="1" applyFill="1" applyBorder="1"/>
    <xf numFmtId="0" fontId="8" fillId="0" borderId="2" xfId="0" applyFont="1" applyFill="1" applyBorder="1"/>
    <xf numFmtId="3" fontId="8" fillId="0" borderId="2" xfId="0" applyNumberFormat="1" applyFont="1" applyFill="1" applyBorder="1"/>
    <xf numFmtId="165" fontId="8" fillId="0" borderId="2" xfId="0" applyNumberFormat="1" applyFont="1" applyFill="1" applyBorder="1"/>
    <xf numFmtId="164" fontId="7" fillId="0" borderId="0" xfId="0" applyNumberFormat="1" applyFont="1" applyFill="1" applyBorder="1"/>
    <xf numFmtId="164" fontId="8" fillId="0" borderId="0" xfId="0" applyNumberFormat="1" applyFont="1" applyFill="1" applyBorder="1"/>
    <xf numFmtId="165" fontId="7" fillId="0" borderId="1" xfId="0" applyNumberFormat="1" applyFont="1" applyFill="1" applyBorder="1"/>
    <xf numFmtId="0" fontId="0" fillId="0" borderId="3" xfId="0" applyBorder="1"/>
    <xf numFmtId="3" fontId="0" fillId="3" borderId="3" xfId="0" applyNumberFormat="1" applyFill="1" applyBorder="1" applyAlignment="1">
      <alignment horizontal="right" vertical="center" wrapText="1"/>
    </xf>
    <xf numFmtId="165" fontId="7" fillId="9" borderId="3" xfId="0" applyNumberFormat="1" applyFont="1" applyFill="1" applyBorder="1"/>
    <xf numFmtId="3" fontId="0" fillId="3" borderId="3" xfId="0" applyNumberFormat="1" applyFill="1" applyBorder="1"/>
    <xf numFmtId="3" fontId="7" fillId="3" borderId="3" xfId="0" applyNumberFormat="1" applyFont="1" applyFill="1" applyBorder="1" applyAlignment="1">
      <alignment vertical="center"/>
    </xf>
    <xf numFmtId="0" fontId="1" fillId="0" borderId="4" xfId="0" applyFont="1" applyBorder="1"/>
    <xf numFmtId="164" fontId="7" fillId="9" borderId="4" xfId="0" applyNumberFormat="1" applyFont="1" applyFill="1" applyBorder="1"/>
    <xf numFmtId="0" fontId="0" fillId="0" borderId="4" xfId="0" applyBorder="1"/>
    <xf numFmtId="0" fontId="1" fillId="0" borderId="5" xfId="0" applyFont="1" applyBorder="1"/>
    <xf numFmtId="164" fontId="7" fillId="9" borderId="5" xfId="0" applyNumberFormat="1" applyFont="1" applyFill="1" applyBorder="1"/>
    <xf numFmtId="164" fontId="8" fillId="9" borderId="5" xfId="0" applyNumberFormat="1" applyFont="1" applyFill="1" applyBorder="1"/>
    <xf numFmtId="0" fontId="0" fillId="0" borderId="5" xfId="0" applyBorder="1"/>
    <xf numFmtId="165" fontId="8" fillId="2" borderId="1" xfId="0" applyNumberFormat="1" applyFont="1" applyFill="1" applyBorder="1"/>
    <xf numFmtId="3" fontId="0" fillId="0" borderId="0" xfId="0" applyNumberFormat="1"/>
    <xf numFmtId="3" fontId="1" fillId="0" borderId="0" xfId="0" applyNumberFormat="1" applyFont="1"/>
    <xf numFmtId="3" fontId="1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/>
    <xf numFmtId="0" fontId="1" fillId="0" borderId="0" xfId="0" applyFont="1" applyFill="1" applyBorder="1"/>
    <xf numFmtId="3" fontId="8" fillId="0" borderId="0" xfId="0" applyNumberFormat="1" applyFont="1" applyFill="1" applyBorder="1" applyAlignment="1">
      <alignment vertical="center"/>
    </xf>
    <xf numFmtId="164" fontId="0" fillId="0" borderId="1" xfId="0" applyNumberFormat="1" applyBorder="1"/>
    <xf numFmtId="164" fontId="0" fillId="0" borderId="0" xfId="0" applyNumberFormat="1"/>
    <xf numFmtId="0" fontId="3" fillId="0" borderId="0" xfId="0" applyFont="1" applyFill="1" applyBorder="1"/>
    <xf numFmtId="3" fontId="1" fillId="0" borderId="0" xfId="0" applyNumberFormat="1" applyFont="1" applyBorder="1" applyAlignment="1">
      <alignment horizontal="right"/>
    </xf>
    <xf numFmtId="0" fontId="0" fillId="0" borderId="0" xfId="0" applyBorder="1"/>
    <xf numFmtId="0" fontId="2" fillId="0" borderId="1" xfId="0" applyFont="1" applyFill="1" applyBorder="1"/>
    <xf numFmtId="3" fontId="1" fillId="0" borderId="1" xfId="0" applyNumberFormat="1" applyFont="1" applyBorder="1"/>
    <xf numFmtId="0" fontId="1" fillId="0" borderId="1" xfId="0" applyFont="1" applyBorder="1" applyAlignment="1">
      <alignment wrapText="1"/>
    </xf>
    <xf numFmtId="164" fontId="7" fillId="0" borderId="0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wrapText="1"/>
    </xf>
    <xf numFmtId="0" fontId="0" fillId="0" borderId="6" xfId="0" applyBorder="1"/>
    <xf numFmtId="0" fontId="1" fillId="0" borderId="7" xfId="0" applyFont="1" applyBorder="1"/>
    <xf numFmtId="164" fontId="7" fillId="9" borderId="7" xfId="0" applyNumberFormat="1" applyFont="1" applyFill="1" applyBorder="1"/>
    <xf numFmtId="0" fontId="0" fillId="0" borderId="7" xfId="0" applyBorder="1"/>
    <xf numFmtId="164" fontId="7" fillId="9" borderId="3" xfId="0" applyNumberFormat="1" applyFont="1" applyFill="1" applyBorder="1"/>
    <xf numFmtId="0" fontId="8" fillId="8" borderId="1" xfId="0" applyFont="1" applyFill="1" applyBorder="1" applyAlignment="1">
      <alignment horizontal="center"/>
    </xf>
    <xf numFmtId="165" fontId="8" fillId="8" borderId="3" xfId="0" applyNumberFormat="1" applyFont="1" applyFill="1" applyBorder="1" applyAlignment="1">
      <alignment horizontal="center"/>
    </xf>
    <xf numFmtId="165" fontId="8" fillId="8" borderId="5" xfId="0" applyNumberFormat="1" applyFont="1" applyFill="1" applyBorder="1" applyAlignment="1">
      <alignment horizontal="center"/>
    </xf>
    <xf numFmtId="165" fontId="8" fillId="8" borderId="7" xfId="0" applyNumberFormat="1" applyFont="1" applyFill="1" applyBorder="1" applyAlignment="1">
      <alignment horizontal="center"/>
    </xf>
    <xf numFmtId="165" fontId="8" fillId="8" borderId="4" xfId="0" applyNumberFormat="1" applyFont="1" applyFill="1" applyBorder="1" applyAlignment="1">
      <alignment horizontal="center"/>
    </xf>
    <xf numFmtId="165" fontId="8" fillId="8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3" fontId="7" fillId="3" borderId="3" xfId="0" applyNumberFormat="1" applyFont="1" applyFill="1" applyBorder="1"/>
    <xf numFmtId="0" fontId="5" fillId="2" borderId="9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3" xfId="0" applyFill="1" applyBorder="1"/>
    <xf numFmtId="164" fontId="7" fillId="0" borderId="3" xfId="0" applyNumberFormat="1" applyFont="1" applyFill="1" applyBorder="1"/>
    <xf numFmtId="165" fontId="7" fillId="0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B12" sqref="B12"/>
    </sheetView>
  </sheetViews>
  <sheetFormatPr baseColWidth="10" defaultRowHeight="15" x14ac:dyDescent="0.25"/>
  <cols>
    <col min="1" max="1" width="24.140625" customWidth="1"/>
    <col min="2" max="2" width="10" customWidth="1"/>
    <col min="3" max="3" width="21" customWidth="1"/>
    <col min="4" max="4" width="8.5703125" customWidth="1"/>
    <col min="5" max="5" width="11.7109375" customWidth="1"/>
    <col min="6" max="6" width="10" customWidth="1"/>
  </cols>
  <sheetData>
    <row r="1" spans="1:7" x14ac:dyDescent="0.25">
      <c r="A1" s="94"/>
      <c r="B1" s="95"/>
      <c r="C1" s="96"/>
      <c r="D1" s="96"/>
      <c r="E1" s="96"/>
      <c r="F1" s="96"/>
    </row>
    <row r="2" spans="1:7" x14ac:dyDescent="0.25">
      <c r="A2" s="97" t="s">
        <v>96</v>
      </c>
      <c r="B2" s="98" t="s">
        <v>92</v>
      </c>
      <c r="C2" s="60"/>
      <c r="D2" s="60"/>
      <c r="E2" s="60" t="s">
        <v>93</v>
      </c>
      <c r="F2" s="60"/>
    </row>
    <row r="3" spans="1:7" x14ac:dyDescent="0.25">
      <c r="A3" s="97" t="s">
        <v>83</v>
      </c>
      <c r="B3" s="98" t="s">
        <v>56</v>
      </c>
      <c r="C3" s="60" t="s">
        <v>73</v>
      </c>
      <c r="D3" s="60"/>
      <c r="E3" s="60" t="s">
        <v>91</v>
      </c>
      <c r="F3" s="60" t="s">
        <v>90</v>
      </c>
    </row>
    <row r="4" spans="1:7" x14ac:dyDescent="0.25">
      <c r="A4" s="2" t="s">
        <v>105</v>
      </c>
      <c r="B4" s="5">
        <v>130000</v>
      </c>
      <c r="C4" s="3" t="s">
        <v>74</v>
      </c>
      <c r="D4" s="5">
        <v>33000</v>
      </c>
      <c r="E4" s="3">
        <v>0</v>
      </c>
      <c r="F4" s="5">
        <v>100000</v>
      </c>
    </row>
    <row r="5" spans="1:7" x14ac:dyDescent="0.25">
      <c r="A5" s="2" t="s">
        <v>88</v>
      </c>
      <c r="B5" s="5">
        <v>250000</v>
      </c>
      <c r="C5" s="3" t="s">
        <v>75</v>
      </c>
      <c r="D5" s="3"/>
      <c r="E5" s="3"/>
      <c r="F5" s="3"/>
    </row>
    <row r="6" spans="1:7" x14ac:dyDescent="0.25">
      <c r="A6" s="99"/>
      <c r="B6" s="3"/>
      <c r="C6" s="3" t="s">
        <v>76</v>
      </c>
      <c r="D6" s="5">
        <v>150000</v>
      </c>
      <c r="E6" s="3"/>
      <c r="F6" s="3"/>
    </row>
    <row r="7" spans="1:7" x14ac:dyDescent="0.25">
      <c r="A7" s="3"/>
      <c r="B7" s="3"/>
      <c r="C7" s="3" t="s">
        <v>77</v>
      </c>
      <c r="D7" s="5">
        <v>100000</v>
      </c>
      <c r="E7" s="5">
        <v>100000</v>
      </c>
      <c r="F7" s="5"/>
    </row>
    <row r="8" spans="1:7" x14ac:dyDescent="0.25">
      <c r="A8" s="60"/>
      <c r="B8" s="3"/>
      <c r="C8" s="3" t="s">
        <v>78</v>
      </c>
      <c r="D8" s="5">
        <v>5000</v>
      </c>
      <c r="E8" s="3"/>
      <c r="F8" s="5">
        <v>95000</v>
      </c>
      <c r="G8" t="s">
        <v>79</v>
      </c>
    </row>
    <row r="9" spans="1:7" x14ac:dyDescent="0.25">
      <c r="A9" s="60"/>
      <c r="B9" s="3"/>
      <c r="C9" s="3" t="s">
        <v>84</v>
      </c>
      <c r="D9" s="5"/>
      <c r="E9" s="3"/>
      <c r="F9" s="5"/>
    </row>
    <row r="10" spans="1:7" x14ac:dyDescent="0.25">
      <c r="A10" s="60" t="s">
        <v>97</v>
      </c>
      <c r="B10" s="5">
        <v>525000</v>
      </c>
      <c r="C10" s="3" t="s">
        <v>80</v>
      </c>
      <c r="D10" s="5">
        <v>95000</v>
      </c>
      <c r="E10" s="3"/>
      <c r="F10" s="3"/>
    </row>
    <row r="11" spans="1:7" x14ac:dyDescent="0.25">
      <c r="A11" s="3"/>
      <c r="B11" s="3"/>
      <c r="C11" s="3" t="s">
        <v>81</v>
      </c>
      <c r="D11" s="5">
        <v>340000</v>
      </c>
      <c r="E11" s="5">
        <v>340000</v>
      </c>
      <c r="F11" s="3"/>
      <c r="G11" t="s">
        <v>82</v>
      </c>
    </row>
    <row r="12" spans="1:7" x14ac:dyDescent="0.25">
      <c r="A12" s="60" t="s">
        <v>89</v>
      </c>
      <c r="B12" s="5">
        <v>550000</v>
      </c>
      <c r="C12" s="3" t="s">
        <v>85</v>
      </c>
      <c r="D12" s="5">
        <v>150000</v>
      </c>
      <c r="E12" s="3"/>
      <c r="F12" s="3"/>
    </row>
    <row r="13" spans="1:7" x14ac:dyDescent="0.25">
      <c r="A13" s="3"/>
      <c r="B13" s="3"/>
      <c r="C13" s="3" t="s">
        <v>86</v>
      </c>
      <c r="D13" s="5">
        <v>100000</v>
      </c>
      <c r="E13" s="3"/>
      <c r="F13" s="3"/>
    </row>
    <row r="14" spans="1:7" x14ac:dyDescent="0.25">
      <c r="A14" s="3"/>
      <c r="B14" s="3"/>
      <c r="C14" s="3" t="s">
        <v>86</v>
      </c>
      <c r="D14" s="5">
        <v>340000</v>
      </c>
      <c r="E14" s="3"/>
      <c r="F14" s="3"/>
    </row>
    <row r="15" spans="1:7" x14ac:dyDescent="0.25">
      <c r="A15" s="3"/>
      <c r="B15" s="3"/>
      <c r="C15" s="3" t="s">
        <v>87</v>
      </c>
      <c r="D15" s="5">
        <v>5000</v>
      </c>
      <c r="E15" s="3"/>
      <c r="F15" s="3"/>
    </row>
    <row r="16" spans="1:7" x14ac:dyDescent="0.25">
      <c r="A16" s="3" t="s">
        <v>106</v>
      </c>
      <c r="B16" s="3"/>
      <c r="C16" s="3"/>
      <c r="D16" s="5"/>
      <c r="E16" s="3"/>
      <c r="F16" s="3"/>
    </row>
    <row r="17" spans="1:6" x14ac:dyDescent="0.25">
      <c r="A17" s="3" t="s">
        <v>72</v>
      </c>
      <c r="B17" s="3"/>
      <c r="C17" s="3"/>
      <c r="D17" s="3"/>
      <c r="E17" s="3"/>
      <c r="F17" s="5">
        <v>32000</v>
      </c>
    </row>
    <row r="18" spans="1:6" x14ac:dyDescent="0.25">
      <c r="A18" s="3" t="s">
        <v>94</v>
      </c>
      <c r="B18" s="98">
        <v>227000</v>
      </c>
      <c r="C18" s="3"/>
      <c r="D18" s="3"/>
      <c r="E18" s="3"/>
      <c r="F18" s="5">
        <v>30000</v>
      </c>
    </row>
    <row r="19" spans="1:6" x14ac:dyDescent="0.25">
      <c r="A19" s="3"/>
      <c r="B19" s="98">
        <f>SUM(B5:B18)</f>
        <v>1552000</v>
      </c>
      <c r="C19" s="3"/>
      <c r="D19" s="3"/>
      <c r="E19" s="60">
        <f>SUM(E5:E17)</f>
        <v>440000</v>
      </c>
      <c r="F19" s="98">
        <f>SUM(F4:F17)</f>
        <v>227000</v>
      </c>
    </row>
    <row r="20" spans="1:6" x14ac:dyDescent="0.25">
      <c r="A20" s="60" t="s">
        <v>95</v>
      </c>
      <c r="B20" s="5">
        <f>B19-E19</f>
        <v>1112000</v>
      </c>
      <c r="C20" s="3"/>
      <c r="D20" s="3"/>
      <c r="E20" s="3"/>
      <c r="F20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abSelected="1" topLeftCell="A4" workbookViewId="0">
      <selection activeCell="J27" sqref="J27"/>
    </sheetView>
  </sheetViews>
  <sheetFormatPr baseColWidth="10" defaultRowHeight="15" x14ac:dyDescent="0.25"/>
  <cols>
    <col min="1" max="1" width="18.42578125" customWidth="1"/>
    <col min="2" max="2" width="11.5703125" customWidth="1"/>
    <col min="3" max="3" width="13.42578125" customWidth="1"/>
    <col min="4" max="4" width="10" customWidth="1"/>
    <col min="5" max="5" width="12.42578125" customWidth="1"/>
    <col min="6" max="6" width="10.140625" customWidth="1"/>
    <col min="7" max="7" width="11.28515625" customWidth="1"/>
    <col min="8" max="8" width="9.42578125" customWidth="1"/>
  </cols>
  <sheetData>
    <row r="1" spans="1:14" ht="18" x14ac:dyDescent="0.25">
      <c r="B1" s="6" t="s">
        <v>0</v>
      </c>
    </row>
    <row r="2" spans="1:14" x14ac:dyDescent="0.25">
      <c r="A2" s="7" t="s">
        <v>1</v>
      </c>
    </row>
    <row r="3" spans="1:14" ht="63.75" x14ac:dyDescent="0.2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10" t="s">
        <v>108</v>
      </c>
      <c r="I3" s="116" t="s">
        <v>107</v>
      </c>
      <c r="J3" s="116" t="s">
        <v>109</v>
      </c>
      <c r="K3" s="114" t="s">
        <v>114</v>
      </c>
      <c r="L3" s="114" t="s">
        <v>113</v>
      </c>
      <c r="M3" s="114" t="s">
        <v>113</v>
      </c>
      <c r="N3" s="114" t="s">
        <v>115</v>
      </c>
    </row>
    <row r="4" spans="1:14" x14ac:dyDescent="0.25">
      <c r="A4" s="9" t="s">
        <v>9</v>
      </c>
      <c r="B4" s="10"/>
      <c r="C4" s="10"/>
      <c r="D4" s="10"/>
      <c r="E4" s="10"/>
      <c r="F4" s="10"/>
      <c r="G4" s="10"/>
      <c r="H4" s="118" t="s">
        <v>101</v>
      </c>
      <c r="I4" s="117" t="s">
        <v>102</v>
      </c>
      <c r="J4" s="117" t="s">
        <v>102</v>
      </c>
      <c r="K4" s="117" t="s">
        <v>102</v>
      </c>
      <c r="L4" s="113" t="s">
        <v>101</v>
      </c>
      <c r="M4" s="117" t="s">
        <v>102</v>
      </c>
      <c r="N4" s="117" t="s">
        <v>102</v>
      </c>
    </row>
    <row r="5" spans="1:14" x14ac:dyDescent="0.25">
      <c r="A5" s="12" t="s">
        <v>10</v>
      </c>
      <c r="B5" s="13">
        <v>38895</v>
      </c>
      <c r="C5" s="14"/>
      <c r="D5" s="14" t="s">
        <v>11</v>
      </c>
      <c r="E5" s="15">
        <v>550000</v>
      </c>
      <c r="F5" s="16">
        <v>86000</v>
      </c>
      <c r="G5" s="13">
        <v>47543</v>
      </c>
      <c r="H5" s="119">
        <v>3200</v>
      </c>
      <c r="I5" s="47">
        <f>H5*12</f>
        <v>38400</v>
      </c>
      <c r="J5" s="49">
        <v>34800</v>
      </c>
      <c r="K5" s="49">
        <f>I5-J5</f>
        <v>3600</v>
      </c>
      <c r="L5" s="3">
        <v>600</v>
      </c>
      <c r="M5" s="47">
        <f t="shared" ref="M5:M7" si="0">L5*12</f>
        <v>7200</v>
      </c>
      <c r="N5" s="49">
        <f>J5-M5</f>
        <v>27600</v>
      </c>
    </row>
    <row r="6" spans="1:14" x14ac:dyDescent="0.25">
      <c r="A6" s="22" t="s">
        <v>12</v>
      </c>
      <c r="B6" s="17">
        <v>39650</v>
      </c>
      <c r="C6" s="18" t="s">
        <v>13</v>
      </c>
      <c r="D6" s="19" t="s">
        <v>14</v>
      </c>
      <c r="E6" s="23">
        <v>250000</v>
      </c>
      <c r="F6" s="21">
        <v>0</v>
      </c>
      <c r="G6" s="24"/>
      <c r="H6" s="120">
        <v>1135</v>
      </c>
      <c r="I6" s="47">
        <f>H6*12</f>
        <v>13620</v>
      </c>
      <c r="J6" s="49">
        <v>10410</v>
      </c>
      <c r="K6" s="47">
        <v>3216</v>
      </c>
      <c r="L6" s="3">
        <v>0</v>
      </c>
      <c r="M6" s="47">
        <f t="shared" si="0"/>
        <v>0</v>
      </c>
      <c r="N6" s="49">
        <f t="shared" ref="N6:N12" si="1">J6-M6</f>
        <v>10410</v>
      </c>
    </row>
    <row r="7" spans="1:14" x14ac:dyDescent="0.25">
      <c r="A7" s="22"/>
      <c r="B7" s="17">
        <v>38189</v>
      </c>
      <c r="C7" s="18" t="s">
        <v>15</v>
      </c>
      <c r="D7" s="19" t="s">
        <v>16</v>
      </c>
      <c r="E7" s="23"/>
      <c r="F7" s="21"/>
      <c r="G7" s="24"/>
      <c r="H7" s="121"/>
      <c r="I7" s="47"/>
      <c r="J7" s="47"/>
      <c r="K7" s="47"/>
      <c r="L7" s="3"/>
      <c r="M7" s="47">
        <f t="shared" si="0"/>
        <v>0</v>
      </c>
      <c r="N7" s="49">
        <f t="shared" si="1"/>
        <v>0</v>
      </c>
    </row>
    <row r="8" spans="1:14" x14ac:dyDescent="0.25">
      <c r="A8" s="22" t="s">
        <v>17</v>
      </c>
      <c r="B8" s="17">
        <v>37397</v>
      </c>
      <c r="C8" s="18" t="s">
        <v>18</v>
      </c>
      <c r="D8" s="19" t="s">
        <v>11</v>
      </c>
      <c r="E8" s="23">
        <v>130000</v>
      </c>
      <c r="F8" s="20">
        <v>33000</v>
      </c>
      <c r="G8" s="24">
        <v>42795</v>
      </c>
      <c r="H8" s="120">
        <v>687</v>
      </c>
      <c r="I8" s="47">
        <f>H8*12</f>
        <v>8244</v>
      </c>
      <c r="J8" s="47">
        <v>5529</v>
      </c>
      <c r="K8" s="47">
        <v>2723</v>
      </c>
      <c r="L8" s="3">
        <v>1071</v>
      </c>
      <c r="M8" s="47">
        <f>L8*12</f>
        <v>12852</v>
      </c>
      <c r="N8" s="49">
        <f t="shared" si="1"/>
        <v>-7323</v>
      </c>
    </row>
    <row r="9" spans="1:14" x14ac:dyDescent="0.25">
      <c r="A9" s="22" t="s">
        <v>110</v>
      </c>
      <c r="B9" s="17">
        <v>37651</v>
      </c>
      <c r="C9" s="18" t="s">
        <v>18</v>
      </c>
      <c r="D9" s="19" t="s">
        <v>11</v>
      </c>
      <c r="E9" s="23">
        <v>100000</v>
      </c>
      <c r="F9" s="26">
        <v>58000</v>
      </c>
      <c r="G9" s="24">
        <v>44927</v>
      </c>
      <c r="H9" s="120">
        <v>430</v>
      </c>
      <c r="I9" s="47">
        <f>H9*12</f>
        <v>5160</v>
      </c>
      <c r="J9" s="47">
        <f>I9-K9</f>
        <v>3868</v>
      </c>
      <c r="K9" s="47">
        <v>1292</v>
      </c>
      <c r="L9" s="3">
        <v>614</v>
      </c>
      <c r="M9" s="47">
        <f>L9*12</f>
        <v>7368</v>
      </c>
      <c r="N9" s="49">
        <f t="shared" si="1"/>
        <v>-3500</v>
      </c>
    </row>
    <row r="10" spans="1:14" x14ac:dyDescent="0.25">
      <c r="A10" s="22" t="s">
        <v>71</v>
      </c>
      <c r="B10" s="17">
        <v>41970</v>
      </c>
      <c r="C10" s="18" t="s">
        <v>111</v>
      </c>
      <c r="D10" s="19" t="s">
        <v>112</v>
      </c>
      <c r="E10" s="23">
        <v>525000</v>
      </c>
      <c r="F10" s="26">
        <v>96000</v>
      </c>
      <c r="G10" s="24"/>
      <c r="H10" s="120">
        <v>3780</v>
      </c>
      <c r="I10" s="47">
        <f>H10*12</f>
        <v>45360</v>
      </c>
      <c r="J10" s="47">
        <f>I10-K10</f>
        <v>41760</v>
      </c>
      <c r="K10" s="47">
        <v>3600</v>
      </c>
      <c r="L10" s="3">
        <v>600</v>
      </c>
      <c r="M10" s="47">
        <f>L10*12</f>
        <v>7200</v>
      </c>
      <c r="N10" s="49">
        <f t="shared" si="1"/>
        <v>34560</v>
      </c>
    </row>
    <row r="11" spans="1:14" x14ac:dyDescent="0.25">
      <c r="A11" s="21"/>
      <c r="B11" s="21"/>
      <c r="C11" s="21"/>
      <c r="D11" s="21"/>
      <c r="E11" s="20"/>
      <c r="F11" s="22"/>
      <c r="G11" s="21"/>
      <c r="H11" s="119"/>
      <c r="I11" s="47"/>
      <c r="J11" s="47"/>
      <c r="K11" s="47"/>
      <c r="L11" s="3"/>
      <c r="M11" s="47"/>
      <c r="N11" s="49">
        <f t="shared" si="1"/>
        <v>0</v>
      </c>
    </row>
    <row r="12" spans="1:14" x14ac:dyDescent="0.25">
      <c r="A12" s="27" t="s">
        <v>19</v>
      </c>
      <c r="B12" s="21"/>
      <c r="C12" s="21"/>
      <c r="D12" s="21"/>
      <c r="E12" s="28">
        <f>SUM(E5:E10)</f>
        <v>1555000</v>
      </c>
      <c r="F12" s="23">
        <f>SUM(F5:F10)</f>
        <v>273000</v>
      </c>
      <c r="G12" s="23"/>
      <c r="H12" s="115">
        <f t="shared" ref="G12:M12" si="2">SUM(H5:H10)</f>
        <v>9232</v>
      </c>
      <c r="I12" s="23">
        <f t="shared" si="2"/>
        <v>110784</v>
      </c>
      <c r="J12" s="23">
        <f t="shared" si="2"/>
        <v>96367</v>
      </c>
      <c r="K12" s="23">
        <f t="shared" si="2"/>
        <v>14431</v>
      </c>
      <c r="L12" s="23">
        <f t="shared" si="2"/>
        <v>2885</v>
      </c>
      <c r="M12" s="23">
        <f t="shared" si="2"/>
        <v>34620</v>
      </c>
      <c r="N12" s="50">
        <f t="shared" si="1"/>
        <v>61747</v>
      </c>
    </row>
    <row r="13" spans="1:14" x14ac:dyDescent="0.25">
      <c r="A13" s="29" t="s">
        <v>20</v>
      </c>
      <c r="B13" s="4"/>
      <c r="C13" s="4"/>
      <c r="D13" s="4"/>
      <c r="E13" s="30"/>
      <c r="F13" s="31"/>
      <c r="G13" s="4"/>
      <c r="H13" s="11"/>
    </row>
    <row r="14" spans="1:14" x14ac:dyDescent="0.25">
      <c r="A14" s="32" t="s">
        <v>21</v>
      </c>
      <c r="B14" s="33"/>
      <c r="C14" s="33"/>
      <c r="D14" s="33"/>
      <c r="E14" s="34">
        <v>32000</v>
      </c>
      <c r="F14" s="32"/>
      <c r="G14" s="33"/>
      <c r="H14" s="11"/>
    </row>
    <row r="15" spans="1:14" x14ac:dyDescent="0.25">
      <c r="A15" s="32" t="s">
        <v>22</v>
      </c>
      <c r="B15" s="35">
        <v>39814</v>
      </c>
      <c r="C15" s="33" t="s">
        <v>18</v>
      </c>
      <c r="D15" s="36" t="s">
        <v>14</v>
      </c>
      <c r="E15" s="34">
        <v>2200</v>
      </c>
      <c r="F15" s="32"/>
      <c r="G15" s="33"/>
      <c r="H15" s="11"/>
    </row>
    <row r="16" spans="1:14" x14ac:dyDescent="0.25">
      <c r="A16" s="33" t="s">
        <v>23</v>
      </c>
      <c r="B16" s="33"/>
      <c r="C16" s="33"/>
      <c r="D16" s="33"/>
      <c r="E16" s="37">
        <f>SUM(E14:E15)</f>
        <v>34200</v>
      </c>
      <c r="F16" s="33"/>
      <c r="G16" s="33"/>
      <c r="H16" s="11"/>
    </row>
    <row r="17" spans="1:8" x14ac:dyDescent="0.25">
      <c r="A17" s="38" t="s">
        <v>24</v>
      </c>
      <c r="B17" s="38"/>
      <c r="C17" s="38"/>
      <c r="D17" s="38"/>
      <c r="E17" s="39">
        <f>E16+E12</f>
        <v>1589200</v>
      </c>
      <c r="F17" s="40"/>
      <c r="G17" s="40"/>
      <c r="H17" s="11"/>
    </row>
    <row r="18" spans="1:8" x14ac:dyDescent="0.25">
      <c r="A18" s="38" t="s">
        <v>25</v>
      </c>
      <c r="B18" s="40"/>
      <c r="C18" s="40"/>
      <c r="D18" s="40"/>
      <c r="E18" s="40"/>
      <c r="F18" s="39">
        <f>SUM(F5:F16)</f>
        <v>546000</v>
      </c>
      <c r="G18" s="40"/>
      <c r="H18" s="11"/>
    </row>
    <row r="19" spans="1:8" x14ac:dyDescent="0.25">
      <c r="A19" s="38" t="s">
        <v>26</v>
      </c>
      <c r="B19" s="40"/>
      <c r="C19" s="40"/>
      <c r="D19" s="40"/>
      <c r="E19" s="40"/>
      <c r="F19" s="41">
        <f>F18</f>
        <v>546000</v>
      </c>
      <c r="G19" s="40"/>
      <c r="H19" s="11"/>
    </row>
    <row r="20" spans="1:8" x14ac:dyDescent="0.25">
      <c r="A20" s="42" t="s">
        <v>27</v>
      </c>
      <c r="B20" s="40"/>
      <c r="C20" s="40"/>
      <c r="D20" s="40"/>
      <c r="E20" s="43">
        <f>E17-F18</f>
        <v>1043200</v>
      </c>
      <c r="F20" s="40"/>
      <c r="G20" s="40"/>
      <c r="H20" s="11"/>
    </row>
    <row r="21" spans="1:8" x14ac:dyDescent="0.25">
      <c r="A21" s="44" t="s">
        <v>28</v>
      </c>
      <c r="B21" s="45"/>
      <c r="C21" s="45"/>
      <c r="D21" s="45"/>
      <c r="E21" s="45"/>
      <c r="F21" s="45"/>
      <c r="G21" s="45"/>
      <c r="H21" s="11"/>
    </row>
    <row r="22" spans="1:8" x14ac:dyDescent="0.25">
      <c r="A22" s="46" t="s">
        <v>29</v>
      </c>
      <c r="B22" s="47"/>
      <c r="C22" s="47"/>
      <c r="D22" s="47"/>
      <c r="E22" s="46" t="s">
        <v>30</v>
      </c>
      <c r="F22" s="47"/>
      <c r="G22" s="47"/>
      <c r="H22" s="85"/>
    </row>
    <row r="23" spans="1:8" x14ac:dyDescent="0.25">
      <c r="A23" s="48" t="s">
        <v>31</v>
      </c>
      <c r="B23" s="49">
        <v>52449</v>
      </c>
      <c r="C23" s="47"/>
      <c r="D23" s="47"/>
      <c r="E23" s="48" t="s">
        <v>32</v>
      </c>
      <c r="F23" s="49">
        <v>34620</v>
      </c>
      <c r="G23" s="47"/>
      <c r="H23" s="25"/>
    </row>
    <row r="24" spans="1:8" x14ac:dyDescent="0.25">
      <c r="A24" s="48" t="s">
        <v>33</v>
      </c>
      <c r="B24" s="49">
        <v>61747</v>
      </c>
      <c r="C24" s="47"/>
      <c r="D24" s="47"/>
      <c r="E24" s="48" t="s">
        <v>34</v>
      </c>
      <c r="F24" s="49">
        <v>3810</v>
      </c>
      <c r="G24" s="47"/>
      <c r="H24" s="50"/>
    </row>
    <row r="25" spans="1:8" x14ac:dyDescent="0.25">
      <c r="A25" s="48" t="s">
        <v>35</v>
      </c>
      <c r="B25" s="49">
        <v>0</v>
      </c>
      <c r="C25" s="47"/>
      <c r="D25" s="47"/>
      <c r="E25" s="48" t="s">
        <v>36</v>
      </c>
      <c r="F25" s="49">
        <v>3935</v>
      </c>
      <c r="G25" s="47"/>
      <c r="H25" s="50"/>
    </row>
    <row r="26" spans="1:8" x14ac:dyDescent="0.25">
      <c r="A26" s="47"/>
      <c r="B26" s="47"/>
      <c r="C26" s="47"/>
      <c r="D26" s="47"/>
      <c r="E26" s="48" t="s">
        <v>37</v>
      </c>
      <c r="F26" s="49">
        <v>14000</v>
      </c>
      <c r="G26" s="47"/>
      <c r="H26" s="50"/>
    </row>
    <row r="27" spans="1:8" x14ac:dyDescent="0.25">
      <c r="A27" s="47"/>
      <c r="B27" s="47"/>
      <c r="C27" s="47"/>
      <c r="D27" s="47"/>
      <c r="E27" s="48" t="s">
        <v>116</v>
      </c>
      <c r="F27" s="49">
        <v>27600</v>
      </c>
      <c r="G27" s="47"/>
      <c r="H27" s="50"/>
    </row>
    <row r="28" spans="1:8" x14ac:dyDescent="0.25">
      <c r="A28" s="47"/>
      <c r="B28" s="47"/>
      <c r="C28" s="47"/>
      <c r="D28" s="47"/>
      <c r="E28" s="48"/>
      <c r="F28" s="49"/>
      <c r="G28" s="49"/>
      <c r="H28" s="50"/>
    </row>
    <row r="29" spans="1:8" x14ac:dyDescent="0.25">
      <c r="A29" s="51" t="s">
        <v>39</v>
      </c>
      <c r="B29" s="52">
        <f>SUM(B23:B28)</f>
        <v>114196</v>
      </c>
      <c r="C29" s="51"/>
      <c r="D29" s="51"/>
      <c r="E29" s="51"/>
      <c r="F29" s="52">
        <f>SUM(F23:F28)</f>
        <v>83965</v>
      </c>
      <c r="G29" s="52"/>
      <c r="H29" s="53">
        <f>B29-F29</f>
        <v>30231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H4" sqref="H4"/>
    </sheetView>
  </sheetViews>
  <sheetFormatPr baseColWidth="10" defaultRowHeight="15" x14ac:dyDescent="0.25"/>
  <cols>
    <col min="1" max="1" width="19.5703125" customWidth="1"/>
    <col min="2" max="2" width="12.5703125" customWidth="1"/>
    <col min="3" max="3" width="19.140625" customWidth="1"/>
  </cols>
  <sheetData>
    <row r="1" spans="1:5" x14ac:dyDescent="0.25">
      <c r="A1" s="44" t="s">
        <v>28</v>
      </c>
      <c r="B1" s="45"/>
      <c r="C1" s="45"/>
      <c r="D1" s="45"/>
    </row>
    <row r="2" spans="1:5" x14ac:dyDescent="0.25">
      <c r="A2" s="46" t="s">
        <v>29</v>
      </c>
      <c r="B2" s="54">
        <v>2014</v>
      </c>
      <c r="C2" s="46" t="s">
        <v>30</v>
      </c>
      <c r="D2" s="47">
        <v>2014</v>
      </c>
    </row>
    <row r="3" spans="1:5" x14ac:dyDescent="0.25">
      <c r="A3" s="48" t="s">
        <v>40</v>
      </c>
      <c r="B3" s="49">
        <v>52449</v>
      </c>
      <c r="C3" s="48" t="s">
        <v>32</v>
      </c>
      <c r="D3" s="49">
        <f>'Détail emp.locatif'!G15*12</f>
        <v>1075476</v>
      </c>
    </row>
    <row r="4" spans="1:5" x14ac:dyDescent="0.25">
      <c r="A4" s="48" t="s">
        <v>41</v>
      </c>
      <c r="B4" s="49"/>
      <c r="C4" s="48"/>
      <c r="D4" s="49"/>
    </row>
    <row r="5" spans="1:5" x14ac:dyDescent="0.25">
      <c r="A5" s="48" t="s">
        <v>33</v>
      </c>
      <c r="B5" s="49">
        <v>12000</v>
      </c>
      <c r="C5" s="48" t="s">
        <v>34</v>
      </c>
      <c r="D5" s="49">
        <f>'Détail emp.locatif'!I15*12</f>
        <v>1251.9999999999995</v>
      </c>
    </row>
    <row r="6" spans="1:5" x14ac:dyDescent="0.25">
      <c r="A6" s="48" t="s">
        <v>42</v>
      </c>
      <c r="B6" s="49">
        <f>'Détail emp.locatif'!E7*12</f>
        <v>12000</v>
      </c>
      <c r="C6" s="48"/>
      <c r="D6" s="49"/>
    </row>
    <row r="7" spans="1:5" x14ac:dyDescent="0.25">
      <c r="A7" s="48" t="s">
        <v>43</v>
      </c>
      <c r="B7" s="49">
        <f>'Détail emp.locatif'!E8*12</f>
        <v>0</v>
      </c>
      <c r="C7" s="48"/>
      <c r="D7" s="49"/>
    </row>
    <row r="8" spans="1:5" x14ac:dyDescent="0.25">
      <c r="A8" s="48" t="s">
        <v>44</v>
      </c>
      <c r="B8" s="49">
        <f>'Détail emp.locatif'!E9*12</f>
        <v>4800</v>
      </c>
      <c r="C8" s="48"/>
      <c r="D8" s="49"/>
    </row>
    <row r="9" spans="1:5" x14ac:dyDescent="0.25">
      <c r="A9" s="48" t="s">
        <v>71</v>
      </c>
      <c r="B9" s="49">
        <f>'Détail emp.locatif'!E10*12</f>
        <v>0</v>
      </c>
      <c r="C9" s="48"/>
      <c r="D9" s="49"/>
    </row>
    <row r="10" spans="1:5" x14ac:dyDescent="0.25">
      <c r="A10" s="48" t="s">
        <v>10</v>
      </c>
      <c r="B10" s="49">
        <f>'Détail emp.locatif'!E14*12</f>
        <v>0</v>
      </c>
      <c r="C10" s="48"/>
      <c r="D10" s="49"/>
    </row>
    <row r="11" spans="1:5" x14ac:dyDescent="0.25">
      <c r="A11" s="48"/>
      <c r="B11" s="49">
        <v>0</v>
      </c>
      <c r="C11" s="48" t="s">
        <v>36</v>
      </c>
      <c r="D11" s="49">
        <v>3935</v>
      </c>
    </row>
    <row r="12" spans="1:5" x14ac:dyDescent="0.25">
      <c r="A12" s="47"/>
      <c r="B12" s="47"/>
      <c r="C12" s="48" t="s">
        <v>37</v>
      </c>
      <c r="D12" s="49">
        <v>24280</v>
      </c>
    </row>
    <row r="13" spans="1:5" x14ac:dyDescent="0.25">
      <c r="A13" s="47"/>
      <c r="B13" s="47"/>
      <c r="C13" s="48" t="s">
        <v>38</v>
      </c>
      <c r="D13" s="49">
        <f>3000*12</f>
        <v>36000</v>
      </c>
      <c r="E13" s="86">
        <f>D11+D12+D13</f>
        <v>64215</v>
      </c>
    </row>
    <row r="14" spans="1:5" x14ac:dyDescent="0.25">
      <c r="A14" s="47"/>
      <c r="B14" s="47"/>
      <c r="C14" s="48"/>
      <c r="D14" s="49"/>
    </row>
    <row r="15" spans="1:5" x14ac:dyDescent="0.25">
      <c r="A15" s="51" t="s">
        <v>39</v>
      </c>
      <c r="B15" s="52">
        <f>SUM(B3:B14)</f>
        <v>81249</v>
      </c>
      <c r="C15" s="51"/>
      <c r="D15" s="52">
        <f>SUM(D3:D14)</f>
        <v>1140943</v>
      </c>
    </row>
    <row r="17" spans="1:1" x14ac:dyDescent="0.25">
      <c r="A17" t="s">
        <v>45</v>
      </c>
    </row>
    <row r="18" spans="1:1" x14ac:dyDescent="0.25">
      <c r="A18" t="s">
        <v>46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workbookViewId="0">
      <selection activeCell="C20" sqref="C20"/>
    </sheetView>
  </sheetViews>
  <sheetFormatPr baseColWidth="10" defaultRowHeight="15" x14ac:dyDescent="0.25"/>
  <cols>
    <col min="1" max="1" width="19" customWidth="1"/>
    <col min="2" max="2" width="9.28515625" customWidth="1"/>
    <col min="3" max="4" width="10.42578125" customWidth="1"/>
    <col min="5" max="6" width="11.85546875" customWidth="1"/>
    <col min="7" max="8" width="11.5703125" customWidth="1"/>
    <col min="9" max="9" width="8.7109375" customWidth="1"/>
    <col min="10" max="10" width="12" customWidth="1"/>
  </cols>
  <sheetData>
    <row r="2" spans="1:16" x14ac:dyDescent="0.25">
      <c r="A2" s="67" t="s">
        <v>59</v>
      </c>
      <c r="B2" s="68"/>
      <c r="C2" s="68"/>
      <c r="D2" s="68"/>
      <c r="E2" s="69"/>
      <c r="F2" s="69"/>
      <c r="G2" s="69"/>
      <c r="H2" s="69"/>
      <c r="I2" s="69"/>
      <c r="J2" s="69"/>
    </row>
    <row r="3" spans="1:16" x14ac:dyDescent="0.25">
      <c r="A3" s="3"/>
      <c r="B3" s="3"/>
      <c r="C3" s="73"/>
      <c r="D3" s="73" t="s">
        <v>54</v>
      </c>
      <c r="E3" s="81" t="s">
        <v>54</v>
      </c>
      <c r="F3" s="103" t="s">
        <v>30</v>
      </c>
      <c r="G3" s="78" t="s">
        <v>30</v>
      </c>
      <c r="H3" s="78"/>
      <c r="I3" s="3"/>
      <c r="J3" s="3"/>
      <c r="L3" s="1" t="s">
        <v>61</v>
      </c>
      <c r="M3" s="1"/>
      <c r="N3" s="1"/>
    </row>
    <row r="4" spans="1:16" ht="25.5" x14ac:dyDescent="0.25">
      <c r="A4" s="61" t="s">
        <v>47</v>
      </c>
      <c r="B4" s="62" t="s">
        <v>56</v>
      </c>
      <c r="C4" s="8" t="s">
        <v>7</v>
      </c>
      <c r="D4" s="8" t="s">
        <v>99</v>
      </c>
      <c r="E4" s="101" t="s">
        <v>99</v>
      </c>
      <c r="F4" s="101" t="s">
        <v>32</v>
      </c>
      <c r="G4" s="101" t="s">
        <v>91</v>
      </c>
      <c r="H4" s="101" t="s">
        <v>103</v>
      </c>
      <c r="I4" s="60" t="s">
        <v>52</v>
      </c>
      <c r="J4" s="3" t="s">
        <v>55</v>
      </c>
      <c r="K4" s="102"/>
      <c r="L4" s="1"/>
      <c r="M4" s="1"/>
      <c r="N4" s="55"/>
    </row>
    <row r="5" spans="1:16" x14ac:dyDescent="0.25">
      <c r="A5" s="63" t="s">
        <v>98</v>
      </c>
      <c r="B5" s="107" t="s">
        <v>57</v>
      </c>
      <c r="C5" s="108"/>
      <c r="D5" s="108" t="s">
        <v>100</v>
      </c>
      <c r="E5" s="109" t="s">
        <v>101</v>
      </c>
      <c r="F5" s="110" t="s">
        <v>102</v>
      </c>
      <c r="G5" s="111" t="s">
        <v>101</v>
      </c>
      <c r="H5" s="111"/>
      <c r="I5" s="112" t="s">
        <v>53</v>
      </c>
      <c r="J5" s="113" t="s">
        <v>51</v>
      </c>
      <c r="L5" s="1"/>
      <c r="M5" s="1"/>
      <c r="N5" s="55"/>
    </row>
    <row r="6" spans="1:16" x14ac:dyDescent="0.25">
      <c r="A6" s="64" t="s">
        <v>10</v>
      </c>
      <c r="B6" s="65">
        <v>550000</v>
      </c>
      <c r="C6" s="74">
        <v>0</v>
      </c>
      <c r="D6" s="74"/>
      <c r="E6" s="82">
        <v>2900</v>
      </c>
      <c r="F6" s="104"/>
      <c r="G6" s="79">
        <v>86000</v>
      </c>
      <c r="H6" s="79"/>
      <c r="I6" s="66">
        <v>0</v>
      </c>
      <c r="J6" s="66">
        <v>600</v>
      </c>
      <c r="K6" s="70"/>
      <c r="L6" s="87">
        <v>78900</v>
      </c>
      <c r="M6" s="1" t="s">
        <v>62</v>
      </c>
      <c r="N6" s="56"/>
      <c r="O6" s="93"/>
    </row>
    <row r="7" spans="1:16" x14ac:dyDescent="0.25">
      <c r="A7" s="64" t="s">
        <v>104</v>
      </c>
      <c r="B7" s="65">
        <v>250000</v>
      </c>
      <c r="C7" s="106">
        <v>100000</v>
      </c>
      <c r="D7" s="75"/>
      <c r="E7" s="82">
        <v>1000</v>
      </c>
      <c r="F7" s="104"/>
      <c r="G7" s="79">
        <v>0</v>
      </c>
      <c r="H7" s="79"/>
      <c r="I7" s="66">
        <v>72.3333333333333</v>
      </c>
      <c r="J7" s="66">
        <f t="shared" ref="J7:J15" si="0">E7-(G7+I7)</f>
        <v>927.66666666666674</v>
      </c>
      <c r="K7" s="70"/>
      <c r="L7" s="1"/>
      <c r="M7" s="1"/>
      <c r="N7" s="88"/>
    </row>
    <row r="8" spans="1:16" x14ac:dyDescent="0.25">
      <c r="A8" s="64" t="s">
        <v>48</v>
      </c>
      <c r="B8" s="65">
        <v>0</v>
      </c>
      <c r="C8" s="76">
        <v>0</v>
      </c>
      <c r="D8" s="76"/>
      <c r="E8" s="82">
        <v>0</v>
      </c>
      <c r="F8" s="104"/>
      <c r="G8" s="79">
        <v>0</v>
      </c>
      <c r="H8" s="79"/>
      <c r="I8" s="66">
        <v>0</v>
      </c>
      <c r="J8" s="66">
        <f t="shared" si="0"/>
        <v>0</v>
      </c>
      <c r="K8" s="100" t="s">
        <v>62</v>
      </c>
      <c r="L8" s="87">
        <v>12432</v>
      </c>
      <c r="M8" s="1" t="s">
        <v>70</v>
      </c>
      <c r="N8" s="89"/>
      <c r="O8" s="93"/>
    </row>
    <row r="9" spans="1:16" x14ac:dyDescent="0.25">
      <c r="A9" s="64" t="s">
        <v>50</v>
      </c>
      <c r="B9" s="65">
        <v>120000</v>
      </c>
      <c r="C9" s="77">
        <v>58594</v>
      </c>
      <c r="D9" s="77"/>
      <c r="E9" s="82">
        <v>400</v>
      </c>
      <c r="F9" s="104"/>
      <c r="G9" s="79">
        <v>623</v>
      </c>
      <c r="H9" s="79"/>
      <c r="I9" s="66">
        <v>32</v>
      </c>
      <c r="J9" s="66">
        <f t="shared" si="0"/>
        <v>-255</v>
      </c>
      <c r="K9" s="70"/>
      <c r="L9" s="1"/>
      <c r="M9" s="1"/>
      <c r="N9" s="90"/>
      <c r="O9" s="93"/>
    </row>
    <row r="10" spans="1:16" x14ac:dyDescent="0.25">
      <c r="A10" s="64" t="s">
        <v>63</v>
      </c>
      <c r="B10" s="65">
        <v>525000</v>
      </c>
      <c r="C10" s="77">
        <v>340000</v>
      </c>
      <c r="D10" s="77"/>
      <c r="E10" s="82"/>
      <c r="F10" s="104"/>
      <c r="G10" s="79"/>
      <c r="H10" s="79"/>
      <c r="I10" s="66"/>
      <c r="J10" s="66"/>
      <c r="K10" s="70"/>
      <c r="L10" s="1"/>
      <c r="M10" s="1"/>
      <c r="N10" s="90"/>
    </row>
    <row r="11" spans="1:16" x14ac:dyDescent="0.25">
      <c r="A11" s="64" t="s">
        <v>64</v>
      </c>
      <c r="B11" s="65">
        <v>95000</v>
      </c>
      <c r="C11" s="77">
        <v>95000</v>
      </c>
      <c r="D11" s="77"/>
      <c r="E11" s="82">
        <v>3480</v>
      </c>
      <c r="F11" s="104"/>
      <c r="G11" s="79">
        <v>700</v>
      </c>
      <c r="H11" s="79"/>
      <c r="I11" s="66"/>
      <c r="J11" s="66">
        <f>E11-G11</f>
        <v>2780</v>
      </c>
      <c r="K11" s="70"/>
      <c r="L11" s="1" t="s">
        <v>65</v>
      </c>
      <c r="M11" s="1"/>
      <c r="N11" s="90"/>
      <c r="O11" s="93"/>
    </row>
    <row r="12" spans="1:16" x14ac:dyDescent="0.25">
      <c r="A12" s="64" t="s">
        <v>60</v>
      </c>
      <c r="B12" s="65">
        <v>0</v>
      </c>
      <c r="C12" s="77">
        <v>0</v>
      </c>
      <c r="D12" s="77"/>
      <c r="E12" s="82"/>
      <c r="F12" s="104"/>
      <c r="G12" s="79">
        <v>0</v>
      </c>
      <c r="H12" s="79"/>
      <c r="I12" s="66"/>
      <c r="J12" s="66">
        <v>0</v>
      </c>
      <c r="K12" s="70"/>
      <c r="L12" s="1" t="s">
        <v>69</v>
      </c>
      <c r="M12" s="1"/>
      <c r="N12" s="90"/>
      <c r="O12" s="93"/>
    </row>
    <row r="13" spans="1:16" x14ac:dyDescent="0.25">
      <c r="A13" s="64" t="s">
        <v>67</v>
      </c>
      <c r="B13" s="65"/>
      <c r="C13" s="77"/>
      <c r="D13" s="77"/>
      <c r="E13" s="82"/>
      <c r="F13" s="104"/>
      <c r="G13" s="79">
        <v>2300</v>
      </c>
      <c r="H13" s="79"/>
      <c r="I13" s="66"/>
      <c r="J13" s="66">
        <f t="shared" si="0"/>
        <v>-2300</v>
      </c>
      <c r="K13" s="70"/>
      <c r="L13" s="1" t="s">
        <v>68</v>
      </c>
      <c r="M13" s="1"/>
      <c r="N13" s="90"/>
      <c r="O13" s="93"/>
    </row>
    <row r="14" spans="1:16" x14ac:dyDescent="0.25">
      <c r="A14" s="64" t="s">
        <v>10</v>
      </c>
      <c r="B14" s="65"/>
      <c r="C14" s="77"/>
      <c r="D14" s="77"/>
      <c r="E14" s="82"/>
      <c r="F14" s="104"/>
      <c r="G14" s="79">
        <v>0</v>
      </c>
      <c r="H14" s="79"/>
      <c r="I14" s="79">
        <v>0</v>
      </c>
      <c r="J14" s="66"/>
      <c r="K14" s="70"/>
      <c r="L14" s="1"/>
      <c r="M14" s="1"/>
      <c r="N14" s="90"/>
    </row>
    <row r="15" spans="1:16" x14ac:dyDescent="0.25">
      <c r="A15" s="63" t="s">
        <v>49</v>
      </c>
      <c r="B15" s="83">
        <f t="shared" ref="B15:C15" si="1">SUM(B6:B14)</f>
        <v>1540000</v>
      </c>
      <c r="C15" s="83">
        <f t="shared" si="1"/>
        <v>593594</v>
      </c>
      <c r="D15" s="83"/>
      <c r="E15" s="83">
        <f>SUM(E6:E14)</f>
        <v>7780</v>
      </c>
      <c r="F15" s="83"/>
      <c r="G15" s="83">
        <f t="shared" ref="G15:I15" si="2">SUM(G6:G14)</f>
        <v>89623</v>
      </c>
      <c r="H15" s="83"/>
      <c r="I15" s="83">
        <f t="shared" si="2"/>
        <v>104.3333333333333</v>
      </c>
      <c r="J15" s="66">
        <f t="shared" si="0"/>
        <v>-81947.333333333328</v>
      </c>
      <c r="K15" s="71"/>
      <c r="L15" s="1"/>
      <c r="M15" s="1"/>
      <c r="N15" s="90"/>
      <c r="O15" s="93"/>
      <c r="P15" s="93"/>
    </row>
    <row r="16" spans="1:16" x14ac:dyDescent="0.25">
      <c r="A16" s="3" t="s">
        <v>66</v>
      </c>
      <c r="B16" s="3"/>
      <c r="C16" s="73"/>
      <c r="D16" s="73"/>
      <c r="E16" s="84"/>
      <c r="F16" s="105"/>
      <c r="G16" s="80"/>
      <c r="H16" s="80"/>
      <c r="I16" s="72"/>
      <c r="J16" s="92">
        <f>SUM(J6:J14)</f>
        <v>1752.666666666667</v>
      </c>
      <c r="K16" s="93"/>
      <c r="L16" s="1"/>
      <c r="M16" s="1"/>
      <c r="N16" s="89"/>
      <c r="O16" s="93"/>
    </row>
    <row r="17" spans="1:14" x14ac:dyDescent="0.25">
      <c r="A17" s="63" t="s">
        <v>58</v>
      </c>
      <c r="B17" s="3"/>
      <c r="C17" s="73"/>
      <c r="D17" s="73"/>
      <c r="E17" s="84"/>
      <c r="F17" s="105"/>
      <c r="G17" s="80"/>
      <c r="H17" s="80"/>
      <c r="I17" s="72"/>
      <c r="J17" s="11"/>
      <c r="L17" s="1"/>
      <c r="M17" s="1"/>
      <c r="N17" s="91"/>
    </row>
    <row r="18" spans="1:14" x14ac:dyDescent="0.25">
      <c r="I18" s="58"/>
      <c r="N18" s="57"/>
    </row>
    <row r="19" spans="1:14" x14ac:dyDescent="0.25">
      <c r="I19" s="58"/>
    </row>
    <row r="20" spans="1:14" x14ac:dyDescent="0.25">
      <c r="I20" s="59"/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6" sqref="E1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Financement</vt:lpstr>
      <vt:lpstr>Patrimoine</vt:lpstr>
      <vt:lpstr>Revenus</vt:lpstr>
      <vt:lpstr>Détail emp.locatif</vt:lpstr>
      <vt:lpstr>Tréso.SCI</vt:lpstr>
      <vt:lpstr>'Détail emp.locatif'!Zone_d_impression</vt:lpstr>
      <vt:lpstr>Financement!Zone_d_impression</vt:lpstr>
      <vt:lpstr>Patrimoine!Zone_d_impression</vt:lpstr>
      <vt:lpstr>Revenus!Zone_d_impression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Dell</cp:lastModifiedBy>
  <cp:lastPrinted>2014-06-03T10:05:54Z</cp:lastPrinted>
  <dcterms:created xsi:type="dcterms:W3CDTF">2014-05-22T09:31:44Z</dcterms:created>
  <dcterms:modified xsi:type="dcterms:W3CDTF">2015-05-01T16:16:56Z</dcterms:modified>
</cp:coreProperties>
</file>