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440" windowHeight="8385"/>
  </bookViews>
  <sheets>
    <sheet name="Patrimoine" sheetId="2" r:id="rId1"/>
    <sheet name="Revenus" sheetId="3" r:id="rId2"/>
    <sheet name="Détail emp.locatif" sheetId="4" r:id="rId3"/>
    <sheet name="Mais.Vendues" sheetId="6" r:id="rId4"/>
    <sheet name="Feuil1" sheetId="7" r:id="rId5"/>
  </sheets>
  <definedNames>
    <definedName name="_xlnm.Print_Area" localSheetId="2">'Détail emp.locatif'!$A$2:$G$16</definedName>
    <definedName name="_xlnm.Print_Area" localSheetId="0">Patrimoine!$A$1:$H$36</definedName>
    <definedName name="_xlnm.Print_Area" localSheetId="1">Revenus!$A$1:$F$19</definedName>
  </definedNames>
  <calcPr calcId="145621"/>
</workbook>
</file>

<file path=xl/calcChain.xml><?xml version="1.0" encoding="utf-8"?>
<calcChain xmlns="http://schemas.openxmlformats.org/spreadsheetml/2006/main">
  <c r="K23" i="2" l="1"/>
  <c r="B36" i="7" l="1"/>
  <c r="F25" i="7"/>
  <c r="F30" i="7" s="1"/>
  <c r="F36" i="7" s="1"/>
  <c r="H36" i="7" s="1"/>
  <c r="E23" i="7"/>
  <c r="H15" i="7"/>
  <c r="E15" i="7"/>
  <c r="K13" i="7"/>
  <c r="K13" i="2"/>
  <c r="E20" i="2"/>
  <c r="E19" i="2"/>
  <c r="E24" i="7" l="1"/>
  <c r="E27" i="7" s="1"/>
  <c r="F26" i="7"/>
  <c r="C15" i="6"/>
  <c r="C10" i="6"/>
  <c r="D10" i="6"/>
  <c r="D15" i="6" s="1"/>
  <c r="B10" i="6"/>
  <c r="D9" i="6"/>
  <c r="B15" i="6"/>
  <c r="E15" i="2"/>
  <c r="F32" i="4"/>
  <c r="E32" i="4"/>
  <c r="D32" i="4"/>
  <c r="C32" i="4"/>
  <c r="B32" i="4"/>
  <c r="G30" i="4"/>
  <c r="G28" i="4"/>
  <c r="G26" i="4"/>
  <c r="G25" i="4"/>
  <c r="G24" i="4"/>
  <c r="G32" i="4" l="1"/>
  <c r="G33" i="4"/>
  <c r="B10" i="3"/>
  <c r="B9" i="3"/>
  <c r="B8" i="3"/>
  <c r="B7" i="3"/>
  <c r="B6" i="3"/>
  <c r="G10" i="4"/>
  <c r="G14" i="4"/>
  <c r="G8" i="4"/>
  <c r="G9" i="4"/>
  <c r="G12" i="4"/>
  <c r="G13" i="4"/>
  <c r="F15" i="4"/>
  <c r="D5" i="3" s="1"/>
  <c r="B15" i="4"/>
  <c r="C15" i="4"/>
  <c r="D15" i="4"/>
  <c r="E11" i="4"/>
  <c r="G11" i="4" s="1"/>
  <c r="E15" i="4" l="1"/>
  <c r="D3" i="3" s="1"/>
  <c r="G15" i="4" l="1"/>
  <c r="G7" i="4"/>
  <c r="G6" i="4"/>
  <c r="G16" i="4" s="1"/>
  <c r="D15" i="3"/>
  <c r="B15" i="3"/>
  <c r="B36" i="2"/>
  <c r="F25" i="2"/>
  <c r="E23" i="2"/>
  <c r="H15" i="2"/>
  <c r="F26" i="2" l="1"/>
  <c r="F30" i="2"/>
  <c r="F36" i="2" s="1"/>
  <c r="H36" i="2" s="1"/>
  <c r="E15" i="3"/>
  <c r="E24" i="2"/>
  <c r="E27" i="2" s="1"/>
</calcChain>
</file>

<file path=xl/sharedStrings.xml><?xml version="1.0" encoding="utf-8"?>
<sst xmlns="http://schemas.openxmlformats.org/spreadsheetml/2006/main" count="230" uniqueCount="118">
  <si>
    <t>Opération Vente Maison</t>
  </si>
  <si>
    <t>Contrat ass.Vie</t>
  </si>
  <si>
    <t>Solde Ep. Après opération</t>
  </si>
  <si>
    <t>BILAN PATRIMONIAL 2014</t>
  </si>
  <si>
    <t>COMPOSITION DE L'ACTIF</t>
  </si>
  <si>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</si>
  <si>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</si>
  <si>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</si>
  <si>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</si>
  <si>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</si>
  <si>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</si>
  <si>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</si>
  <si>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</si>
  <si>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Résidence Principale</t>
  </si>
  <si>
    <t>Bry-sur-Marne</t>
  </si>
  <si>
    <t>PP Rés. Principale</t>
  </si>
  <si>
    <t>Commun</t>
  </si>
  <si>
    <t>Immobilier de rapport</t>
  </si>
  <si>
    <t>La Londe Moulin Vieux</t>
  </si>
  <si>
    <t>Indivision 57 %</t>
  </si>
  <si>
    <t>Mme</t>
  </si>
  <si>
    <t>Indivision 43 %</t>
  </si>
  <si>
    <t>Enfants</t>
  </si>
  <si>
    <t>Besson Brunoy</t>
  </si>
  <si>
    <t>PP</t>
  </si>
  <si>
    <t>TOTAL immobilier</t>
  </si>
  <si>
    <t>LIQUIDITES</t>
  </si>
  <si>
    <t>Liquidités comptes</t>
  </si>
  <si>
    <t>Contrat Ass-Vie</t>
  </si>
  <si>
    <t>Total liquidité</t>
  </si>
  <si>
    <t>Total Actif</t>
  </si>
  <si>
    <t>TOTAL Emprunt en cours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</si>
  <si>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</si>
  <si>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</si>
  <si>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</si>
  <si>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</si>
  <si>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</si>
  <si>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</si>
  <si>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</si>
  <si>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</si>
  <si>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</si>
  <si>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Revenus Mobiliers</t>
  </si>
  <si>
    <t>Impôts Revenus</t>
  </si>
  <si>
    <t>Etudes Enfants</t>
  </si>
  <si>
    <t>Dépenses Foyer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</si>
  <si>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</si>
  <si>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</si>
  <si>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</si>
  <si>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</si>
  <si>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</si>
  <si>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</si>
  <si>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</si>
  <si>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</si>
  <si>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</si>
  <si>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Immobilier</t>
  </si>
  <si>
    <t>Maison principale</t>
  </si>
  <si>
    <t>besson brunoy</t>
  </si>
  <si>
    <t>total immobilier</t>
  </si>
  <si>
    <t>robien pleurtuis</t>
  </si>
  <si>
    <t>Remboursement</t>
  </si>
  <si>
    <t>Revenus locatif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</si>
  <si>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</si>
  <si>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</si>
  <si>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</si>
  <si>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</si>
  <si>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</si>
  <si>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</si>
  <si>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</si>
  <si>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Robien Pleurtuis</t>
  </si>
  <si>
    <t>Détail Emprunts Locatifs</t>
  </si>
  <si>
    <t>Rev. Locatifs 2017</t>
  </si>
  <si>
    <t>fonciers mens.</t>
  </si>
  <si>
    <t>Emprunt mens.</t>
  </si>
  <si>
    <t>Prêt relais</t>
  </si>
  <si>
    <t>Solde emprunt fin 2016</t>
  </si>
  <si>
    <t>En Vente</t>
  </si>
  <si>
    <t>la londe moulinvieux</t>
  </si>
  <si>
    <t>364 500</t>
  </si>
  <si>
    <t>SCI-Perroquet-Revellat</t>
  </si>
  <si>
    <t>Prêt prof. principal SCI</t>
  </si>
  <si>
    <t>Emprunt + assurance pour les 2</t>
  </si>
  <si>
    <t>Contrôle</t>
  </si>
  <si>
    <t xml:space="preserve">Loyer hébergt Villiers </t>
  </si>
  <si>
    <t>Pour vivre après vente RP</t>
  </si>
  <si>
    <t>Début : Nov 2014 pendant 24 mois</t>
  </si>
  <si>
    <t>Fin le 25-11-2017</t>
  </si>
  <si>
    <t>SCI Perroquets</t>
  </si>
  <si>
    <t>CHARGES Perso</t>
  </si>
  <si>
    <t>Vendue</t>
  </si>
  <si>
    <t>Vente Bry</t>
  </si>
  <si>
    <t>Vente La Londe</t>
  </si>
  <si>
    <t>Prêt relai</t>
  </si>
  <si>
    <t>Levée hypothèque</t>
  </si>
  <si>
    <t>Emprunt Bry</t>
  </si>
  <si>
    <t>Epargne autre succession</t>
  </si>
  <si>
    <t>Epargne actuelle</t>
  </si>
  <si>
    <t>Capital SophroKhepri</t>
  </si>
  <si>
    <t>Situation Trésorerie, opérations en cours ( ventes maisons)</t>
  </si>
  <si>
    <t>SCI Perroquets-Rev</t>
  </si>
  <si>
    <t>SCI</t>
  </si>
  <si>
    <t>Familiale</t>
  </si>
  <si>
    <t>15 ans</t>
  </si>
  <si>
    <t>Détail Emprunts Locatifs quand opération vente Bry réalisée</t>
  </si>
  <si>
    <t>Rembt</t>
  </si>
  <si>
    <t>Eparg Ap-Ventes</t>
  </si>
  <si>
    <t>Ep.Avant vente</t>
  </si>
  <si>
    <t>Résultat vente interm. Bry</t>
  </si>
  <si>
    <t>Résultat à partager avec les enfants (43%)</t>
  </si>
  <si>
    <t>En cours</t>
  </si>
  <si>
    <t>Résultat Vte interm. La Londe</t>
  </si>
  <si>
    <t>La Londe Les Maures</t>
  </si>
  <si>
    <t>Prêt d'honneur</t>
  </si>
  <si>
    <t>Vente Brunoy</t>
  </si>
  <si>
    <t>Prêt Tvx Nogent</t>
  </si>
  <si>
    <t>Bureau Nogent</t>
  </si>
  <si>
    <t>Hypothèse</t>
  </si>
  <si>
    <t>Prët relais</t>
  </si>
  <si>
    <t>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</si>
</sst>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8" fillId="3" borderId="1" xfId="0" applyFont="1" applyFill="1" applyBorder="1"/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164" fontId="7" fillId="2" borderId="1" xfId="0" applyNumberFormat="1" applyFont="1" applyFill="1" applyBorder="1"/>
    <xf numFmtId="165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164" fontId="3" fillId="2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3" fontId="0" fillId="2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3" fontId="10" fillId="2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7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8" borderId="1" xfId="0" applyFont="1" applyFill="1" applyBorder="1"/>
    <xf numFmtId="165" fontId="7" fillId="8" borderId="1" xfId="0" applyNumberFormat="1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165" fontId="7" fillId="8" borderId="3" xfId="0" applyNumberFormat="1" applyFont="1" applyFill="1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0" fontId="1" fillId="0" borderId="4" xfId="0" applyFont="1" applyBorder="1"/>
    <xf numFmtId="165" fontId="8" fillId="0" borderId="4" xfId="0" applyNumberFormat="1" applyFont="1" applyFill="1" applyBorder="1" applyAlignment="1">
      <alignment wrapText="1"/>
    </xf>
    <xf numFmtId="165" fontId="7" fillId="8" borderId="4" xfId="0" applyNumberFormat="1" applyFont="1" applyFill="1" applyBorder="1"/>
    <xf numFmtId="164" fontId="7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5" fontId="8" fillId="0" borderId="5" xfId="0" applyNumberFormat="1" applyFont="1" applyFill="1" applyBorder="1" applyAlignment="1">
      <alignment wrapText="1"/>
    </xf>
    <xf numFmtId="165" fontId="7" fillId="8" borderId="5" xfId="0" applyNumberFormat="1" applyFont="1" applyFill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165" fontId="8" fillId="2" borderId="1" xfId="0" applyNumberFormat="1" applyFont="1" applyFill="1" applyBorder="1"/>
    <xf numFmtId="3" fontId="0" fillId="0" borderId="0" xfId="0" applyNumberFormat="1"/>
    <xf numFmtId="165" fontId="7" fillId="9" borderId="3" xfId="0" applyNumberFormat="1" applyFont="1" applyFill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/>
    <xf numFmtId="164" fontId="0" fillId="0" borderId="1" xfId="0" applyNumberFormat="1" applyBorder="1"/>
    <xf numFmtId="164" fontId="0" fillId="0" borderId="0" xfId="0" applyNumberFormat="1"/>
    <xf numFmtId="3" fontId="7" fillId="9" borderId="1" xfId="0" applyNumberFormat="1" applyFont="1" applyFill="1" applyBorder="1" applyAlignment="1">
      <alignment horizontal="center"/>
    </xf>
    <xf numFmtId="164" fontId="7" fillId="9" borderId="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center"/>
    </xf>
    <xf numFmtId="3" fontId="12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6" workbookViewId="0">
      <selection activeCell="A17" sqref="A17:XFD22"/>
    </sheetView>
  </sheetViews>
  <sheetFormatPr baseColWidth="10" defaultRowHeight="15" x14ac:dyDescent="0.25"/>
  <cols>
    <col min="1" max="1" width="18.42578125" customWidth="1"/>
    <col min="2" max="2" width="11.5703125" customWidth="1"/>
    <col min="3" max="3" width="13.42578125" customWidth="1"/>
    <col min="4" max="4" width="10" customWidth="1"/>
    <col min="5" max="5" width="12.42578125" customWidth="1"/>
    <col min="6" max="6" width="10.140625" customWidth="1"/>
    <col min="7" max="7" width="11.28515625" customWidth="1"/>
    <col min="8" max="8" width="9.42578125" customWidth="1"/>
  </cols>
  <sheetData>
    <row r="1" spans="1:11" ht="18" x14ac:dyDescent="0.25">
      <c r="B1" s="8" t="s">
        <v>3</v>
      </c>
    </row>
    <row r="2" spans="1:11" x14ac:dyDescent="0.25">
      <c r="A2" s="9" t="s">
        <v>4</v>
      </c>
    </row>
    <row r="3" spans="1:11" ht="38.25" x14ac:dyDescent="0.25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70</v>
      </c>
    </row>
    <row r="4" spans="1:11" x14ac:dyDescent="0.25">
      <c r="A4" s="12" t="s">
        <v>12</v>
      </c>
      <c r="B4" s="13"/>
      <c r="C4" s="13"/>
      <c r="D4" s="13"/>
      <c r="E4" s="13"/>
      <c r="F4" s="13"/>
      <c r="G4" s="13"/>
      <c r="H4" s="14"/>
    </row>
    <row r="5" spans="1:11" ht="25.5" x14ac:dyDescent="0.25">
      <c r="A5" s="15" t="s">
        <v>13</v>
      </c>
      <c r="B5" s="16"/>
      <c r="C5" s="16"/>
      <c r="D5" s="16"/>
      <c r="E5" s="16"/>
      <c r="F5" s="16"/>
      <c r="G5" s="16"/>
      <c r="H5" s="14"/>
      <c r="K5" t="s">
        <v>117</v>
      </c>
    </row>
    <row r="6" spans="1:11" ht="25.5" x14ac:dyDescent="0.25">
      <c r="A6" s="17" t="s">
        <v>14</v>
      </c>
      <c r="B6" s="18">
        <v>38895</v>
      </c>
      <c r="C6" s="19" t="s">
        <v>15</v>
      </c>
      <c r="D6" s="19" t="s">
        <v>16</v>
      </c>
      <c r="E6" s="20">
        <v>585000</v>
      </c>
      <c r="F6" s="21">
        <v>86041</v>
      </c>
      <c r="G6" s="18">
        <v>47543</v>
      </c>
      <c r="H6" s="14"/>
      <c r="I6" s="112" t="s">
        <v>75</v>
      </c>
      <c r="K6" s="102">
        <v>69000</v>
      </c>
    </row>
    <row r="7" spans="1:11" x14ac:dyDescent="0.25">
      <c r="A7" s="17" t="s">
        <v>116</v>
      </c>
      <c r="B7" s="18"/>
      <c r="C7" s="19"/>
      <c r="D7" s="19"/>
      <c r="E7" s="20"/>
      <c r="F7" s="21">
        <v>440000</v>
      </c>
      <c r="G7" s="18"/>
      <c r="H7" s="14"/>
      <c r="I7" s="112"/>
    </row>
    <row r="8" spans="1:11" x14ac:dyDescent="0.25">
      <c r="A8" s="22" t="s">
        <v>17</v>
      </c>
      <c r="B8" s="23"/>
      <c r="C8" s="24"/>
      <c r="D8" s="25"/>
      <c r="E8" s="26"/>
      <c r="F8" s="27"/>
      <c r="G8" s="28"/>
      <c r="H8" s="14"/>
      <c r="I8" s="112"/>
    </row>
    <row r="9" spans="1:11" x14ac:dyDescent="0.25">
      <c r="A9" s="22" t="s">
        <v>114</v>
      </c>
      <c r="B9" s="23" t="s">
        <v>115</v>
      </c>
      <c r="C9" s="24"/>
      <c r="D9" s="25"/>
      <c r="E9" s="26">
        <v>420000</v>
      </c>
      <c r="F9" s="27">
        <v>400000</v>
      </c>
      <c r="G9" s="28"/>
      <c r="H9" s="14"/>
      <c r="I9" s="112"/>
    </row>
    <row r="10" spans="1:11" x14ac:dyDescent="0.25">
      <c r="A10" s="29" t="s">
        <v>18</v>
      </c>
      <c r="B10" s="23">
        <v>39650</v>
      </c>
      <c r="C10" s="24" t="s">
        <v>19</v>
      </c>
      <c r="D10" s="25" t="s">
        <v>20</v>
      </c>
      <c r="E10" s="30">
        <v>300000</v>
      </c>
      <c r="F10" s="28">
        <v>0</v>
      </c>
      <c r="G10" s="31"/>
      <c r="H10" s="32">
        <v>12000</v>
      </c>
      <c r="I10" s="112" t="s">
        <v>75</v>
      </c>
      <c r="J10" t="s">
        <v>110</v>
      </c>
    </row>
    <row r="11" spans="1:11" x14ac:dyDescent="0.25">
      <c r="A11" s="29"/>
      <c r="B11" s="23">
        <v>38189</v>
      </c>
      <c r="C11" s="24" t="s">
        <v>21</v>
      </c>
      <c r="D11" s="25" t="s">
        <v>22</v>
      </c>
      <c r="E11" s="30"/>
      <c r="F11" s="28"/>
      <c r="G11" s="31"/>
      <c r="H11" s="33"/>
      <c r="I11" s="112"/>
    </row>
    <row r="12" spans="1:11" x14ac:dyDescent="0.25">
      <c r="A12" s="29" t="s">
        <v>23</v>
      </c>
      <c r="B12" s="23">
        <v>37397</v>
      </c>
      <c r="C12" s="24" t="s">
        <v>24</v>
      </c>
      <c r="D12" s="25" t="s">
        <v>16</v>
      </c>
      <c r="E12" s="30">
        <v>130000</v>
      </c>
      <c r="F12" s="27">
        <v>32314</v>
      </c>
      <c r="G12" s="31">
        <v>42795</v>
      </c>
      <c r="H12" s="32">
        <v>7200</v>
      </c>
      <c r="I12" s="112"/>
      <c r="K12" s="102">
        <v>97000</v>
      </c>
    </row>
    <row r="13" spans="1:11" x14ac:dyDescent="0.25">
      <c r="A13" s="29" t="s">
        <v>68</v>
      </c>
      <c r="B13" s="23">
        <v>37651</v>
      </c>
      <c r="C13" s="24" t="s">
        <v>24</v>
      </c>
      <c r="D13" s="25" t="s">
        <v>16</v>
      </c>
      <c r="E13" s="30">
        <v>120000</v>
      </c>
      <c r="F13" s="34">
        <v>56310</v>
      </c>
      <c r="G13" s="31">
        <v>44927</v>
      </c>
      <c r="H13" s="32"/>
      <c r="I13" s="112"/>
      <c r="K13" s="102">
        <f>K12+K6</f>
        <v>166000</v>
      </c>
    </row>
    <row r="14" spans="1:11" x14ac:dyDescent="0.25">
      <c r="A14" s="28" t="s">
        <v>98</v>
      </c>
      <c r="B14" s="31">
        <v>41964</v>
      </c>
      <c r="C14" s="28" t="s">
        <v>99</v>
      </c>
      <c r="D14" s="28" t="s">
        <v>100</v>
      </c>
      <c r="E14" s="27">
        <v>525000</v>
      </c>
      <c r="F14" s="30">
        <v>94360</v>
      </c>
      <c r="G14" s="28"/>
      <c r="H14" s="14"/>
      <c r="I14" s="112" t="s">
        <v>101</v>
      </c>
    </row>
    <row r="15" spans="1:11" x14ac:dyDescent="0.25">
      <c r="A15" s="35" t="s">
        <v>25</v>
      </c>
      <c r="B15" s="28"/>
      <c r="C15" s="28"/>
      <c r="D15" s="28"/>
      <c r="E15" s="36">
        <f>SUM(E6:E14)</f>
        <v>2080000</v>
      </c>
      <c r="F15" s="29"/>
      <c r="G15" s="28"/>
      <c r="H15" s="37">
        <f>H12+H10</f>
        <v>19200</v>
      </c>
    </row>
    <row r="16" spans="1:11" x14ac:dyDescent="0.25">
      <c r="A16" s="38" t="s">
        <v>26</v>
      </c>
      <c r="B16" s="6"/>
      <c r="C16" s="6"/>
      <c r="D16" s="6"/>
      <c r="E16" s="39"/>
      <c r="F16" s="40"/>
      <c r="G16" s="6"/>
      <c r="H16" s="14"/>
    </row>
    <row r="17" spans="1:11" x14ac:dyDescent="0.25">
      <c r="A17" s="41" t="s">
        <v>27</v>
      </c>
      <c r="B17" s="42"/>
      <c r="C17" s="42"/>
      <c r="D17" s="42"/>
      <c r="E17" s="43">
        <v>39000</v>
      </c>
      <c r="F17" s="41"/>
      <c r="G17" s="42"/>
      <c r="H17" s="14"/>
    </row>
    <row r="18" spans="1:11" x14ac:dyDescent="0.25">
      <c r="A18" s="41" t="s">
        <v>111</v>
      </c>
      <c r="B18" s="42"/>
      <c r="C18" s="42"/>
      <c r="D18" s="42"/>
      <c r="E18" s="43">
        <v>10000</v>
      </c>
      <c r="F18" s="41"/>
      <c r="G18" s="42"/>
      <c r="H18" s="14"/>
    </row>
    <row r="19" spans="1:11" x14ac:dyDescent="0.25">
      <c r="A19" s="41" t="s">
        <v>113</v>
      </c>
      <c r="B19" s="42"/>
      <c r="C19" s="42"/>
      <c r="D19" s="42"/>
      <c r="E19" s="43">
        <f>75000/2</f>
        <v>37500</v>
      </c>
      <c r="F19" s="41"/>
      <c r="G19" s="42"/>
      <c r="H19" s="14"/>
    </row>
    <row r="20" spans="1:11" x14ac:dyDescent="0.25">
      <c r="A20" s="41" t="s">
        <v>112</v>
      </c>
      <c r="B20" s="42"/>
      <c r="C20" s="42"/>
      <c r="D20" s="42"/>
      <c r="E20" s="43">
        <f>E12-F12</f>
        <v>97686</v>
      </c>
      <c r="F20" s="41"/>
      <c r="G20" s="42"/>
      <c r="H20" s="14"/>
    </row>
    <row r="21" spans="1:11" x14ac:dyDescent="0.25">
      <c r="A21" s="41" t="s">
        <v>89</v>
      </c>
      <c r="B21" s="42"/>
      <c r="C21" s="42"/>
      <c r="D21" s="42"/>
      <c r="E21" s="43">
        <v>0</v>
      </c>
      <c r="F21" s="41"/>
      <c r="G21" s="42"/>
      <c r="H21" s="14"/>
    </row>
    <row r="22" spans="1:11" x14ac:dyDescent="0.25">
      <c r="A22" s="41" t="s">
        <v>28</v>
      </c>
      <c r="B22" s="44">
        <v>39814</v>
      </c>
      <c r="C22" s="42" t="s">
        <v>24</v>
      </c>
      <c r="D22" s="45" t="s">
        <v>20</v>
      </c>
      <c r="E22" s="43">
        <v>2200</v>
      </c>
      <c r="F22" s="41"/>
      <c r="G22" s="42"/>
      <c r="H22" s="14"/>
    </row>
    <row r="23" spans="1:11" x14ac:dyDescent="0.25">
      <c r="A23" s="42" t="s">
        <v>29</v>
      </c>
      <c r="B23" s="42"/>
      <c r="C23" s="42"/>
      <c r="D23" s="42"/>
      <c r="E23" s="46">
        <f>SUM(E17:E22)</f>
        <v>186386</v>
      </c>
      <c r="F23" s="42"/>
      <c r="G23" s="42"/>
      <c r="H23" s="14"/>
      <c r="K23" s="102">
        <f>250000-E23</f>
        <v>63614</v>
      </c>
    </row>
    <row r="24" spans="1:11" x14ac:dyDescent="0.25">
      <c r="A24" s="47" t="s">
        <v>30</v>
      </c>
      <c r="B24" s="47"/>
      <c r="C24" s="47"/>
      <c r="D24" s="47"/>
      <c r="E24" s="48">
        <f>E23+E15</f>
        <v>2266386</v>
      </c>
      <c r="F24" s="49"/>
      <c r="G24" s="49"/>
      <c r="H24" s="14"/>
    </row>
    <row r="25" spans="1:11" x14ac:dyDescent="0.25">
      <c r="A25" s="47" t="s">
        <v>31</v>
      </c>
      <c r="B25" s="49"/>
      <c r="C25" s="49"/>
      <c r="D25" s="49"/>
      <c r="E25" s="49"/>
      <c r="F25" s="48">
        <f>SUM(F6:F23)</f>
        <v>1109025</v>
      </c>
      <c r="G25" s="49"/>
      <c r="H25" s="14"/>
    </row>
    <row r="26" spans="1:11" x14ac:dyDescent="0.25">
      <c r="A26" s="47" t="s">
        <v>32</v>
      </c>
      <c r="B26" s="49"/>
      <c r="C26" s="49"/>
      <c r="D26" s="49"/>
      <c r="E26" s="49"/>
      <c r="F26" s="50">
        <f>F25</f>
        <v>1109025</v>
      </c>
      <c r="G26" s="49"/>
      <c r="H26" s="14"/>
    </row>
    <row r="27" spans="1:11" x14ac:dyDescent="0.25">
      <c r="A27" s="51" t="s">
        <v>33</v>
      </c>
      <c r="B27" s="49"/>
      <c r="C27" s="49"/>
      <c r="D27" s="49"/>
      <c r="E27" s="52">
        <f>E24-F25</f>
        <v>1157361</v>
      </c>
      <c r="F27" s="49"/>
      <c r="G27" s="49"/>
      <c r="H27" s="14"/>
    </row>
    <row r="28" spans="1:11" x14ac:dyDescent="0.25">
      <c r="A28" s="53" t="s">
        <v>34</v>
      </c>
      <c r="B28" s="54"/>
      <c r="C28" s="54"/>
      <c r="D28" s="54"/>
      <c r="E28" s="54"/>
      <c r="F28" s="54"/>
      <c r="G28" s="54"/>
      <c r="H28" s="14"/>
    </row>
    <row r="29" spans="1:11" x14ac:dyDescent="0.25">
      <c r="A29" s="55" t="s">
        <v>35</v>
      </c>
      <c r="B29" s="56"/>
      <c r="C29" s="56"/>
      <c r="D29" s="56"/>
      <c r="E29" s="55" t="s">
        <v>36</v>
      </c>
      <c r="F29" s="56"/>
      <c r="G29" s="56"/>
      <c r="H29" s="101"/>
    </row>
    <row r="30" spans="1:11" x14ac:dyDescent="0.25">
      <c r="A30" s="57" t="s">
        <v>37</v>
      </c>
      <c r="B30" s="58">
        <v>52449</v>
      </c>
      <c r="C30" s="56"/>
      <c r="D30" s="56"/>
      <c r="E30" s="57" t="s">
        <v>38</v>
      </c>
      <c r="F30" s="58">
        <f>F25/12</f>
        <v>92418.75</v>
      </c>
      <c r="G30" s="56"/>
      <c r="H30" s="32"/>
    </row>
    <row r="31" spans="1:11" x14ac:dyDescent="0.25">
      <c r="A31" s="57" t="s">
        <v>39</v>
      </c>
      <c r="B31" s="58">
        <v>24000</v>
      </c>
      <c r="C31" s="56"/>
      <c r="D31" s="56"/>
      <c r="E31" s="57" t="s">
        <v>40</v>
      </c>
      <c r="F31" s="58">
        <v>3810</v>
      </c>
      <c r="G31" s="56"/>
      <c r="H31" s="59"/>
    </row>
    <row r="32" spans="1:11" x14ac:dyDescent="0.25">
      <c r="A32" s="57" t="s">
        <v>41</v>
      </c>
      <c r="B32" s="58">
        <v>0</v>
      </c>
      <c r="C32" s="56"/>
      <c r="D32" s="56"/>
      <c r="E32" s="57" t="s">
        <v>42</v>
      </c>
      <c r="F32" s="58">
        <v>3935</v>
      </c>
      <c r="G32" s="56"/>
      <c r="H32" s="59"/>
    </row>
    <row r="33" spans="1:8" x14ac:dyDescent="0.25">
      <c r="A33" s="56"/>
      <c r="B33" s="56"/>
      <c r="C33" s="56"/>
      <c r="D33" s="56"/>
      <c r="E33" s="57" t="s">
        <v>43</v>
      </c>
      <c r="F33" s="58">
        <v>24280</v>
      </c>
      <c r="G33" s="56"/>
      <c r="H33" s="59"/>
    </row>
    <row r="34" spans="1:8" x14ac:dyDescent="0.25">
      <c r="A34" s="56"/>
      <c r="B34" s="56"/>
      <c r="C34" s="56"/>
      <c r="D34" s="56"/>
      <c r="E34" s="57" t="s">
        <v>44</v>
      </c>
      <c r="F34" s="58">
        <v>36000</v>
      </c>
      <c r="G34" s="56"/>
      <c r="H34" s="59"/>
    </row>
    <row r="35" spans="1:8" x14ac:dyDescent="0.25">
      <c r="A35" s="56"/>
      <c r="B35" s="56"/>
      <c r="C35" s="56"/>
      <c r="D35" s="56"/>
      <c r="E35" s="57"/>
      <c r="F35" s="58"/>
      <c r="G35" s="58"/>
      <c r="H35" s="59"/>
    </row>
    <row r="36" spans="1:8" x14ac:dyDescent="0.25">
      <c r="A36" s="60" t="s">
        <v>45</v>
      </c>
      <c r="B36" s="61">
        <f>SUM(B30:B35)</f>
        <v>76449</v>
      </c>
      <c r="C36" s="60"/>
      <c r="D36" s="60"/>
      <c r="E36" s="60"/>
      <c r="F36" s="61">
        <f>SUM(F30:F35)</f>
        <v>160443.75</v>
      </c>
      <c r="G36" s="61"/>
      <c r="H36" s="62">
        <f>F36-B36</f>
        <v>83994.75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0" workbookViewId="0">
      <selection activeCell="H28" sqref="H28"/>
    </sheetView>
  </sheetViews>
  <sheetFormatPr baseColWidth="10" defaultRowHeight="15" x14ac:dyDescent="0.25"/>
  <cols>
    <col min="1" max="1" width="19.5703125" customWidth="1"/>
    <col min="2" max="2" width="12.5703125" customWidth="1"/>
    <col min="3" max="3" width="19.140625" customWidth="1"/>
  </cols>
  <sheetData>
    <row r="1" spans="1:5" x14ac:dyDescent="0.25">
      <c r="A1" s="53" t="s">
        <v>34</v>
      </c>
      <c r="B1" s="54"/>
      <c r="C1" s="54"/>
      <c r="D1" s="54"/>
    </row>
    <row r="2" spans="1:5" x14ac:dyDescent="0.25">
      <c r="A2" s="55" t="s">
        <v>35</v>
      </c>
      <c r="B2" s="63">
        <v>2014</v>
      </c>
      <c r="C2" s="55" t="s">
        <v>36</v>
      </c>
      <c r="D2" s="56">
        <v>2014</v>
      </c>
    </row>
    <row r="3" spans="1:5" x14ac:dyDescent="0.25">
      <c r="A3" s="57" t="s">
        <v>46</v>
      </c>
      <c r="B3" s="58">
        <v>52449</v>
      </c>
      <c r="C3" s="57" t="s">
        <v>38</v>
      </c>
      <c r="D3" s="58">
        <f>'Détail emp.locatif'!E15*12</f>
        <v>80784</v>
      </c>
    </row>
    <row r="4" spans="1:5" x14ac:dyDescent="0.25">
      <c r="A4" s="57" t="s">
        <v>47</v>
      </c>
      <c r="B4" s="58"/>
      <c r="C4" s="57"/>
      <c r="D4" s="58"/>
    </row>
    <row r="5" spans="1:5" x14ac:dyDescent="0.25">
      <c r="A5" s="57" t="s">
        <v>39</v>
      </c>
      <c r="B5" s="58">
        <v>12000</v>
      </c>
      <c r="C5" s="57" t="s">
        <v>40</v>
      </c>
      <c r="D5" s="58">
        <f>'Détail emp.locatif'!F15*12</f>
        <v>3810</v>
      </c>
    </row>
    <row r="6" spans="1:5" x14ac:dyDescent="0.25">
      <c r="A6" s="57" t="s">
        <v>48</v>
      </c>
      <c r="B6" s="58">
        <f>'Détail emp.locatif'!D7*12</f>
        <v>12000</v>
      </c>
      <c r="C6" s="57"/>
      <c r="D6" s="58"/>
    </row>
    <row r="7" spans="1:5" x14ac:dyDescent="0.25">
      <c r="A7" s="57" t="s">
        <v>49</v>
      </c>
      <c r="B7" s="58">
        <f>'Détail emp.locatif'!D8*12</f>
        <v>7200</v>
      </c>
      <c r="C7" s="57"/>
      <c r="D7" s="58"/>
    </row>
    <row r="8" spans="1:5" x14ac:dyDescent="0.25">
      <c r="A8" s="57" t="s">
        <v>50</v>
      </c>
      <c r="B8" s="58">
        <f>'Détail emp.locatif'!D9*12</f>
        <v>4800</v>
      </c>
      <c r="C8" s="57"/>
      <c r="D8" s="58"/>
    </row>
    <row r="9" spans="1:5" x14ac:dyDescent="0.25">
      <c r="A9" s="57" t="s">
        <v>86</v>
      </c>
      <c r="B9" s="58">
        <f>'Détail emp.locatif'!D10*12</f>
        <v>41760</v>
      </c>
      <c r="C9" s="57"/>
      <c r="D9" s="58"/>
    </row>
    <row r="10" spans="1:5" x14ac:dyDescent="0.25">
      <c r="A10" s="57" t="s">
        <v>14</v>
      </c>
      <c r="B10" s="58">
        <f>'Détail emp.locatif'!D14*12</f>
        <v>34800</v>
      </c>
      <c r="C10" s="57"/>
      <c r="D10" s="58"/>
    </row>
    <row r="11" spans="1:5" x14ac:dyDescent="0.25">
      <c r="A11" s="57"/>
      <c r="B11" s="58">
        <v>0</v>
      </c>
      <c r="C11" s="57" t="s">
        <v>42</v>
      </c>
      <c r="D11" s="58">
        <v>3935</v>
      </c>
    </row>
    <row r="12" spans="1:5" x14ac:dyDescent="0.25">
      <c r="A12" s="56"/>
      <c r="B12" s="56"/>
      <c r="C12" s="57" t="s">
        <v>43</v>
      </c>
      <c r="D12" s="58">
        <v>13000</v>
      </c>
    </row>
    <row r="13" spans="1:5" x14ac:dyDescent="0.25">
      <c r="A13" s="56"/>
      <c r="B13" s="56"/>
      <c r="C13" s="57" t="s">
        <v>44</v>
      </c>
      <c r="D13" s="58">
        <v>36000</v>
      </c>
    </row>
    <row r="14" spans="1:5" x14ac:dyDescent="0.25">
      <c r="A14" s="56"/>
      <c r="B14" s="56"/>
      <c r="C14" s="57"/>
      <c r="D14" s="58"/>
    </row>
    <row r="15" spans="1:5" x14ac:dyDescent="0.25">
      <c r="A15" s="60" t="s">
        <v>45</v>
      </c>
      <c r="B15" s="61">
        <f>SUM(B3:B14)</f>
        <v>165009</v>
      </c>
      <c r="C15" s="60"/>
      <c r="D15" s="61">
        <f>SUM(D3:D14)</f>
        <v>137529</v>
      </c>
      <c r="E15" s="102">
        <f>B15-D15</f>
        <v>27480</v>
      </c>
    </row>
    <row r="17" spans="1:1" x14ac:dyDescent="0.25">
      <c r="A17" t="s">
        <v>51</v>
      </c>
    </row>
    <row r="18" spans="1:1" x14ac:dyDescent="0.25">
      <c r="A18" t="s">
        <v>52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workbookViewId="0">
      <selection activeCell="I8" sqref="I8"/>
    </sheetView>
  </sheetViews>
  <sheetFormatPr baseColWidth="10" defaultRowHeight="15" x14ac:dyDescent="0.25"/>
  <cols>
    <col min="1" max="1" width="19" customWidth="1"/>
    <col min="2" max="2" width="8.85546875" customWidth="1"/>
    <col min="3" max="3" width="10.42578125" customWidth="1"/>
    <col min="4" max="4" width="10.85546875" customWidth="1"/>
    <col min="5" max="5" width="11.5703125" customWidth="1"/>
    <col min="6" max="6" width="8.7109375" customWidth="1"/>
    <col min="7" max="7" width="11.5703125" customWidth="1"/>
  </cols>
  <sheetData>
    <row r="2" spans="1:13" x14ac:dyDescent="0.25">
      <c r="A2" s="77" t="s">
        <v>69</v>
      </c>
      <c r="B2" s="78"/>
      <c r="C2" s="78"/>
      <c r="D2" s="79"/>
      <c r="E2" s="79"/>
      <c r="F2" s="79"/>
      <c r="G2" s="79"/>
    </row>
    <row r="3" spans="1:13" x14ac:dyDescent="0.25">
      <c r="A3" s="3"/>
      <c r="B3" s="3"/>
      <c r="C3" s="83"/>
      <c r="D3" s="95" t="s">
        <v>64</v>
      </c>
      <c r="E3" s="90" t="s">
        <v>36</v>
      </c>
      <c r="F3" s="3"/>
      <c r="G3" s="3"/>
      <c r="I3" s="1"/>
      <c r="J3" s="1"/>
      <c r="K3" s="1"/>
    </row>
    <row r="4" spans="1:13" ht="45" x14ac:dyDescent="0.25">
      <c r="A4" s="69" t="s">
        <v>53</v>
      </c>
      <c r="B4" s="70" t="s">
        <v>66</v>
      </c>
      <c r="C4" s="84" t="s">
        <v>10</v>
      </c>
      <c r="D4" s="96" t="s">
        <v>60</v>
      </c>
      <c r="E4" s="91" t="s">
        <v>59</v>
      </c>
      <c r="F4" s="68" t="s">
        <v>62</v>
      </c>
      <c r="G4" s="3" t="s">
        <v>65</v>
      </c>
      <c r="I4" s="119" t="s">
        <v>74</v>
      </c>
      <c r="J4" s="1"/>
      <c r="K4" s="64"/>
    </row>
    <row r="5" spans="1:13" x14ac:dyDescent="0.25">
      <c r="A5" s="71" t="s">
        <v>54</v>
      </c>
      <c r="B5" s="72" t="s">
        <v>67</v>
      </c>
      <c r="C5" s="85"/>
      <c r="D5" s="97" t="s">
        <v>71</v>
      </c>
      <c r="E5" s="92" t="s">
        <v>72</v>
      </c>
      <c r="F5" s="73" t="s">
        <v>63</v>
      </c>
      <c r="G5" s="3" t="s">
        <v>61</v>
      </c>
      <c r="I5" s="1"/>
      <c r="J5" s="1"/>
      <c r="K5" s="64"/>
    </row>
    <row r="6" spans="1:13" x14ac:dyDescent="0.25">
      <c r="A6" s="74" t="s">
        <v>55</v>
      </c>
      <c r="B6" s="75">
        <v>610000</v>
      </c>
      <c r="C6" s="86">
        <v>87693</v>
      </c>
      <c r="D6" s="98">
        <v>0</v>
      </c>
      <c r="E6" s="93">
        <v>600</v>
      </c>
      <c r="F6" s="76">
        <v>136</v>
      </c>
      <c r="G6" s="76">
        <f>D6-(E6+F6)</f>
        <v>-736</v>
      </c>
      <c r="H6" s="80"/>
      <c r="I6" s="104"/>
      <c r="J6" s="1" t="s">
        <v>75</v>
      </c>
      <c r="K6" s="65"/>
      <c r="L6" s="109"/>
    </row>
    <row r="7" spans="1:13" x14ac:dyDescent="0.25">
      <c r="A7" s="74" t="s">
        <v>76</v>
      </c>
      <c r="B7" s="103" t="s">
        <v>77</v>
      </c>
      <c r="C7" s="87"/>
      <c r="D7" s="98">
        <v>1000</v>
      </c>
      <c r="E7" s="93">
        <v>0</v>
      </c>
      <c r="F7" s="76">
        <v>72.3333333333333</v>
      </c>
      <c r="G7" s="76">
        <f t="shared" ref="G7:G15" si="0">D7-(E7+F7)</f>
        <v>927.66666666666674</v>
      </c>
      <c r="H7" s="80"/>
      <c r="I7" s="1"/>
      <c r="J7" s="1"/>
      <c r="K7" s="105"/>
    </row>
    <row r="8" spans="1:13" x14ac:dyDescent="0.25">
      <c r="A8" s="74" t="s">
        <v>56</v>
      </c>
      <c r="B8" s="75">
        <v>175000</v>
      </c>
      <c r="C8" s="88">
        <v>35580</v>
      </c>
      <c r="D8" s="98">
        <v>600</v>
      </c>
      <c r="E8" s="93">
        <v>1175</v>
      </c>
      <c r="F8" s="76">
        <v>77.1666666666667</v>
      </c>
      <c r="G8" s="76">
        <f t="shared" si="0"/>
        <v>-652.16666666666674</v>
      </c>
      <c r="H8" s="80"/>
      <c r="I8" s="120">
        <v>12432</v>
      </c>
      <c r="J8" s="1" t="s">
        <v>85</v>
      </c>
      <c r="K8" s="106"/>
      <c r="L8" s="109"/>
    </row>
    <row r="9" spans="1:13" x14ac:dyDescent="0.25">
      <c r="A9" s="74" t="s">
        <v>58</v>
      </c>
      <c r="B9" s="75">
        <v>120000</v>
      </c>
      <c r="C9" s="89">
        <v>58594</v>
      </c>
      <c r="D9" s="98">
        <v>400</v>
      </c>
      <c r="E9" s="93">
        <v>623</v>
      </c>
      <c r="F9" s="76">
        <v>32</v>
      </c>
      <c r="G9" s="76">
        <f t="shared" si="0"/>
        <v>-255</v>
      </c>
      <c r="H9" s="80"/>
      <c r="I9" s="1"/>
      <c r="J9" s="1"/>
      <c r="K9" s="107"/>
      <c r="L9" s="109"/>
    </row>
    <row r="10" spans="1:13" x14ac:dyDescent="0.25">
      <c r="A10" s="74" t="s">
        <v>78</v>
      </c>
      <c r="B10" s="75">
        <v>525000</v>
      </c>
      <c r="C10" s="89"/>
      <c r="D10" s="98">
        <v>3480</v>
      </c>
      <c r="E10" s="93"/>
      <c r="F10" s="76"/>
      <c r="G10" s="76">
        <f t="shared" si="0"/>
        <v>3480</v>
      </c>
      <c r="H10" s="80"/>
      <c r="I10" s="1"/>
      <c r="J10" s="1"/>
      <c r="K10" s="107"/>
    </row>
    <row r="11" spans="1:13" x14ac:dyDescent="0.25">
      <c r="A11" s="74" t="s">
        <v>79</v>
      </c>
      <c r="B11" s="75">
        <v>96000</v>
      </c>
      <c r="C11" s="89"/>
      <c r="D11" s="98"/>
      <c r="E11" s="93">
        <f>531+503</f>
        <v>1034</v>
      </c>
      <c r="F11" s="76"/>
      <c r="G11" s="76">
        <f t="shared" si="0"/>
        <v>-1034</v>
      </c>
      <c r="H11" s="80"/>
      <c r="I11" s="1" t="s">
        <v>80</v>
      </c>
      <c r="J11" s="1"/>
      <c r="K11" s="107"/>
      <c r="L11" s="109"/>
    </row>
    <row r="12" spans="1:13" x14ac:dyDescent="0.25">
      <c r="A12" s="74" t="s">
        <v>73</v>
      </c>
      <c r="B12" s="75"/>
      <c r="C12" s="75">
        <v>441000</v>
      </c>
      <c r="D12" s="98"/>
      <c r="E12" s="93">
        <v>1000</v>
      </c>
      <c r="F12" s="76"/>
      <c r="G12" s="76">
        <f t="shared" si="0"/>
        <v>-1000</v>
      </c>
      <c r="H12" s="80"/>
      <c r="I12" s="1" t="s">
        <v>84</v>
      </c>
      <c r="J12" s="1"/>
      <c r="K12" s="107"/>
      <c r="L12" s="109"/>
    </row>
    <row r="13" spans="1:13" x14ac:dyDescent="0.25">
      <c r="A13" s="74" t="s">
        <v>82</v>
      </c>
      <c r="B13" s="75"/>
      <c r="C13" s="89"/>
      <c r="D13" s="98"/>
      <c r="E13" s="93">
        <v>2300</v>
      </c>
      <c r="F13" s="76"/>
      <c r="G13" s="76">
        <f t="shared" si="0"/>
        <v>-2300</v>
      </c>
      <c r="H13" s="80"/>
      <c r="I13" s="1" t="s">
        <v>83</v>
      </c>
      <c r="J13" s="1"/>
      <c r="K13" s="107"/>
      <c r="L13" s="109"/>
    </row>
    <row r="14" spans="1:13" x14ac:dyDescent="0.25">
      <c r="A14" s="74" t="s">
        <v>14</v>
      </c>
      <c r="B14" s="75"/>
      <c r="C14" s="89"/>
      <c r="D14" s="98">
        <v>2900</v>
      </c>
      <c r="E14" s="93">
        <v>0</v>
      </c>
      <c r="F14" s="93">
        <v>0</v>
      </c>
      <c r="G14" s="76">
        <f t="shared" si="0"/>
        <v>2900</v>
      </c>
      <c r="H14" s="80"/>
      <c r="I14" s="1"/>
      <c r="J14" s="1"/>
      <c r="K14" s="107"/>
    </row>
    <row r="15" spans="1:13" x14ac:dyDescent="0.25">
      <c r="A15" s="71" t="s">
        <v>57</v>
      </c>
      <c r="B15" s="99">
        <f t="shared" ref="B15:C15" si="1">SUM(B6:B14)</f>
        <v>1526000</v>
      </c>
      <c r="C15" s="99">
        <f t="shared" si="1"/>
        <v>622867</v>
      </c>
      <c r="D15" s="99">
        <f>SUM(D6:D14)</f>
        <v>8380</v>
      </c>
      <c r="E15" s="99">
        <f t="shared" ref="E15:F15" si="2">SUM(E6:E14)</f>
        <v>6732</v>
      </c>
      <c r="F15" s="99">
        <f t="shared" si="2"/>
        <v>317.5</v>
      </c>
      <c r="G15" s="76">
        <f t="shared" si="0"/>
        <v>1330.5</v>
      </c>
      <c r="H15" s="81"/>
      <c r="I15" s="1"/>
      <c r="J15" s="1"/>
      <c r="K15" s="107"/>
      <c r="L15" s="109"/>
      <c r="M15" s="109"/>
    </row>
    <row r="16" spans="1:13" x14ac:dyDescent="0.25">
      <c r="A16" s="3" t="s">
        <v>81</v>
      </c>
      <c r="B16" s="3"/>
      <c r="C16" s="83"/>
      <c r="D16" s="100"/>
      <c r="E16" s="94"/>
      <c r="F16" s="82"/>
      <c r="G16" s="108">
        <f>SUM(G6:G14)</f>
        <v>1330.5</v>
      </c>
      <c r="H16" s="109"/>
      <c r="I16" s="1"/>
      <c r="J16" s="1"/>
      <c r="K16" s="106"/>
      <c r="L16" s="109"/>
    </row>
    <row r="17" spans="1:11" x14ac:dyDescent="0.25">
      <c r="F17" s="67"/>
      <c r="K17" s="66"/>
    </row>
    <row r="18" spans="1:11" x14ac:dyDescent="0.25">
      <c r="F18" s="67"/>
    </row>
    <row r="19" spans="1:11" x14ac:dyDescent="0.25">
      <c r="A19" s="77" t="s">
        <v>102</v>
      </c>
      <c r="B19" s="78"/>
      <c r="C19" s="78"/>
      <c r="D19" s="79"/>
      <c r="E19" s="79"/>
      <c r="F19" s="79"/>
      <c r="G19" s="79"/>
    </row>
    <row r="20" spans="1:11" x14ac:dyDescent="0.25">
      <c r="A20" s="3"/>
      <c r="B20" s="3"/>
      <c r="C20" s="83"/>
      <c r="D20" s="95" t="s">
        <v>64</v>
      </c>
      <c r="E20" s="90" t="s">
        <v>87</v>
      </c>
      <c r="F20" s="3"/>
      <c r="G20" s="3"/>
    </row>
    <row r="21" spans="1:11" ht="25.5" x14ac:dyDescent="0.25">
      <c r="A21" s="69" t="s">
        <v>53</v>
      </c>
      <c r="B21" s="70" t="s">
        <v>66</v>
      </c>
      <c r="C21" s="84" t="s">
        <v>10</v>
      </c>
      <c r="D21" s="96" t="s">
        <v>60</v>
      </c>
      <c r="E21" s="91" t="s">
        <v>59</v>
      </c>
      <c r="F21" s="68" t="s">
        <v>62</v>
      </c>
      <c r="G21" s="3" t="s">
        <v>65</v>
      </c>
    </row>
    <row r="22" spans="1:11" x14ac:dyDescent="0.25">
      <c r="A22" s="71" t="s">
        <v>54</v>
      </c>
      <c r="B22" s="72" t="s">
        <v>67</v>
      </c>
      <c r="C22" s="85"/>
      <c r="D22" s="97" t="s">
        <v>71</v>
      </c>
      <c r="E22" s="92" t="s">
        <v>72</v>
      </c>
      <c r="F22" s="73" t="s">
        <v>63</v>
      </c>
      <c r="G22" s="3" t="s">
        <v>61</v>
      </c>
    </row>
    <row r="23" spans="1:11" x14ac:dyDescent="0.25">
      <c r="A23" s="74" t="s">
        <v>55</v>
      </c>
      <c r="B23" s="110" t="s">
        <v>88</v>
      </c>
      <c r="C23" s="86">
        <v>0</v>
      </c>
      <c r="D23" s="98">
        <v>0</v>
      </c>
      <c r="E23" s="93">
        <v>0</v>
      </c>
      <c r="F23" s="76">
        <v>0</v>
      </c>
      <c r="G23" s="76">
        <v>0</v>
      </c>
    </row>
    <row r="24" spans="1:11" x14ac:dyDescent="0.25">
      <c r="A24" s="74" t="s">
        <v>76</v>
      </c>
      <c r="B24" s="111">
        <v>300000</v>
      </c>
      <c r="C24" s="87"/>
      <c r="D24" s="98">
        <v>1000</v>
      </c>
      <c r="E24" s="93">
        <v>0</v>
      </c>
      <c r="F24" s="76">
        <v>72.3333333333333</v>
      </c>
      <c r="G24" s="76">
        <f t="shared" ref="G24:G32" si="3">D24-(E24+F24)</f>
        <v>927.66666666666674</v>
      </c>
    </row>
    <row r="25" spans="1:11" x14ac:dyDescent="0.25">
      <c r="A25" s="74" t="s">
        <v>56</v>
      </c>
      <c r="B25" s="75">
        <v>175000</v>
      </c>
      <c r="C25" s="88">
        <v>35580</v>
      </c>
      <c r="D25" s="98">
        <v>600</v>
      </c>
      <c r="E25" s="93">
        <v>1175</v>
      </c>
      <c r="F25" s="76">
        <v>77.1666666666667</v>
      </c>
      <c r="G25" s="76">
        <f t="shared" si="3"/>
        <v>-652.16666666666674</v>
      </c>
    </row>
    <row r="26" spans="1:11" x14ac:dyDescent="0.25">
      <c r="A26" s="74" t="s">
        <v>58</v>
      </c>
      <c r="B26" s="75">
        <v>120000</v>
      </c>
      <c r="C26" s="89">
        <v>58594</v>
      </c>
      <c r="D26" s="98">
        <v>400</v>
      </c>
      <c r="E26" s="93">
        <v>623</v>
      </c>
      <c r="F26" s="76">
        <v>32</v>
      </c>
      <c r="G26" s="76">
        <f t="shared" si="3"/>
        <v>-255</v>
      </c>
    </row>
    <row r="27" spans="1:11" x14ac:dyDescent="0.25">
      <c r="A27" s="74" t="s">
        <v>78</v>
      </c>
      <c r="B27" s="75">
        <v>525000</v>
      </c>
      <c r="C27" s="89"/>
      <c r="D27" s="98"/>
      <c r="E27" s="93"/>
      <c r="F27" s="76"/>
      <c r="G27" s="76"/>
    </row>
    <row r="28" spans="1:11" x14ac:dyDescent="0.25">
      <c r="A28" s="74" t="s">
        <v>79</v>
      </c>
      <c r="B28" s="75">
        <v>96000</v>
      </c>
      <c r="C28" s="89"/>
      <c r="D28" s="98">
        <v>3480</v>
      </c>
      <c r="E28" s="93">
        <v>700</v>
      </c>
      <c r="F28" s="76"/>
      <c r="G28" s="76">
        <f>D28-E28</f>
        <v>2780</v>
      </c>
    </row>
    <row r="29" spans="1:11" x14ac:dyDescent="0.25">
      <c r="A29" s="74" t="s">
        <v>73</v>
      </c>
      <c r="B29" s="75">
        <v>0</v>
      </c>
      <c r="C29" s="89">
        <v>0</v>
      </c>
      <c r="D29" s="98"/>
      <c r="E29" s="93">
        <v>0</v>
      </c>
      <c r="F29" s="76"/>
      <c r="G29" s="76">
        <v>0</v>
      </c>
    </row>
    <row r="30" spans="1:11" x14ac:dyDescent="0.25">
      <c r="A30" s="74" t="s">
        <v>82</v>
      </c>
      <c r="B30" s="75"/>
      <c r="C30" s="89"/>
      <c r="D30" s="98"/>
      <c r="E30" s="93">
        <v>2300</v>
      </c>
      <c r="F30" s="76"/>
      <c r="G30" s="76">
        <f t="shared" si="3"/>
        <v>-2300</v>
      </c>
    </row>
    <row r="31" spans="1:11" x14ac:dyDescent="0.25">
      <c r="A31" s="74" t="s">
        <v>14</v>
      </c>
      <c r="B31" s="75"/>
      <c r="C31" s="89"/>
      <c r="D31" s="98"/>
      <c r="E31" s="93">
        <v>0</v>
      </c>
      <c r="F31" s="93">
        <v>0</v>
      </c>
      <c r="G31" s="76"/>
    </row>
    <row r="32" spans="1:11" x14ac:dyDescent="0.25">
      <c r="A32" s="71" t="s">
        <v>57</v>
      </c>
      <c r="B32" s="99">
        <f t="shared" ref="B32:C32" si="4">SUM(B23:B31)</f>
        <v>1216000</v>
      </c>
      <c r="C32" s="99">
        <f t="shared" si="4"/>
        <v>94174</v>
      </c>
      <c r="D32" s="99">
        <f>SUM(D23:D31)</f>
        <v>5480</v>
      </c>
      <c r="E32" s="99">
        <f t="shared" ref="E32:F32" si="5">SUM(E23:E31)</f>
        <v>4798</v>
      </c>
      <c r="F32" s="99">
        <f t="shared" si="5"/>
        <v>181.5</v>
      </c>
      <c r="G32" s="76">
        <f t="shared" si="3"/>
        <v>500.5</v>
      </c>
    </row>
    <row r="33" spans="1:7" x14ac:dyDescent="0.25">
      <c r="A33" s="3" t="s">
        <v>81</v>
      </c>
      <c r="B33" s="3"/>
      <c r="C33" s="83"/>
      <c r="D33" s="100"/>
      <c r="E33" s="94"/>
      <c r="F33" s="82"/>
      <c r="G33" s="108">
        <f>SUM(G23:G31)</f>
        <v>500.5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4" sqref="G14"/>
    </sheetView>
  </sheetViews>
  <sheetFormatPr baseColWidth="10" defaultRowHeight="15" x14ac:dyDescent="0.25"/>
  <cols>
    <col min="1" max="1" width="28" customWidth="1"/>
    <col min="2" max="2" width="15.5703125" customWidth="1"/>
    <col min="4" max="4" width="16.42578125" customWidth="1"/>
  </cols>
  <sheetData>
    <row r="1" spans="1:7" x14ac:dyDescent="0.25">
      <c r="A1" s="1" t="s">
        <v>97</v>
      </c>
    </row>
    <row r="2" spans="1:7" x14ac:dyDescent="0.25">
      <c r="A2" s="1"/>
      <c r="F2" s="112"/>
    </row>
    <row r="3" spans="1:7" x14ac:dyDescent="0.25">
      <c r="A3" s="2" t="s">
        <v>0</v>
      </c>
      <c r="B3" s="68" t="s">
        <v>105</v>
      </c>
      <c r="C3" s="2" t="s">
        <v>103</v>
      </c>
      <c r="D3" s="5" t="s">
        <v>104</v>
      </c>
    </row>
    <row r="4" spans="1:7" x14ac:dyDescent="0.25">
      <c r="A4" s="6" t="s">
        <v>89</v>
      </c>
      <c r="B4" s="113">
        <v>0</v>
      </c>
      <c r="C4" s="113"/>
      <c r="D4" s="113">
        <v>595000</v>
      </c>
      <c r="E4" s="102"/>
      <c r="F4" s="114"/>
      <c r="G4" s="112"/>
    </row>
    <row r="5" spans="1:7" x14ac:dyDescent="0.25">
      <c r="A5" s="6" t="s">
        <v>91</v>
      </c>
      <c r="B5" s="115">
        <v>441000</v>
      </c>
      <c r="C5" s="115">
        <v>441000</v>
      </c>
      <c r="D5" s="115">
        <v>441000</v>
      </c>
      <c r="F5" s="102"/>
    </row>
    <row r="6" spans="1:7" x14ac:dyDescent="0.25">
      <c r="A6" s="6" t="s">
        <v>92</v>
      </c>
      <c r="B6" s="116"/>
      <c r="C6" s="7"/>
      <c r="D6" s="113"/>
    </row>
    <row r="7" spans="1:7" x14ac:dyDescent="0.25">
      <c r="A7" s="6" t="s">
        <v>93</v>
      </c>
      <c r="B7" s="115">
        <v>87693</v>
      </c>
      <c r="C7" s="115">
        <v>87693</v>
      </c>
      <c r="D7" s="115">
        <v>87693</v>
      </c>
    </row>
    <row r="8" spans="1:7" x14ac:dyDescent="0.25">
      <c r="A8" s="4" t="s">
        <v>90</v>
      </c>
      <c r="B8" s="117">
        <v>0</v>
      </c>
      <c r="C8" s="117"/>
      <c r="D8" s="117">
        <v>300000</v>
      </c>
    </row>
    <row r="9" spans="1:7" x14ac:dyDescent="0.25">
      <c r="A9" s="4" t="s">
        <v>106</v>
      </c>
      <c r="B9" s="117">
        <v>0</v>
      </c>
      <c r="C9" s="117"/>
      <c r="D9" s="117">
        <f t="shared" ref="D9" si="0">D4-(D5+D7)</f>
        <v>66307</v>
      </c>
    </row>
    <row r="10" spans="1:7" x14ac:dyDescent="0.25">
      <c r="A10" s="4" t="s">
        <v>109</v>
      </c>
      <c r="B10" s="117">
        <f>B8</f>
        <v>0</v>
      </c>
      <c r="C10" s="117">
        <f t="shared" ref="C10:D10" si="1">C8</f>
        <v>0</v>
      </c>
      <c r="D10" s="117">
        <f t="shared" si="1"/>
        <v>300000</v>
      </c>
      <c r="E10" t="s">
        <v>107</v>
      </c>
    </row>
    <row r="11" spans="1:7" x14ac:dyDescent="0.25">
      <c r="A11" s="4" t="s">
        <v>1</v>
      </c>
      <c r="B11" s="117">
        <v>2200</v>
      </c>
      <c r="C11" s="117">
        <v>2200</v>
      </c>
      <c r="D11" s="117">
        <v>2200</v>
      </c>
    </row>
    <row r="12" spans="1:7" x14ac:dyDescent="0.25">
      <c r="A12" s="4" t="s">
        <v>94</v>
      </c>
      <c r="B12" s="117">
        <v>15000</v>
      </c>
      <c r="C12" s="117">
        <v>15000</v>
      </c>
      <c r="D12" s="117">
        <v>15000</v>
      </c>
      <c r="E12" t="s">
        <v>108</v>
      </c>
    </row>
    <row r="13" spans="1:7" x14ac:dyDescent="0.25">
      <c r="A13" s="4" t="s">
        <v>95</v>
      </c>
      <c r="B13" s="117">
        <v>46000</v>
      </c>
      <c r="C13" s="117">
        <v>46000</v>
      </c>
      <c r="D13" s="117">
        <v>46000</v>
      </c>
      <c r="E13" s="102"/>
    </row>
    <row r="14" spans="1:7" x14ac:dyDescent="0.25">
      <c r="A14" s="3" t="s">
        <v>96</v>
      </c>
      <c r="B14" s="113">
        <v>0</v>
      </c>
      <c r="C14" s="113">
        <v>0</v>
      </c>
      <c r="D14" s="113">
        <v>0</v>
      </c>
    </row>
    <row r="15" spans="1:7" x14ac:dyDescent="0.25">
      <c r="A15" s="6" t="s">
        <v>2</v>
      </c>
      <c r="B15" s="118">
        <f>SUM(B9:B14)</f>
        <v>63200</v>
      </c>
      <c r="C15" s="118">
        <f t="shared" ref="C15:D15" si="2">SUM(C9:C14)</f>
        <v>63200</v>
      </c>
      <c r="D15" s="118">
        <f t="shared" si="2"/>
        <v>429507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N11" sqref="N11"/>
    </sheetView>
  </sheetViews>
  <sheetFormatPr baseColWidth="10" defaultRowHeight="15" x14ac:dyDescent="0.25"/>
  <cols>
    <col min="1" max="1" width="18.42578125" customWidth="1"/>
    <col min="2" max="2" width="11.5703125" customWidth="1"/>
    <col min="3" max="3" width="13.42578125" customWidth="1"/>
    <col min="4" max="4" width="10" customWidth="1"/>
    <col min="5" max="5" width="12.42578125" customWidth="1"/>
    <col min="6" max="6" width="10.140625" customWidth="1"/>
    <col min="7" max="7" width="11.28515625" customWidth="1"/>
    <col min="8" max="8" width="9.42578125" customWidth="1"/>
  </cols>
  <sheetData>
    <row r="1" spans="1:11" ht="18" x14ac:dyDescent="0.25">
      <c r="B1" s="8" t="s">
        <v>3</v>
      </c>
    </row>
    <row r="2" spans="1:11" x14ac:dyDescent="0.25">
      <c r="A2" s="9" t="s">
        <v>4</v>
      </c>
    </row>
    <row r="3" spans="1:11" ht="38.25" x14ac:dyDescent="0.25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70</v>
      </c>
    </row>
    <row r="4" spans="1:11" x14ac:dyDescent="0.25">
      <c r="A4" s="12" t="s">
        <v>12</v>
      </c>
      <c r="B4" s="13"/>
      <c r="C4" s="13"/>
      <c r="D4" s="13"/>
      <c r="E4" s="13"/>
      <c r="F4" s="13"/>
      <c r="G4" s="13"/>
      <c r="H4" s="14"/>
    </row>
    <row r="5" spans="1:11" ht="25.5" x14ac:dyDescent="0.25">
      <c r="A5" s="15" t="s">
        <v>13</v>
      </c>
      <c r="B5" s="16"/>
      <c r="C5" s="16"/>
      <c r="D5" s="16"/>
      <c r="E5" s="16"/>
      <c r="F5" s="16"/>
      <c r="G5" s="16"/>
      <c r="H5" s="14"/>
      <c r="K5" t="s">
        <v>117</v>
      </c>
    </row>
    <row r="6" spans="1:11" ht="25.5" x14ac:dyDescent="0.25">
      <c r="A6" s="17" t="s">
        <v>14</v>
      </c>
      <c r="B6" s="18">
        <v>38895</v>
      </c>
      <c r="C6" s="19" t="s">
        <v>15</v>
      </c>
      <c r="D6" s="19" t="s">
        <v>16</v>
      </c>
      <c r="E6" s="20">
        <v>585000</v>
      </c>
      <c r="F6" s="21">
        <v>0</v>
      </c>
      <c r="G6" s="18">
        <v>47543</v>
      </c>
      <c r="H6" s="14"/>
      <c r="I6" s="112" t="s">
        <v>75</v>
      </c>
      <c r="K6" s="102">
        <v>69000</v>
      </c>
    </row>
    <row r="7" spans="1:11" x14ac:dyDescent="0.25">
      <c r="A7" s="17" t="s">
        <v>116</v>
      </c>
      <c r="B7" s="18"/>
      <c r="C7" s="19"/>
      <c r="D7" s="19"/>
      <c r="E7" s="20"/>
      <c r="F7" s="21">
        <v>440000</v>
      </c>
      <c r="G7" s="18"/>
      <c r="H7" s="14"/>
      <c r="I7" s="112"/>
    </row>
    <row r="8" spans="1:11" x14ac:dyDescent="0.25">
      <c r="A8" s="22" t="s">
        <v>17</v>
      </c>
      <c r="B8" s="23"/>
      <c r="C8" s="24"/>
      <c r="D8" s="25"/>
      <c r="E8" s="26"/>
      <c r="F8" s="27"/>
      <c r="G8" s="28"/>
      <c r="H8" s="14"/>
      <c r="I8" s="112"/>
    </row>
    <row r="9" spans="1:11" x14ac:dyDescent="0.25">
      <c r="A9" s="22" t="s">
        <v>114</v>
      </c>
      <c r="B9" s="23" t="s">
        <v>115</v>
      </c>
      <c r="C9" s="24"/>
      <c r="D9" s="25"/>
      <c r="E9" s="26">
        <v>0</v>
      </c>
      <c r="F9" s="27">
        <v>0</v>
      </c>
      <c r="G9" s="28"/>
      <c r="H9" s="14"/>
      <c r="I9" s="112"/>
    </row>
    <row r="10" spans="1:11" x14ac:dyDescent="0.25">
      <c r="A10" s="29" t="s">
        <v>18</v>
      </c>
      <c r="B10" s="23">
        <v>39650</v>
      </c>
      <c r="C10" s="24" t="s">
        <v>19</v>
      </c>
      <c r="D10" s="25" t="s">
        <v>20</v>
      </c>
      <c r="E10" s="30">
        <v>300000</v>
      </c>
      <c r="F10" s="28">
        <v>0</v>
      </c>
      <c r="G10" s="31"/>
      <c r="H10" s="32">
        <v>12000</v>
      </c>
      <c r="I10" s="112" t="s">
        <v>75</v>
      </c>
      <c r="J10" t="s">
        <v>110</v>
      </c>
    </row>
    <row r="11" spans="1:11" x14ac:dyDescent="0.25">
      <c r="A11" s="29"/>
      <c r="B11" s="23">
        <v>38189</v>
      </c>
      <c r="C11" s="24" t="s">
        <v>21</v>
      </c>
      <c r="D11" s="25" t="s">
        <v>22</v>
      </c>
      <c r="E11" s="30"/>
      <c r="F11" s="28"/>
      <c r="G11" s="31"/>
      <c r="H11" s="33"/>
      <c r="I11" s="112"/>
    </row>
    <row r="12" spans="1:11" x14ac:dyDescent="0.25">
      <c r="A12" s="29" t="s">
        <v>23</v>
      </c>
      <c r="B12" s="23">
        <v>37397</v>
      </c>
      <c r="C12" s="24" t="s">
        <v>24</v>
      </c>
      <c r="D12" s="25" t="s">
        <v>16</v>
      </c>
      <c r="E12" s="30">
        <v>0</v>
      </c>
      <c r="F12" s="27">
        <v>0</v>
      </c>
      <c r="G12" s="31">
        <v>42795</v>
      </c>
      <c r="H12" s="32">
        <v>7200</v>
      </c>
      <c r="I12" s="112"/>
      <c r="K12" s="102">
        <v>92000</v>
      </c>
    </row>
    <row r="13" spans="1:11" x14ac:dyDescent="0.25">
      <c r="A13" s="29" t="s">
        <v>68</v>
      </c>
      <c r="B13" s="23">
        <v>37651</v>
      </c>
      <c r="C13" s="24" t="s">
        <v>24</v>
      </c>
      <c r="D13" s="25" t="s">
        <v>16</v>
      </c>
      <c r="E13" s="30">
        <v>120000</v>
      </c>
      <c r="F13" s="34">
        <v>56310</v>
      </c>
      <c r="G13" s="31">
        <v>44927</v>
      </c>
      <c r="H13" s="32"/>
      <c r="I13" s="112"/>
      <c r="K13" s="102">
        <f>K12+K6</f>
        <v>161000</v>
      </c>
    </row>
    <row r="14" spans="1:11" x14ac:dyDescent="0.25">
      <c r="A14" s="28" t="s">
        <v>98</v>
      </c>
      <c r="B14" s="31">
        <v>41964</v>
      </c>
      <c r="C14" s="28" t="s">
        <v>99</v>
      </c>
      <c r="D14" s="28" t="s">
        <v>100</v>
      </c>
      <c r="E14" s="27">
        <v>525000</v>
      </c>
      <c r="F14" s="30">
        <v>94360</v>
      </c>
      <c r="G14" s="28"/>
      <c r="H14" s="14"/>
      <c r="I14" s="112" t="s">
        <v>101</v>
      </c>
    </row>
    <row r="15" spans="1:11" x14ac:dyDescent="0.25">
      <c r="A15" s="35" t="s">
        <v>25</v>
      </c>
      <c r="B15" s="28"/>
      <c r="C15" s="28"/>
      <c r="D15" s="28"/>
      <c r="E15" s="36">
        <f>SUM(E6:E14)</f>
        <v>1530000</v>
      </c>
      <c r="F15" s="29"/>
      <c r="G15" s="28"/>
      <c r="H15" s="37">
        <f>H12+H10</f>
        <v>19200</v>
      </c>
    </row>
    <row r="16" spans="1:11" x14ac:dyDescent="0.25">
      <c r="A16" s="38" t="s">
        <v>26</v>
      </c>
      <c r="B16" s="6"/>
      <c r="C16" s="6"/>
      <c r="D16" s="6"/>
      <c r="E16" s="39"/>
      <c r="F16" s="40"/>
      <c r="G16" s="6"/>
      <c r="H16" s="14"/>
    </row>
    <row r="17" spans="1:11" x14ac:dyDescent="0.25">
      <c r="A17" s="41" t="s">
        <v>27</v>
      </c>
      <c r="B17" s="42"/>
      <c r="C17" s="42"/>
      <c r="D17" s="42"/>
      <c r="E17" s="43">
        <v>26000</v>
      </c>
      <c r="F17" s="41"/>
      <c r="G17" s="42"/>
      <c r="H17" s="14"/>
    </row>
    <row r="18" spans="1:11" x14ac:dyDescent="0.25">
      <c r="A18" s="41" t="s">
        <v>111</v>
      </c>
      <c r="B18" s="42"/>
      <c r="C18" s="42"/>
      <c r="D18" s="42"/>
      <c r="E18" s="43">
        <v>10000</v>
      </c>
      <c r="F18" s="41"/>
      <c r="G18" s="42"/>
      <c r="H18" s="14"/>
    </row>
    <row r="19" spans="1:11" x14ac:dyDescent="0.25">
      <c r="A19" s="41" t="s">
        <v>113</v>
      </c>
      <c r="B19" s="42"/>
      <c r="C19" s="42"/>
      <c r="D19" s="42"/>
      <c r="E19" s="43">
        <v>30000</v>
      </c>
      <c r="F19" s="41"/>
      <c r="G19" s="42"/>
      <c r="H19" s="14"/>
    </row>
    <row r="20" spans="1:11" x14ac:dyDescent="0.25">
      <c r="A20" s="41" t="s">
        <v>112</v>
      </c>
      <c r="B20" s="42"/>
      <c r="C20" s="42"/>
      <c r="D20" s="42"/>
      <c r="E20" s="43">
        <v>92686</v>
      </c>
      <c r="F20" s="41"/>
      <c r="G20" s="42"/>
      <c r="H20" s="14"/>
    </row>
    <row r="21" spans="1:11" x14ac:dyDescent="0.25">
      <c r="A21" s="41" t="s">
        <v>89</v>
      </c>
      <c r="B21" s="42"/>
      <c r="C21" s="42"/>
      <c r="D21" s="42"/>
      <c r="E21" s="43">
        <v>0</v>
      </c>
      <c r="F21" s="41"/>
      <c r="G21" s="42"/>
      <c r="H21" s="14"/>
    </row>
    <row r="22" spans="1:11" x14ac:dyDescent="0.25">
      <c r="A22" s="41" t="s">
        <v>28</v>
      </c>
      <c r="B22" s="44">
        <v>39814</v>
      </c>
      <c r="C22" s="42" t="s">
        <v>24</v>
      </c>
      <c r="D22" s="45" t="s">
        <v>20</v>
      </c>
      <c r="E22" s="43">
        <v>2200</v>
      </c>
      <c r="F22" s="41"/>
      <c r="G22" s="42"/>
      <c r="H22" s="14"/>
    </row>
    <row r="23" spans="1:11" x14ac:dyDescent="0.25">
      <c r="A23" s="42" t="s">
        <v>29</v>
      </c>
      <c r="B23" s="42"/>
      <c r="C23" s="42"/>
      <c r="D23" s="42"/>
      <c r="E23" s="46">
        <f>SUM(E17:E22)</f>
        <v>160886</v>
      </c>
      <c r="F23" s="42"/>
      <c r="G23" s="42"/>
      <c r="H23" s="14"/>
      <c r="K23" s="102">
        <v>75000</v>
      </c>
    </row>
    <row r="24" spans="1:11" x14ac:dyDescent="0.25">
      <c r="A24" s="47" t="s">
        <v>30</v>
      </c>
      <c r="B24" s="47"/>
      <c r="C24" s="47"/>
      <c r="D24" s="47"/>
      <c r="E24" s="48">
        <f>E23+E15</f>
        <v>1690886</v>
      </c>
      <c r="F24" s="49"/>
      <c r="G24" s="49"/>
      <c r="H24" s="14"/>
    </row>
    <row r="25" spans="1:11" x14ac:dyDescent="0.25">
      <c r="A25" s="47" t="s">
        <v>31</v>
      </c>
      <c r="B25" s="49"/>
      <c r="C25" s="49"/>
      <c r="D25" s="49"/>
      <c r="E25" s="49"/>
      <c r="F25" s="48">
        <f>SUM(F6:F23)</f>
        <v>590670</v>
      </c>
      <c r="G25" s="49"/>
      <c r="H25" s="14"/>
    </row>
    <row r="26" spans="1:11" x14ac:dyDescent="0.25">
      <c r="A26" s="47" t="s">
        <v>32</v>
      </c>
      <c r="B26" s="49"/>
      <c r="C26" s="49"/>
      <c r="D26" s="49"/>
      <c r="E26" s="49"/>
      <c r="F26" s="50">
        <f>F25</f>
        <v>590670</v>
      </c>
      <c r="G26" s="49"/>
      <c r="H26" s="14"/>
    </row>
    <row r="27" spans="1:11" x14ac:dyDescent="0.25">
      <c r="A27" s="51" t="s">
        <v>33</v>
      </c>
      <c r="B27" s="49"/>
      <c r="C27" s="49"/>
      <c r="D27" s="49"/>
      <c r="E27" s="52">
        <f>E24-F25</f>
        <v>1100216</v>
      </c>
      <c r="F27" s="49"/>
      <c r="G27" s="49"/>
      <c r="H27" s="14"/>
    </row>
    <row r="28" spans="1:11" x14ac:dyDescent="0.25">
      <c r="A28" s="53" t="s">
        <v>34</v>
      </c>
      <c r="B28" s="54"/>
      <c r="C28" s="54"/>
      <c r="D28" s="54"/>
      <c r="E28" s="54"/>
      <c r="F28" s="54"/>
      <c r="G28" s="54"/>
      <c r="H28" s="14"/>
    </row>
    <row r="29" spans="1:11" x14ac:dyDescent="0.25">
      <c r="A29" s="55" t="s">
        <v>35</v>
      </c>
      <c r="B29" s="56"/>
      <c r="C29" s="56"/>
      <c r="D29" s="56"/>
      <c r="E29" s="55" t="s">
        <v>36</v>
      </c>
      <c r="F29" s="56"/>
      <c r="G29" s="56"/>
      <c r="H29" s="101"/>
    </row>
    <row r="30" spans="1:11" x14ac:dyDescent="0.25">
      <c r="A30" s="57" t="s">
        <v>37</v>
      </c>
      <c r="B30" s="58">
        <v>52449</v>
      </c>
      <c r="C30" s="56"/>
      <c r="D30" s="56"/>
      <c r="E30" s="57" t="s">
        <v>38</v>
      </c>
      <c r="F30" s="58">
        <f>F25/12</f>
        <v>49222.5</v>
      </c>
      <c r="G30" s="56"/>
      <c r="H30" s="32"/>
    </row>
    <row r="31" spans="1:11" x14ac:dyDescent="0.25">
      <c r="A31" s="57" t="s">
        <v>39</v>
      </c>
      <c r="B31" s="58">
        <v>24000</v>
      </c>
      <c r="C31" s="56"/>
      <c r="D31" s="56"/>
      <c r="E31" s="57" t="s">
        <v>40</v>
      </c>
      <c r="F31" s="58">
        <v>3810</v>
      </c>
      <c r="G31" s="56"/>
      <c r="H31" s="59"/>
    </row>
    <row r="32" spans="1:11" x14ac:dyDescent="0.25">
      <c r="A32" s="57" t="s">
        <v>41</v>
      </c>
      <c r="B32" s="58">
        <v>0</v>
      </c>
      <c r="C32" s="56"/>
      <c r="D32" s="56"/>
      <c r="E32" s="57" t="s">
        <v>42</v>
      </c>
      <c r="F32" s="58">
        <v>3935</v>
      </c>
      <c r="G32" s="56"/>
      <c r="H32" s="59"/>
    </row>
    <row r="33" spans="1:8" x14ac:dyDescent="0.25">
      <c r="A33" s="56"/>
      <c r="B33" s="56"/>
      <c r="C33" s="56"/>
      <c r="D33" s="56"/>
      <c r="E33" s="57" t="s">
        <v>43</v>
      </c>
      <c r="F33" s="58">
        <v>24280</v>
      </c>
      <c r="G33" s="56"/>
      <c r="H33" s="59"/>
    </row>
    <row r="34" spans="1:8" x14ac:dyDescent="0.25">
      <c r="A34" s="56"/>
      <c r="B34" s="56"/>
      <c r="C34" s="56"/>
      <c r="D34" s="56"/>
      <c r="E34" s="57" t="s">
        <v>44</v>
      </c>
      <c r="F34" s="58">
        <v>36000</v>
      </c>
      <c r="G34" s="56"/>
      <c r="H34" s="59"/>
    </row>
    <row r="35" spans="1:8" x14ac:dyDescent="0.25">
      <c r="A35" s="56"/>
      <c r="B35" s="56"/>
      <c r="C35" s="56"/>
      <c r="D35" s="56"/>
      <c r="E35" s="57"/>
      <c r="F35" s="58"/>
      <c r="G35" s="58"/>
      <c r="H35" s="59"/>
    </row>
    <row r="36" spans="1:8" x14ac:dyDescent="0.25">
      <c r="A36" s="60" t="s">
        <v>45</v>
      </c>
      <c r="B36" s="61">
        <f>SUM(B30:B35)</f>
        <v>76449</v>
      </c>
      <c r="C36" s="60"/>
      <c r="D36" s="60"/>
      <c r="E36" s="60"/>
      <c r="F36" s="61">
        <f>SUM(F30:F35)</f>
        <v>117247.5</v>
      </c>
      <c r="G36" s="61"/>
      <c r="H36" s="62">
        <f>F36-B36</f>
        <v>40798.5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Patrimoine</vt:lpstr>
      <vt:lpstr>Revenus</vt:lpstr>
      <vt:lpstr>Détail emp.locatif</vt:lpstr>
      <vt:lpstr>Mais.Vendues</vt:lpstr>
      <vt:lpstr>Feuil1</vt:lpstr>
      <vt:lpstr>'Détail emp.locatif'!Zone_d_impression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2014-06-03T10:05:54Z</cp:lastPrinted>
  <dcterms:created xsi:type="dcterms:W3CDTF">2014-05-22T09:31:44Z</dcterms:created>
  <dcterms:modified xsi:type="dcterms:W3CDTF">2015-06-16T23:08:05Z</dcterms:modified>
</cp:coreProperties>
</file>