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2780" windowHeight="6780" activeTab="2"/>
  </bookViews>
  <sheets>
    <sheet name="Financement" sheetId="1" r:id="rId1"/>
    <sheet name="Patrimoine" sheetId="2" r:id="rId2"/>
    <sheet name="Revenus" sheetId="3" r:id="rId3"/>
    <sheet name="Détail emp.locatif" sheetId="4" r:id="rId4"/>
    <sheet name="Tréso.SCI" sheetId="5" r:id="rId5"/>
  </sheets>
  <definedNames>
    <definedName name="_xlnm.Print_Area" localSheetId="3">'Détail emp.locatif'!$A$2:$G$17</definedName>
    <definedName name="_xlnm.Print_Area" localSheetId="0">Financement!$A$1:$G$22</definedName>
    <definedName name="_xlnm.Print_Area" localSheetId="1">Patrimoine!$A$1:$H$30</definedName>
    <definedName name="_xlnm.Print_Area" localSheetId="2">Revenus!$A$1:$F$19</definedName>
  </definedNames>
  <calcPr calcId="145621"/>
</workbook>
</file>

<file path=xl/calcChain.xml><?xml version="1.0" encoding="utf-8"?>
<calcChain xmlns="http://schemas.openxmlformats.org/spreadsheetml/2006/main">
  <c r="B9" i="1" l="1"/>
  <c r="B14" i="1" s="1"/>
  <c r="G11" i="4"/>
  <c r="G16" i="4" s="1"/>
  <c r="D13" i="3"/>
  <c r="E13" i="3"/>
  <c r="B10" i="3" l="1"/>
  <c r="B9" i="3"/>
  <c r="B8" i="3"/>
  <c r="B7" i="3"/>
  <c r="B6" i="3"/>
  <c r="G8" i="4"/>
  <c r="G9" i="4"/>
  <c r="G13" i="4"/>
  <c r="E15" i="4"/>
  <c r="D3" i="3" s="1"/>
  <c r="F15" i="4"/>
  <c r="D5" i="3" s="1"/>
  <c r="B15" i="4"/>
  <c r="C15" i="4"/>
  <c r="D15" i="4"/>
  <c r="G15" i="4" l="1"/>
  <c r="D9" i="1"/>
  <c r="F4" i="1"/>
  <c r="G7" i="4" l="1"/>
  <c r="D15" i="3"/>
  <c r="B15" i="3"/>
  <c r="F30" i="2"/>
  <c r="B30" i="2"/>
  <c r="F19" i="2"/>
  <c r="F20" i="2" s="1"/>
  <c r="E17" i="2"/>
  <c r="H13" i="2"/>
  <c r="E12" i="2"/>
  <c r="E13" i="2" s="1"/>
  <c r="E18" i="2" l="1"/>
  <c r="E21" i="2" s="1"/>
</calcChain>
</file>

<file path=xl/sharedStrings.xml><?xml version="1.0" encoding="utf-8"?>
<sst xmlns="http://schemas.openxmlformats.org/spreadsheetml/2006/main" count="127" uniqueCount="108">
  <si>
    <t>Opération Vente Maison</t>
  </si>
  <si>
    <t>Opération Nelle Maison</t>
  </si>
  <si>
    <t>Après opération</t>
  </si>
  <si>
    <t>Vente</t>
  </si>
  <si>
    <t>Plus value dégagée</t>
  </si>
  <si>
    <t>Résultat épargne</t>
  </si>
  <si>
    <t>Contrat ass.Vie</t>
  </si>
  <si>
    <t>Solde Ep. Après opération</t>
  </si>
  <si>
    <t>Scénario pessimiste :</t>
  </si>
  <si>
    <t>BILAN PATRIMONIAL 2014</t>
  </si>
  <si>
    <t>COMPOSITION DE L'ACTIF</t>
  </si>
  <si>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</si>
  <si>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</si>
  <si>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</si>
  <si>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</si>
  <si>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</si>
  <si>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</si>
  <si>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</si>
  <si>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</si>
  <si>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Résidence Principale</t>
  </si>
  <si>
    <t>Bry-sur-Marne</t>
  </si>
  <si>
    <t>PP Rés. Principale</t>
  </si>
  <si>
    <t>Commun</t>
  </si>
  <si>
    <t>Immobilier de rapport</t>
  </si>
  <si>
    <t>La Londe Moulin Vieux</t>
  </si>
  <si>
    <t>Indivision 57 %</t>
  </si>
  <si>
    <t>Mme</t>
  </si>
  <si>
    <t>Indivision 43 %</t>
  </si>
  <si>
    <t>Enfants</t>
  </si>
  <si>
    <t>Besson Brunoy</t>
  </si>
  <si>
    <t>PP</t>
  </si>
  <si>
    <t>TOTAL immobilier</t>
  </si>
  <si>
    <t>LIQUIDITES</t>
  </si>
  <si>
    <t>Liquidités comptes</t>
  </si>
  <si>
    <t>Contrat Ass-Vie</t>
  </si>
  <si>
    <t>Total liquidité</t>
  </si>
  <si>
    <t>Total Actif</t>
  </si>
  <si>
    <t>TOTAL Emprunt en cours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</si>
  <si>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</si>
  <si>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</si>
  <si>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</si>
  <si>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</si>
  <si>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</si>
  <si>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</si>
  <si>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</si>
  <si>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</si>
  <si>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</si>
  <si>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Revenus Mobiliers</t>
  </si>
  <si>
    <t>Impôts Revenus</t>
  </si>
  <si>
    <t>Etudes Enfants</t>
  </si>
  <si>
    <t>Dépenses Foyer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</si>
  <si>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</si>
  <si>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</si>
  <si>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</si>
  <si>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</si>
  <si>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</si>
  <si>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</si>
  <si>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</si>
  <si>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</si>
  <si>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</si>
  <si>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Immobilier</t>
  </si>
  <si>
    <t>Maison principale</t>
  </si>
  <si>
    <t>besson brunoy</t>
  </si>
  <si>
    <t>total immobilier</t>
  </si>
  <si>
    <t>robien pleurtuis</t>
  </si>
  <si>
    <t>Remboursement</t>
  </si>
  <si>
    <t>Revenus locatif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</si>
  <si>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</si>
  <si>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</si>
  <si>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</si>
  <si>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</si>
  <si>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</si>
  <si>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</si>
  <si>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</si>
  <si>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</si>
  <si>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Rembourst par la SCI</t>
  </si>
  <si>
    <t>Robien Pleurtuis</t>
  </si>
  <si>
    <t>Détail Emprunts Locatifs</t>
  </si>
  <si>
    <t>Travaux R.P.</t>
  </si>
  <si>
    <t>Rev. Locatifs 2017</t>
  </si>
  <si>
    <t>fonciers mens.</t>
  </si>
  <si>
    <t>Emprunt mens.</t>
  </si>
  <si>
    <t>Prix Achat</t>
  </si>
  <si>
    <t>Prêt relais</t>
  </si>
  <si>
    <t>Solde emprunt fin 2016</t>
  </si>
  <si>
    <t>En Vente</t>
  </si>
  <si>
    <t>la londe moulinvieux</t>
  </si>
  <si>
    <t>364 500</t>
  </si>
  <si>
    <t>SCI-Perroquet-Revellat</t>
  </si>
  <si>
    <t>Prêt prof. principal SCI</t>
  </si>
  <si>
    <t>Emprunt + assurance pour les 2</t>
  </si>
  <si>
    <t>Contrôle</t>
  </si>
  <si>
    <t xml:space="preserve">Loyer hébergt Villiers </t>
  </si>
  <si>
    <t>Pour vivre après vente RP</t>
  </si>
  <si>
    <t>Début : Nov 2014 pendant 24 mois</t>
  </si>
  <si>
    <t>Fin le 25-11-2017</t>
  </si>
  <si>
    <t>SCI Perroquets</t>
  </si>
  <si>
    <t>AGENCE</t>
  </si>
  <si>
    <t>600 à 710</t>
  </si>
  <si>
    <t>Prêt relai</t>
  </si>
  <si>
    <t>Levée hypothèque</t>
  </si>
  <si>
    <t>Emprunt Bry</t>
  </si>
  <si>
    <t>BUDGET client</t>
  </si>
  <si>
    <t>Epargne autre succession</t>
  </si>
  <si>
    <t>Capital SophroKhepri</t>
  </si>
  <si>
    <t>Epargne actuelle</t>
  </si>
  <si>
    <t>vendu</t>
  </si>
  <si>
    <t>Situation Trésorerie ventes maisons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</si>
</sst>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3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8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164" fontId="3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3" fontId="0" fillId="2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8" borderId="1" xfId="0" applyFont="1" applyFill="1" applyBorder="1"/>
    <xf numFmtId="165" fontId="7" fillId="8" borderId="1" xfId="0" applyNumberFormat="1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165" fontId="7" fillId="8" borderId="3" xfId="0" applyNumberFormat="1" applyFont="1" applyFill="1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0" fontId="1" fillId="0" borderId="4" xfId="0" applyFont="1" applyBorder="1"/>
    <xf numFmtId="165" fontId="8" fillId="0" borderId="4" xfId="0" applyNumberFormat="1" applyFont="1" applyFill="1" applyBorder="1" applyAlignment="1">
      <alignment wrapText="1"/>
    </xf>
    <xf numFmtId="165" fontId="7" fillId="8" borderId="4" xfId="0" applyNumberFormat="1" applyFont="1" applyFill="1" applyBorder="1"/>
    <xf numFmtId="164" fontId="7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5" fontId="8" fillId="0" borderId="5" xfId="0" applyNumberFormat="1" applyFont="1" applyFill="1" applyBorder="1" applyAlignment="1">
      <alignment wrapText="1"/>
    </xf>
    <xf numFmtId="165" fontId="7" fillId="8" borderId="5" xfId="0" applyNumberFormat="1" applyFont="1" applyFill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3" fontId="5" fillId="0" borderId="1" xfId="0" applyNumberFormat="1" applyFont="1" applyBorder="1"/>
    <xf numFmtId="0" fontId="1" fillId="0" borderId="0" xfId="0" applyFont="1" applyAlignment="1">
      <alignment wrapText="1"/>
    </xf>
    <xf numFmtId="165" fontId="8" fillId="2" borderId="1" xfId="0" applyNumberFormat="1" applyFont="1" applyFill="1" applyBorder="1"/>
    <xf numFmtId="3" fontId="0" fillId="0" borderId="0" xfId="0" applyNumberFormat="1"/>
    <xf numFmtId="0" fontId="14" fillId="0" borderId="1" xfId="0" applyFont="1" applyBorder="1"/>
    <xf numFmtId="165" fontId="7" fillId="9" borderId="3" xfId="0" applyNumberFormat="1" applyFont="1" applyFill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3" fillId="0" borderId="0" xfId="0" applyFont="1" applyFill="1" applyBorder="1"/>
    <xf numFmtId="3" fontId="1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J14"/>
    </sheetView>
  </sheetViews>
  <sheetFormatPr baseColWidth="10" defaultRowHeight="15" x14ac:dyDescent="0.25"/>
  <cols>
    <col min="1" max="1" width="24.140625" customWidth="1"/>
    <col min="2" max="2" width="8.28515625" customWidth="1"/>
    <col min="3" max="3" width="17.7109375" customWidth="1"/>
    <col min="4" max="4" width="8.5703125" customWidth="1"/>
    <col min="5" max="5" width="18.5703125" customWidth="1"/>
    <col min="6" max="6" width="8.28515625" customWidth="1"/>
  </cols>
  <sheetData>
    <row r="1" spans="1:9" x14ac:dyDescent="0.25">
      <c r="A1" s="1" t="s">
        <v>107</v>
      </c>
    </row>
    <row r="2" spans="1:9" x14ac:dyDescent="0.25">
      <c r="A2" s="1" t="s">
        <v>8</v>
      </c>
      <c r="H2" s="118" t="s">
        <v>97</v>
      </c>
      <c r="I2" t="s">
        <v>102</v>
      </c>
    </row>
    <row r="3" spans="1:9" x14ac:dyDescent="0.25">
      <c r="A3" s="2" t="s">
        <v>0</v>
      </c>
      <c r="B3" s="3"/>
      <c r="C3" s="2" t="s">
        <v>1</v>
      </c>
      <c r="D3" s="4"/>
      <c r="E3" s="5" t="s">
        <v>2</v>
      </c>
      <c r="F3" s="3"/>
    </row>
    <row r="4" spans="1:9" x14ac:dyDescent="0.25">
      <c r="A4" s="6" t="s">
        <v>3</v>
      </c>
      <c r="B4" s="122">
        <v>610000</v>
      </c>
      <c r="C4" s="8" t="s">
        <v>82</v>
      </c>
      <c r="D4" s="119">
        <v>505000</v>
      </c>
      <c r="E4" s="4" t="s">
        <v>4</v>
      </c>
      <c r="F4" s="7">
        <f>B4-D4</f>
        <v>105000</v>
      </c>
      <c r="G4" s="108"/>
      <c r="H4" s="120">
        <v>599000</v>
      </c>
      <c r="I4" s="118" t="s">
        <v>98</v>
      </c>
    </row>
    <row r="5" spans="1:9" x14ac:dyDescent="0.25">
      <c r="A5" s="6" t="s">
        <v>99</v>
      </c>
      <c r="B5" s="123">
        <v>441000</v>
      </c>
      <c r="C5" s="8"/>
      <c r="D5" s="7"/>
      <c r="E5" s="3"/>
      <c r="F5" s="3"/>
      <c r="H5" s="108"/>
    </row>
    <row r="6" spans="1:9" x14ac:dyDescent="0.25">
      <c r="A6" s="6" t="s">
        <v>100</v>
      </c>
      <c r="B6" s="124"/>
      <c r="C6" s="8"/>
      <c r="D6" s="7"/>
      <c r="E6" s="7"/>
      <c r="F6" s="3"/>
    </row>
    <row r="7" spans="1:9" x14ac:dyDescent="0.25">
      <c r="A7" s="6" t="s">
        <v>101</v>
      </c>
      <c r="B7" s="123">
        <v>87693</v>
      </c>
      <c r="C7" s="8"/>
      <c r="D7" s="7"/>
      <c r="E7" s="7"/>
      <c r="F7" s="3"/>
    </row>
    <row r="8" spans="1:9" x14ac:dyDescent="0.25">
      <c r="A8" s="4"/>
      <c r="B8" s="123"/>
      <c r="C8" s="8"/>
      <c r="D8" s="7"/>
      <c r="E8" s="3"/>
      <c r="F8" s="3"/>
    </row>
    <row r="9" spans="1:9" x14ac:dyDescent="0.25">
      <c r="A9" s="4" t="s">
        <v>5</v>
      </c>
      <c r="B9" s="125">
        <f>B4-(B5+B7)</f>
        <v>81307</v>
      </c>
      <c r="C9" s="8"/>
      <c r="D9" s="7">
        <f>SUM(D4:D8)</f>
        <v>505000</v>
      </c>
      <c r="E9" s="4" t="s">
        <v>75</v>
      </c>
      <c r="F9" s="109"/>
    </row>
    <row r="10" spans="1:9" x14ac:dyDescent="0.25">
      <c r="A10" s="4" t="s">
        <v>6</v>
      </c>
      <c r="B10" s="125">
        <v>2200</v>
      </c>
      <c r="C10" s="8"/>
      <c r="D10" s="7"/>
      <c r="E10" s="9"/>
      <c r="F10" s="3"/>
    </row>
    <row r="11" spans="1:9" x14ac:dyDescent="0.25">
      <c r="A11" s="4" t="s">
        <v>103</v>
      </c>
      <c r="B11" s="125">
        <v>15000</v>
      </c>
      <c r="C11" s="3"/>
      <c r="D11" s="3"/>
      <c r="E11" s="4"/>
      <c r="F11" s="3"/>
    </row>
    <row r="12" spans="1:9" x14ac:dyDescent="0.25">
      <c r="A12" s="4" t="s">
        <v>105</v>
      </c>
      <c r="B12" s="128">
        <v>46000</v>
      </c>
      <c r="C12" s="8"/>
      <c r="D12" s="105"/>
      <c r="E12" s="3"/>
      <c r="F12" s="7"/>
      <c r="G12" s="108"/>
    </row>
    <row r="13" spans="1:9" x14ac:dyDescent="0.25">
      <c r="A13" s="3" t="s">
        <v>104</v>
      </c>
      <c r="B13" s="122">
        <v>0</v>
      </c>
      <c r="C13" s="121"/>
      <c r="D13" s="7"/>
      <c r="E13" s="3"/>
      <c r="F13" s="2"/>
    </row>
    <row r="14" spans="1:9" x14ac:dyDescent="0.25">
      <c r="A14" s="6" t="s">
        <v>7</v>
      </c>
      <c r="B14" s="126">
        <f>SUM(B9:B13)</f>
        <v>144507</v>
      </c>
      <c r="C14" s="3"/>
      <c r="D14" s="3"/>
      <c r="E14" s="3"/>
      <c r="F14" s="3"/>
    </row>
    <row r="15" spans="1:9" x14ac:dyDescent="0.25">
      <c r="A15" s="127"/>
      <c r="B15" s="108"/>
    </row>
    <row r="16" spans="1:9" x14ac:dyDescent="0.25">
      <c r="B16" s="108"/>
    </row>
    <row r="17" spans="1:1" x14ac:dyDescent="0.25">
      <c r="A17" s="10"/>
    </row>
    <row r="18" spans="1:1" x14ac:dyDescent="0.25">
      <c r="A18" s="10"/>
    </row>
    <row r="19" spans="1:1" x14ac:dyDescent="0.25">
      <c r="A19" s="106"/>
    </row>
    <row r="21" spans="1:1" x14ac:dyDescent="0.25">
      <c r="A21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3" workbookViewId="0">
      <selection activeCell="F24" sqref="F24"/>
    </sheetView>
  </sheetViews>
  <sheetFormatPr baseColWidth="10" defaultRowHeight="15" x14ac:dyDescent="0.2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0" ht="18" x14ac:dyDescent="0.25">
      <c r="B1" s="11" t="s">
        <v>9</v>
      </c>
    </row>
    <row r="2" spans="1:10" x14ac:dyDescent="0.25">
      <c r="A2" s="12" t="s">
        <v>10</v>
      </c>
    </row>
    <row r="3" spans="1:10" ht="38.25" x14ac:dyDescent="0.2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4" t="s">
        <v>79</v>
      </c>
    </row>
    <row r="4" spans="1:10" x14ac:dyDescent="0.25">
      <c r="A4" s="15" t="s">
        <v>18</v>
      </c>
      <c r="B4" s="16"/>
      <c r="C4" s="16"/>
      <c r="D4" s="16"/>
      <c r="E4" s="16"/>
      <c r="F4" s="16"/>
      <c r="G4" s="16"/>
      <c r="H4" s="17"/>
    </row>
    <row r="5" spans="1:10" ht="25.5" x14ac:dyDescent="0.25">
      <c r="A5" s="18" t="s">
        <v>19</v>
      </c>
      <c r="B5" s="19"/>
      <c r="C5" s="19"/>
      <c r="D5" s="19"/>
      <c r="E5" s="19"/>
      <c r="F5" s="19"/>
      <c r="G5" s="19"/>
      <c r="H5" s="17"/>
    </row>
    <row r="6" spans="1:10" ht="25.5" x14ac:dyDescent="0.25">
      <c r="A6" s="20" t="s">
        <v>20</v>
      </c>
      <c r="B6" s="21">
        <v>38895</v>
      </c>
      <c r="C6" s="22" t="s">
        <v>21</v>
      </c>
      <c r="D6" s="22" t="s">
        <v>22</v>
      </c>
      <c r="E6" s="23">
        <v>620000</v>
      </c>
      <c r="F6" s="24">
        <v>92000</v>
      </c>
      <c r="G6" s="21">
        <v>47543</v>
      </c>
      <c r="H6" s="17"/>
    </row>
    <row r="7" spans="1:10" x14ac:dyDescent="0.25">
      <c r="A7" s="25" t="s">
        <v>23</v>
      </c>
      <c r="B7" s="26"/>
      <c r="C7" s="27"/>
      <c r="D7" s="28"/>
      <c r="E7" s="29"/>
      <c r="F7" s="30"/>
      <c r="G7" s="31"/>
      <c r="H7" s="17"/>
    </row>
    <row r="8" spans="1:10" x14ac:dyDescent="0.25">
      <c r="A8" s="32" t="s">
        <v>24</v>
      </c>
      <c r="B8" s="26">
        <v>39650</v>
      </c>
      <c r="C8" s="27" t="s">
        <v>25</v>
      </c>
      <c r="D8" s="28" t="s">
        <v>26</v>
      </c>
      <c r="E8" s="33">
        <v>370000</v>
      </c>
      <c r="F8" s="31">
        <v>0</v>
      </c>
      <c r="G8" s="34"/>
      <c r="H8" s="35">
        <v>12000</v>
      </c>
    </row>
    <row r="9" spans="1:10" x14ac:dyDescent="0.25">
      <c r="A9" s="32"/>
      <c r="B9" s="26">
        <v>38189</v>
      </c>
      <c r="C9" s="27" t="s">
        <v>27</v>
      </c>
      <c r="D9" s="28" t="s">
        <v>28</v>
      </c>
      <c r="E9" s="33"/>
      <c r="F9" s="31"/>
      <c r="G9" s="34"/>
      <c r="H9" s="36"/>
    </row>
    <row r="10" spans="1:10" x14ac:dyDescent="0.25">
      <c r="A10" s="32" t="s">
        <v>29</v>
      </c>
      <c r="B10" s="26">
        <v>37397</v>
      </c>
      <c r="C10" s="27" t="s">
        <v>30</v>
      </c>
      <c r="D10" s="28" t="s">
        <v>22</v>
      </c>
      <c r="E10" s="33">
        <v>175000</v>
      </c>
      <c r="F10" s="30">
        <v>45000</v>
      </c>
      <c r="G10" s="34">
        <v>42795</v>
      </c>
      <c r="H10" s="35">
        <v>7200</v>
      </c>
    </row>
    <row r="11" spans="1:10" x14ac:dyDescent="0.25">
      <c r="A11" s="32" t="s">
        <v>76</v>
      </c>
      <c r="B11" s="26">
        <v>37651</v>
      </c>
      <c r="C11" s="27" t="s">
        <v>30</v>
      </c>
      <c r="D11" s="28" t="s">
        <v>22</v>
      </c>
      <c r="E11" s="33">
        <v>120000</v>
      </c>
      <c r="F11" s="37">
        <v>63000</v>
      </c>
      <c r="G11" s="34">
        <v>44927</v>
      </c>
      <c r="H11" s="35"/>
      <c r="I11">
        <v>97000</v>
      </c>
      <c r="J11">
        <v>62173</v>
      </c>
    </row>
    <row r="12" spans="1:10" x14ac:dyDescent="0.25">
      <c r="A12" s="31"/>
      <c r="B12" s="31"/>
      <c r="C12" s="31"/>
      <c r="D12" s="31"/>
      <c r="E12" s="30">
        <f>SUM(E8:E11)</f>
        <v>665000</v>
      </c>
      <c r="F12" s="32"/>
      <c r="G12" s="31"/>
      <c r="H12" s="17"/>
    </row>
    <row r="13" spans="1:10" x14ac:dyDescent="0.25">
      <c r="A13" s="38" t="s">
        <v>31</v>
      </c>
      <c r="B13" s="31"/>
      <c r="C13" s="31"/>
      <c r="D13" s="31"/>
      <c r="E13" s="39">
        <f>E12+E6</f>
        <v>1285000</v>
      </c>
      <c r="F13" s="32"/>
      <c r="G13" s="31"/>
      <c r="H13" s="40">
        <f>H10+H8</f>
        <v>19200</v>
      </c>
    </row>
    <row r="14" spans="1:10" x14ac:dyDescent="0.25">
      <c r="A14" s="41" t="s">
        <v>32</v>
      </c>
      <c r="B14" s="6"/>
      <c r="C14" s="6"/>
      <c r="D14" s="6"/>
      <c r="E14" s="42"/>
      <c r="F14" s="43"/>
      <c r="G14" s="6"/>
      <c r="H14" s="17"/>
    </row>
    <row r="15" spans="1:10" x14ac:dyDescent="0.25">
      <c r="A15" s="44" t="s">
        <v>33</v>
      </c>
      <c r="B15" s="45"/>
      <c r="C15" s="45"/>
      <c r="D15" s="45"/>
      <c r="E15" s="46">
        <v>45000</v>
      </c>
      <c r="F15" s="44"/>
      <c r="G15" s="45"/>
      <c r="H15" s="17"/>
    </row>
    <row r="16" spans="1:10" x14ac:dyDescent="0.25">
      <c r="A16" s="44" t="s">
        <v>34</v>
      </c>
      <c r="B16" s="47">
        <v>39814</v>
      </c>
      <c r="C16" s="45" t="s">
        <v>30</v>
      </c>
      <c r="D16" s="48" t="s">
        <v>26</v>
      </c>
      <c r="E16" s="46">
        <v>2200</v>
      </c>
      <c r="F16" s="44"/>
      <c r="G16" s="45"/>
      <c r="H16" s="17"/>
    </row>
    <row r="17" spans="1:8" x14ac:dyDescent="0.25">
      <c r="A17" s="45" t="s">
        <v>35</v>
      </c>
      <c r="B17" s="45"/>
      <c r="C17" s="45"/>
      <c r="D17" s="45"/>
      <c r="E17" s="49">
        <f>SUM(E15:E16)</f>
        <v>47200</v>
      </c>
      <c r="F17" s="45"/>
      <c r="G17" s="45"/>
      <c r="H17" s="17"/>
    </row>
    <row r="18" spans="1:8" x14ac:dyDescent="0.25">
      <c r="A18" s="50" t="s">
        <v>36</v>
      </c>
      <c r="B18" s="50"/>
      <c r="C18" s="50"/>
      <c r="D18" s="50"/>
      <c r="E18" s="51">
        <f>E17+E13</f>
        <v>1332200</v>
      </c>
      <c r="F18" s="52"/>
      <c r="G18" s="52"/>
      <c r="H18" s="17"/>
    </row>
    <row r="19" spans="1:8" x14ac:dyDescent="0.25">
      <c r="A19" s="50" t="s">
        <v>37</v>
      </c>
      <c r="B19" s="52"/>
      <c r="C19" s="52"/>
      <c r="D19" s="52"/>
      <c r="E19" s="52"/>
      <c r="F19" s="51">
        <f>SUM(F6:F17)</f>
        <v>200000</v>
      </c>
      <c r="G19" s="52"/>
      <c r="H19" s="17"/>
    </row>
    <row r="20" spans="1:8" x14ac:dyDescent="0.25">
      <c r="A20" s="50" t="s">
        <v>38</v>
      </c>
      <c r="B20" s="52"/>
      <c r="C20" s="52"/>
      <c r="D20" s="52"/>
      <c r="E20" s="52"/>
      <c r="F20" s="53">
        <f>F19</f>
        <v>200000</v>
      </c>
      <c r="G20" s="52"/>
      <c r="H20" s="17"/>
    </row>
    <row r="21" spans="1:8" x14ac:dyDescent="0.25">
      <c r="A21" s="54" t="s">
        <v>39</v>
      </c>
      <c r="B21" s="52"/>
      <c r="C21" s="52"/>
      <c r="D21" s="52"/>
      <c r="E21" s="55">
        <f>E18-F19</f>
        <v>1132200</v>
      </c>
      <c r="F21" s="52"/>
      <c r="G21" s="52"/>
      <c r="H21" s="17"/>
    </row>
    <row r="22" spans="1:8" x14ac:dyDescent="0.25">
      <c r="A22" s="56" t="s">
        <v>40</v>
      </c>
      <c r="B22" s="57"/>
      <c r="C22" s="57"/>
      <c r="D22" s="57"/>
      <c r="E22" s="57"/>
      <c r="F22" s="57"/>
      <c r="G22" s="57"/>
      <c r="H22" s="17"/>
    </row>
    <row r="23" spans="1:8" x14ac:dyDescent="0.25">
      <c r="A23" s="58" t="s">
        <v>41</v>
      </c>
      <c r="B23" s="59"/>
      <c r="C23" s="59"/>
      <c r="D23" s="59"/>
      <c r="E23" s="58" t="s">
        <v>42</v>
      </c>
      <c r="F23" s="59"/>
      <c r="G23" s="59"/>
      <c r="H23" s="107"/>
    </row>
    <row r="24" spans="1:8" x14ac:dyDescent="0.25">
      <c r="A24" s="60" t="s">
        <v>43</v>
      </c>
      <c r="B24" s="61">
        <v>52449</v>
      </c>
      <c r="C24" s="59"/>
      <c r="D24" s="59"/>
      <c r="E24" s="60" t="s">
        <v>44</v>
      </c>
      <c r="F24" s="61">
        <v>28500</v>
      </c>
      <c r="G24" s="59"/>
      <c r="H24" s="35"/>
    </row>
    <row r="25" spans="1:8" x14ac:dyDescent="0.25">
      <c r="A25" s="60" t="s">
        <v>45</v>
      </c>
      <c r="B25" s="61">
        <v>24000</v>
      </c>
      <c r="C25" s="59"/>
      <c r="D25" s="59"/>
      <c r="E25" s="60" t="s">
        <v>46</v>
      </c>
      <c r="F25" s="61">
        <v>3810</v>
      </c>
      <c r="G25" s="59"/>
      <c r="H25" s="62"/>
    </row>
    <row r="26" spans="1:8" x14ac:dyDescent="0.25">
      <c r="A26" s="60" t="s">
        <v>47</v>
      </c>
      <c r="B26" s="61">
        <v>50000</v>
      </c>
      <c r="C26" s="59"/>
      <c r="D26" s="59"/>
      <c r="E26" s="60" t="s">
        <v>48</v>
      </c>
      <c r="F26" s="61">
        <v>3935</v>
      </c>
      <c r="G26" s="59"/>
      <c r="H26" s="62"/>
    </row>
    <row r="27" spans="1:8" x14ac:dyDescent="0.25">
      <c r="A27" s="59"/>
      <c r="B27" s="59"/>
      <c r="C27" s="59"/>
      <c r="D27" s="59"/>
      <c r="E27" s="60" t="s">
        <v>49</v>
      </c>
      <c r="F27" s="61">
        <v>24280</v>
      </c>
      <c r="G27" s="59"/>
      <c r="H27" s="62"/>
    </row>
    <row r="28" spans="1:8" x14ac:dyDescent="0.25">
      <c r="A28" s="59"/>
      <c r="B28" s="59"/>
      <c r="C28" s="59"/>
      <c r="D28" s="59"/>
      <c r="E28" s="60" t="s">
        <v>50</v>
      </c>
      <c r="F28" s="61">
        <v>50000</v>
      </c>
      <c r="G28" s="59"/>
      <c r="H28" s="62"/>
    </row>
    <row r="29" spans="1:8" x14ac:dyDescent="0.25">
      <c r="A29" s="59"/>
      <c r="B29" s="59"/>
      <c r="C29" s="59"/>
      <c r="D29" s="59"/>
      <c r="E29" s="60" t="s">
        <v>78</v>
      </c>
      <c r="F29" s="61">
        <v>10000</v>
      </c>
      <c r="G29" s="61"/>
      <c r="H29" s="62"/>
    </row>
    <row r="30" spans="1:8" x14ac:dyDescent="0.25">
      <c r="A30" s="63" t="s">
        <v>51</v>
      </c>
      <c r="B30" s="64">
        <f>SUM(B24:B29)</f>
        <v>126449</v>
      </c>
      <c r="C30" s="63"/>
      <c r="D30" s="63"/>
      <c r="E30" s="63"/>
      <c r="F30" s="64">
        <f>SUM(F24:F29)</f>
        <v>120525</v>
      </c>
      <c r="G30" s="64"/>
      <c r="H30" s="6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4" sqref="H4"/>
    </sheetView>
  </sheetViews>
  <sheetFormatPr baseColWidth="10" defaultRowHeight="15" x14ac:dyDescent="0.25"/>
  <cols>
    <col min="1" max="1" width="19.5703125" customWidth="1"/>
    <col min="2" max="2" width="12.5703125" customWidth="1"/>
    <col min="3" max="3" width="19.140625" customWidth="1"/>
  </cols>
  <sheetData>
    <row r="1" spans="1:5" x14ac:dyDescent="0.25">
      <c r="A1" s="56" t="s">
        <v>40</v>
      </c>
      <c r="B1" s="57"/>
      <c r="C1" s="57"/>
      <c r="D1" s="57"/>
    </row>
    <row r="2" spans="1:5" x14ac:dyDescent="0.25">
      <c r="A2" s="58" t="s">
        <v>41</v>
      </c>
      <c r="B2" s="66">
        <v>2014</v>
      </c>
      <c r="C2" s="58" t="s">
        <v>42</v>
      </c>
      <c r="D2" s="59">
        <v>2014</v>
      </c>
    </row>
    <row r="3" spans="1:5" x14ac:dyDescent="0.25">
      <c r="A3" s="60" t="s">
        <v>52</v>
      </c>
      <c r="B3" s="61">
        <v>52449</v>
      </c>
      <c r="C3" s="60" t="s">
        <v>44</v>
      </c>
      <c r="D3" s="61">
        <f>'Détail emp.locatif'!E15*12</f>
        <v>57576</v>
      </c>
    </row>
    <row r="4" spans="1:5" x14ac:dyDescent="0.25">
      <c r="A4" s="60" t="s">
        <v>53</v>
      </c>
      <c r="B4" s="61"/>
      <c r="C4" s="60"/>
      <c r="D4" s="61"/>
    </row>
    <row r="5" spans="1:5" x14ac:dyDescent="0.25">
      <c r="A5" s="60" t="s">
        <v>45</v>
      </c>
      <c r="B5" s="61">
        <v>12000</v>
      </c>
      <c r="C5" s="60" t="s">
        <v>46</v>
      </c>
      <c r="D5" s="61">
        <f>'Détail emp.locatif'!F15*12</f>
        <v>2178</v>
      </c>
    </row>
    <row r="6" spans="1:5" x14ac:dyDescent="0.25">
      <c r="A6" s="60" t="s">
        <v>54</v>
      </c>
      <c r="B6" s="61">
        <f>'Détail emp.locatif'!D7*12</f>
        <v>12000</v>
      </c>
      <c r="C6" s="60"/>
      <c r="D6" s="61"/>
    </row>
    <row r="7" spans="1:5" x14ac:dyDescent="0.25">
      <c r="A7" s="60" t="s">
        <v>55</v>
      </c>
      <c r="B7" s="61">
        <f>'Détail emp.locatif'!D8*12</f>
        <v>7200</v>
      </c>
      <c r="C7" s="60"/>
      <c r="D7" s="61"/>
    </row>
    <row r="8" spans="1:5" x14ac:dyDescent="0.25">
      <c r="A8" s="60" t="s">
        <v>56</v>
      </c>
      <c r="B8" s="61">
        <f>'Détail emp.locatif'!D9*12</f>
        <v>4800</v>
      </c>
      <c r="C8" s="60"/>
      <c r="D8" s="61"/>
    </row>
    <row r="9" spans="1:5" x14ac:dyDescent="0.25">
      <c r="A9" s="60" t="s">
        <v>96</v>
      </c>
      <c r="B9" s="61">
        <f>'Détail emp.locatif'!D10*12</f>
        <v>0</v>
      </c>
      <c r="C9" s="60"/>
      <c r="D9" s="61"/>
    </row>
    <row r="10" spans="1:5" x14ac:dyDescent="0.25">
      <c r="A10" s="60" t="s">
        <v>20</v>
      </c>
      <c r="B10" s="61">
        <f>'Détail emp.locatif'!D14*12</f>
        <v>0</v>
      </c>
      <c r="C10" s="60"/>
      <c r="D10" s="61"/>
    </row>
    <row r="11" spans="1:5" x14ac:dyDescent="0.25">
      <c r="A11" s="60"/>
      <c r="B11" s="61">
        <v>0</v>
      </c>
      <c r="C11" s="60" t="s">
        <v>48</v>
      </c>
      <c r="D11" s="61">
        <v>3935</v>
      </c>
    </row>
    <row r="12" spans="1:5" x14ac:dyDescent="0.25">
      <c r="A12" s="59"/>
      <c r="B12" s="59"/>
      <c r="C12" s="60" t="s">
        <v>49</v>
      </c>
      <c r="D12" s="61">
        <v>24280</v>
      </c>
    </row>
    <row r="13" spans="1:5" x14ac:dyDescent="0.25">
      <c r="A13" s="59"/>
      <c r="B13" s="59"/>
      <c r="C13" s="60" t="s">
        <v>50</v>
      </c>
      <c r="D13" s="61">
        <f>3000*12</f>
        <v>36000</v>
      </c>
      <c r="E13" s="108">
        <f>D11+D12+D13</f>
        <v>64215</v>
      </c>
    </row>
    <row r="14" spans="1:5" x14ac:dyDescent="0.25">
      <c r="A14" s="59"/>
      <c r="B14" s="59"/>
      <c r="C14" s="60"/>
      <c r="D14" s="61"/>
    </row>
    <row r="15" spans="1:5" x14ac:dyDescent="0.25">
      <c r="A15" s="63" t="s">
        <v>51</v>
      </c>
      <c r="B15" s="64">
        <f>SUM(B3:B14)</f>
        <v>88449</v>
      </c>
      <c r="C15" s="63"/>
      <c r="D15" s="64">
        <f>SUM(D3:D14)</f>
        <v>123969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>
      <selection activeCell="F23" sqref="F23"/>
    </sheetView>
  </sheetViews>
  <sheetFormatPr baseColWidth="10" defaultRowHeight="15" x14ac:dyDescent="0.25"/>
  <cols>
    <col min="1" max="1" width="19" customWidth="1"/>
    <col min="2" max="2" width="8.85546875" customWidth="1"/>
    <col min="3" max="3" width="10.42578125" customWidth="1"/>
    <col min="4" max="4" width="10.85546875" customWidth="1"/>
    <col min="5" max="5" width="11.5703125" customWidth="1"/>
    <col min="6" max="6" width="8.7109375" customWidth="1"/>
    <col min="7" max="7" width="11.5703125" customWidth="1"/>
  </cols>
  <sheetData>
    <row r="2" spans="1:13" x14ac:dyDescent="0.25">
      <c r="A2" s="81" t="s">
        <v>77</v>
      </c>
      <c r="B2" s="82"/>
      <c r="C2" s="82"/>
      <c r="D2" s="83"/>
      <c r="E2" s="83"/>
      <c r="F2" s="83"/>
      <c r="G2" s="83"/>
    </row>
    <row r="3" spans="1:13" x14ac:dyDescent="0.25">
      <c r="A3" s="3"/>
      <c r="B3" s="3"/>
      <c r="C3" s="87"/>
      <c r="D3" s="99" t="s">
        <v>70</v>
      </c>
      <c r="E3" s="94" t="s">
        <v>42</v>
      </c>
      <c r="F3" s="3"/>
      <c r="G3" s="3"/>
      <c r="I3" s="1" t="s">
        <v>84</v>
      </c>
      <c r="J3" s="1"/>
      <c r="K3" s="1"/>
    </row>
    <row r="4" spans="1:13" ht="25.5" x14ac:dyDescent="0.25">
      <c r="A4" s="73" t="s">
        <v>59</v>
      </c>
      <c r="B4" s="74" t="s">
        <v>72</v>
      </c>
      <c r="C4" s="88" t="s">
        <v>16</v>
      </c>
      <c r="D4" s="100" t="s">
        <v>66</v>
      </c>
      <c r="E4" s="95" t="s">
        <v>65</v>
      </c>
      <c r="F4" s="72" t="s">
        <v>68</v>
      </c>
      <c r="G4" s="3" t="s">
        <v>71</v>
      </c>
      <c r="I4" s="1"/>
      <c r="J4" s="1"/>
      <c r="K4" s="67"/>
    </row>
    <row r="5" spans="1:13" x14ac:dyDescent="0.25">
      <c r="A5" s="75" t="s">
        <v>60</v>
      </c>
      <c r="B5" s="76" t="s">
        <v>73</v>
      </c>
      <c r="C5" s="89"/>
      <c r="D5" s="101" t="s">
        <v>80</v>
      </c>
      <c r="E5" s="96" t="s">
        <v>81</v>
      </c>
      <c r="F5" s="77" t="s">
        <v>69</v>
      </c>
      <c r="G5" s="3" t="s">
        <v>67</v>
      </c>
      <c r="I5" s="1"/>
      <c r="J5" s="1"/>
      <c r="K5" s="67"/>
    </row>
    <row r="6" spans="1:13" x14ac:dyDescent="0.25">
      <c r="A6" s="78" t="s">
        <v>61</v>
      </c>
      <c r="B6" s="79" t="s">
        <v>106</v>
      </c>
      <c r="C6" s="90">
        <v>0</v>
      </c>
      <c r="D6" s="102">
        <v>0</v>
      </c>
      <c r="E6" s="97">
        <v>0</v>
      </c>
      <c r="F6" s="80">
        <v>0</v>
      </c>
      <c r="G6" s="80">
        <v>0</v>
      </c>
      <c r="H6" s="84"/>
      <c r="I6" s="111">
        <v>78900</v>
      </c>
      <c r="J6" s="1" t="s">
        <v>85</v>
      </c>
      <c r="K6" s="68"/>
      <c r="L6" s="117"/>
    </row>
    <row r="7" spans="1:13" x14ac:dyDescent="0.25">
      <c r="A7" s="78" t="s">
        <v>86</v>
      </c>
      <c r="B7" s="110" t="s">
        <v>87</v>
      </c>
      <c r="C7" s="91"/>
      <c r="D7" s="102">
        <v>1000</v>
      </c>
      <c r="E7" s="97">
        <v>0</v>
      </c>
      <c r="F7" s="80">
        <v>72.3333333333333</v>
      </c>
      <c r="G7" s="80">
        <f t="shared" ref="G7:G15" si="0">D7-(E7+F7)</f>
        <v>927.66666666666674</v>
      </c>
      <c r="H7" s="84"/>
      <c r="I7" s="1"/>
      <c r="J7" s="1"/>
      <c r="K7" s="112"/>
    </row>
    <row r="8" spans="1:13" x14ac:dyDescent="0.25">
      <c r="A8" s="78" t="s">
        <v>62</v>
      </c>
      <c r="B8" s="79">
        <v>175000</v>
      </c>
      <c r="C8" s="92">
        <v>35580</v>
      </c>
      <c r="D8" s="102">
        <v>600</v>
      </c>
      <c r="E8" s="97">
        <v>1175</v>
      </c>
      <c r="F8" s="80">
        <v>77.1666666666667</v>
      </c>
      <c r="G8" s="80">
        <f t="shared" si="0"/>
        <v>-652.16666666666674</v>
      </c>
      <c r="H8" s="84"/>
      <c r="I8" s="111">
        <v>12432</v>
      </c>
      <c r="J8" s="1" t="s">
        <v>95</v>
      </c>
      <c r="K8" s="113"/>
      <c r="L8" s="117"/>
    </row>
    <row r="9" spans="1:13" x14ac:dyDescent="0.25">
      <c r="A9" s="78" t="s">
        <v>64</v>
      </c>
      <c r="B9" s="79">
        <v>120000</v>
      </c>
      <c r="C9" s="93">
        <v>58594</v>
      </c>
      <c r="D9" s="102">
        <v>400</v>
      </c>
      <c r="E9" s="97">
        <v>623</v>
      </c>
      <c r="F9" s="80">
        <v>32</v>
      </c>
      <c r="G9" s="80">
        <f t="shared" si="0"/>
        <v>-255</v>
      </c>
      <c r="H9" s="84"/>
      <c r="I9" s="1"/>
      <c r="J9" s="1"/>
      <c r="K9" s="114"/>
      <c r="L9" s="117"/>
    </row>
    <row r="10" spans="1:13" x14ac:dyDescent="0.25">
      <c r="A10" s="78" t="s">
        <v>88</v>
      </c>
      <c r="B10" s="79">
        <v>525000</v>
      </c>
      <c r="C10" s="93"/>
      <c r="D10" s="102"/>
      <c r="E10" s="97"/>
      <c r="F10" s="80"/>
      <c r="G10" s="80"/>
      <c r="H10" s="84"/>
      <c r="I10" s="1"/>
      <c r="J10" s="1"/>
      <c r="K10" s="114"/>
    </row>
    <row r="11" spans="1:13" x14ac:dyDescent="0.25">
      <c r="A11" s="78" t="s">
        <v>89</v>
      </c>
      <c r="B11" s="79">
        <v>96000</v>
      </c>
      <c r="C11" s="93"/>
      <c r="D11" s="102">
        <v>3480</v>
      </c>
      <c r="E11" s="97">
        <v>700</v>
      </c>
      <c r="F11" s="80"/>
      <c r="G11" s="80">
        <f>D11-E11</f>
        <v>2780</v>
      </c>
      <c r="H11" s="84"/>
      <c r="I11" s="1" t="s">
        <v>90</v>
      </c>
      <c r="J11" s="1"/>
      <c r="K11" s="114"/>
      <c r="L11" s="117"/>
    </row>
    <row r="12" spans="1:13" x14ac:dyDescent="0.25">
      <c r="A12" s="78" t="s">
        <v>83</v>
      </c>
      <c r="B12" s="79">
        <v>0</v>
      </c>
      <c r="C12" s="93">
        <v>441000</v>
      </c>
      <c r="D12" s="102"/>
      <c r="E12" s="97">
        <v>0</v>
      </c>
      <c r="F12" s="80"/>
      <c r="G12" s="80">
        <v>0</v>
      </c>
      <c r="H12" s="84"/>
      <c r="I12" s="1" t="s">
        <v>94</v>
      </c>
      <c r="J12" s="1"/>
      <c r="K12" s="114"/>
      <c r="L12" s="117"/>
    </row>
    <row r="13" spans="1:13" x14ac:dyDescent="0.25">
      <c r="A13" s="78" t="s">
        <v>92</v>
      </c>
      <c r="B13" s="79"/>
      <c r="C13" s="93"/>
      <c r="D13" s="102"/>
      <c r="E13" s="97">
        <v>2300</v>
      </c>
      <c r="F13" s="80"/>
      <c r="G13" s="80">
        <f t="shared" si="0"/>
        <v>-2300</v>
      </c>
      <c r="H13" s="84"/>
      <c r="I13" s="1" t="s">
        <v>93</v>
      </c>
      <c r="J13" s="1"/>
      <c r="K13" s="114"/>
      <c r="L13" s="117"/>
    </row>
    <row r="14" spans="1:13" x14ac:dyDescent="0.25">
      <c r="A14" s="78" t="s">
        <v>20</v>
      </c>
      <c r="B14" s="79"/>
      <c r="C14" s="93"/>
      <c r="D14" s="102"/>
      <c r="E14" s="97">
        <v>0</v>
      </c>
      <c r="F14" s="97">
        <v>0</v>
      </c>
      <c r="G14" s="80"/>
      <c r="H14" s="84"/>
      <c r="I14" s="1"/>
      <c r="J14" s="1"/>
      <c r="K14" s="114"/>
    </row>
    <row r="15" spans="1:13" x14ac:dyDescent="0.25">
      <c r="A15" s="75" t="s">
        <v>63</v>
      </c>
      <c r="B15" s="103">
        <f t="shared" ref="B15:C15" si="1">SUM(B6:B14)</f>
        <v>916000</v>
      </c>
      <c r="C15" s="103">
        <f t="shared" si="1"/>
        <v>535174</v>
      </c>
      <c r="D15" s="103">
        <f>SUM(D6:D14)</f>
        <v>5480</v>
      </c>
      <c r="E15" s="103">
        <f t="shared" ref="E15:F15" si="2">SUM(E6:E14)</f>
        <v>4798</v>
      </c>
      <c r="F15" s="103">
        <f t="shared" si="2"/>
        <v>181.5</v>
      </c>
      <c r="G15" s="80">
        <f t="shared" si="0"/>
        <v>500.5</v>
      </c>
      <c r="H15" s="85"/>
      <c r="I15" s="1"/>
      <c r="J15" s="1"/>
      <c r="K15" s="114"/>
      <c r="L15" s="117"/>
      <c r="M15" s="117"/>
    </row>
    <row r="16" spans="1:13" x14ac:dyDescent="0.25">
      <c r="A16" s="3" t="s">
        <v>91</v>
      </c>
      <c r="B16" s="3"/>
      <c r="C16" s="87"/>
      <c r="D16" s="104"/>
      <c r="E16" s="98"/>
      <c r="F16" s="86"/>
      <c r="G16" s="116">
        <f>SUM(G6:G14)</f>
        <v>500.5</v>
      </c>
      <c r="H16" s="117"/>
      <c r="I16" s="1"/>
      <c r="J16" s="1"/>
      <c r="K16" s="113"/>
      <c r="L16" s="117"/>
    </row>
    <row r="17" spans="1:11" x14ac:dyDescent="0.25">
      <c r="A17" s="75" t="s">
        <v>74</v>
      </c>
      <c r="B17" s="3"/>
      <c r="C17" s="87"/>
      <c r="D17" s="104"/>
      <c r="E17" s="98"/>
      <c r="F17" s="86"/>
      <c r="G17" s="17"/>
      <c r="I17" s="1"/>
      <c r="J17" s="1"/>
      <c r="K17" s="115"/>
    </row>
    <row r="18" spans="1:11" x14ac:dyDescent="0.25">
      <c r="F18" s="70"/>
      <c r="K18" s="69"/>
    </row>
    <row r="19" spans="1:11" x14ac:dyDescent="0.25">
      <c r="F19" s="70"/>
    </row>
    <row r="20" spans="1:11" x14ac:dyDescent="0.25">
      <c r="F20" s="71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Financement</vt:lpstr>
      <vt:lpstr>Patrimoine</vt:lpstr>
      <vt:lpstr>Revenus</vt:lpstr>
      <vt:lpstr>Détail emp.locatif</vt:lpstr>
      <vt:lpstr>Tréso.SCI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2014-06-03T10:05:54Z</cp:lastPrinted>
  <dcterms:created xsi:type="dcterms:W3CDTF">2014-05-22T09:31:44Z</dcterms:created>
  <dcterms:modified xsi:type="dcterms:W3CDTF">2015-03-19T07:53:46Z</dcterms:modified>
</cp:coreProperties>
</file>