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ève et Papillon\Outils décisionnels\"/>
    </mc:Choice>
  </mc:AlternateContent>
  <bookViews>
    <workbookView xWindow="0" yWindow="0" windowWidth="21330" windowHeight="7920" activeTab="1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G4" i="1" l="1"/>
  <c r="G5" i="1" s="1"/>
  <c r="G9" i="1"/>
  <c r="G10" i="1"/>
  <c r="G14" i="1"/>
  <c r="G15" i="1" s="1"/>
  <c r="G50" i="1" s="1"/>
  <c r="G19" i="1"/>
  <c r="G20" i="1"/>
  <c r="G22" i="1"/>
  <c r="G25" i="1"/>
  <c r="G26" i="1"/>
  <c r="G27" i="1"/>
  <c r="G29" i="1" s="1"/>
  <c r="G32" i="1"/>
  <c r="G33" i="1"/>
  <c r="G34" i="1"/>
  <c r="G35" i="1"/>
  <c r="G51" i="1" s="1"/>
  <c r="G37" i="1"/>
  <c r="G38" i="1"/>
  <c r="G39" i="1"/>
  <c r="G40" i="1"/>
  <c r="F25" i="1"/>
  <c r="F26" i="1" s="1"/>
  <c r="F29" i="1" s="1"/>
  <c r="L25" i="1"/>
  <c r="Q25" i="1" s="1"/>
  <c r="Q26" i="1" s="1"/>
  <c r="Q29" i="1" s="1"/>
  <c r="K46" i="1"/>
  <c r="Q5" i="1"/>
  <c r="Q6" i="1"/>
  <c r="Q22" i="1" s="1"/>
  <c r="Q9" i="1"/>
  <c r="Q10" i="1"/>
  <c r="Q14" i="1"/>
  <c r="Q15" i="1"/>
  <c r="Q19" i="1"/>
  <c r="Q20" i="1"/>
  <c r="Q51" i="1" s="1"/>
  <c r="Q27" i="1"/>
  <c r="Q38" i="1"/>
  <c r="Q42" i="1" s="1"/>
  <c r="Q39" i="1"/>
  <c r="Q50" i="1" s="1"/>
  <c r="Q40" i="1"/>
  <c r="Q49" i="1"/>
  <c r="L5" i="1"/>
  <c r="L6" i="1"/>
  <c r="L22" i="1" s="1"/>
  <c r="L9" i="1"/>
  <c r="L10" i="1"/>
  <c r="L14" i="1"/>
  <c r="L15" i="1"/>
  <c r="L19" i="1"/>
  <c r="L20" i="1"/>
  <c r="L51" i="1" s="1"/>
  <c r="L27" i="1"/>
  <c r="L38" i="1"/>
  <c r="L42" i="1" s="1"/>
  <c r="L39" i="1"/>
  <c r="L40" i="1"/>
  <c r="L49" i="1"/>
  <c r="L50" i="1"/>
  <c r="F27" i="1"/>
  <c r="F32" i="1"/>
  <c r="F33" i="1"/>
  <c r="F34" i="1"/>
  <c r="F35" i="1"/>
  <c r="F37" i="1"/>
  <c r="F38" i="1"/>
  <c r="F39" i="1"/>
  <c r="F40" i="1"/>
  <c r="E43" i="1"/>
  <c r="D43" i="1"/>
  <c r="P40" i="1"/>
  <c r="O40" i="1"/>
  <c r="P39" i="1"/>
  <c r="O39" i="1"/>
  <c r="P38" i="1"/>
  <c r="P42" i="1" s="1"/>
  <c r="O38" i="1"/>
  <c r="O42" i="1" s="1"/>
  <c r="P27" i="1"/>
  <c r="O27" i="1"/>
  <c r="O26" i="1"/>
  <c r="O29" i="1" s="1"/>
  <c r="P25" i="1"/>
  <c r="O25" i="1"/>
  <c r="O19" i="1"/>
  <c r="O20" i="1" s="1"/>
  <c r="O51" i="1" s="1"/>
  <c r="O14" i="1"/>
  <c r="O15" i="1" s="1"/>
  <c r="O50" i="1" s="1"/>
  <c r="O9" i="1"/>
  <c r="O10" i="1" s="1"/>
  <c r="O49" i="1" s="1"/>
  <c r="P6" i="1"/>
  <c r="O6" i="1"/>
  <c r="P5" i="1"/>
  <c r="P48" i="1" s="1"/>
  <c r="O5" i="1"/>
  <c r="O48" i="1" s="1"/>
  <c r="O52" i="1" s="1"/>
  <c r="J22" i="1"/>
  <c r="K22" i="1"/>
  <c r="K5" i="1"/>
  <c r="K48" i="1" s="1"/>
  <c r="K6" i="1"/>
  <c r="K9" i="1"/>
  <c r="K10" i="1"/>
  <c r="K14" i="1"/>
  <c r="K15" i="1"/>
  <c r="K50" i="1" s="1"/>
  <c r="K19" i="1"/>
  <c r="K20" i="1"/>
  <c r="K25" i="1"/>
  <c r="K26" i="1" s="1"/>
  <c r="K27" i="1"/>
  <c r="K38" i="1"/>
  <c r="K39" i="1"/>
  <c r="K40" i="1"/>
  <c r="J6" i="1"/>
  <c r="J38" i="1"/>
  <c r="J27" i="1"/>
  <c r="J25" i="1"/>
  <c r="J26" i="1" s="1"/>
  <c r="J29" i="1" s="1"/>
  <c r="J20" i="1"/>
  <c r="J19" i="1"/>
  <c r="J14" i="1"/>
  <c r="J15" i="1" s="1"/>
  <c r="J10" i="1"/>
  <c r="J9" i="1"/>
  <c r="J5" i="1"/>
  <c r="J48" i="1" s="1"/>
  <c r="G48" i="1" l="1"/>
  <c r="G43" i="1"/>
  <c r="G49" i="1"/>
  <c r="G42" i="1"/>
  <c r="G45" i="1" s="1"/>
  <c r="Q48" i="1"/>
  <c r="L48" i="1"/>
  <c r="L52" i="1" s="1"/>
  <c r="Q52" i="1"/>
  <c r="Q45" i="1"/>
  <c r="L26" i="1"/>
  <c r="L29" i="1" s="1"/>
  <c r="L45" i="1" s="1"/>
  <c r="F42" i="1"/>
  <c r="F43" i="1"/>
  <c r="O22" i="1"/>
  <c r="O45" i="1" s="1"/>
  <c r="P9" i="1"/>
  <c r="P10" i="1" s="1"/>
  <c r="P49" i="1" s="1"/>
  <c r="P52" i="1" s="1"/>
  <c r="P14" i="1"/>
  <c r="P15" i="1" s="1"/>
  <c r="P50" i="1" s="1"/>
  <c r="P19" i="1"/>
  <c r="P20" i="1" s="1"/>
  <c r="P51" i="1" s="1"/>
  <c r="P22" i="1"/>
  <c r="P26" i="1"/>
  <c r="P29" i="1" s="1"/>
  <c r="K49" i="1"/>
  <c r="K29" i="1"/>
  <c r="J49" i="1"/>
  <c r="E25" i="1"/>
  <c r="E27" i="1"/>
  <c r="E32" i="1"/>
  <c r="E33" i="1"/>
  <c r="E34" i="1"/>
  <c r="E35" i="1"/>
  <c r="E37" i="1"/>
  <c r="E38" i="1"/>
  <c r="D25" i="1"/>
  <c r="D27" i="1"/>
  <c r="D32" i="1"/>
  <c r="D33" i="1"/>
  <c r="D34" i="1"/>
  <c r="D35" i="1"/>
  <c r="D37" i="1"/>
  <c r="D38" i="1"/>
  <c r="B39" i="1"/>
  <c r="B40" i="1"/>
  <c r="C38" i="1"/>
  <c r="C25" i="1"/>
  <c r="C37" i="1"/>
  <c r="C35" i="1"/>
  <c r="C34" i="1"/>
  <c r="C33" i="1"/>
  <c r="C32" i="1"/>
  <c r="C27" i="1"/>
  <c r="C19" i="1"/>
  <c r="C20" i="1" s="1"/>
  <c r="C14" i="1"/>
  <c r="C15" i="1" s="1"/>
  <c r="C9" i="1"/>
  <c r="C10" i="1" s="1"/>
  <c r="L3" i="2"/>
  <c r="L4" i="2"/>
  <c r="L5" i="2"/>
  <c r="L2" i="2"/>
  <c r="C4" i="1" s="1"/>
  <c r="C5" i="1" s="1"/>
  <c r="E9" i="2"/>
  <c r="D10" i="2"/>
  <c r="D11" i="2"/>
  <c r="C10" i="2"/>
  <c r="C11" i="2"/>
  <c r="B10" i="2"/>
  <c r="B11" i="2"/>
  <c r="B12" i="2"/>
  <c r="D9" i="2"/>
  <c r="C9" i="2"/>
  <c r="B9" i="2"/>
  <c r="G52" i="1" l="1"/>
  <c r="P45" i="1"/>
  <c r="D40" i="1"/>
  <c r="J40" i="1"/>
  <c r="J51" i="1" s="1"/>
  <c r="D39" i="1"/>
  <c r="J39" i="1"/>
  <c r="C26" i="1"/>
  <c r="C29" i="1" s="1"/>
  <c r="E26" i="1"/>
  <c r="E29" i="1" s="1"/>
  <c r="D26" i="1"/>
  <c r="D29" i="1" s="1"/>
  <c r="D14" i="1"/>
  <c r="E14" i="1" s="1"/>
  <c r="C48" i="1"/>
  <c r="D19" i="1"/>
  <c r="C49" i="1"/>
  <c r="D4" i="1"/>
  <c r="D9" i="1"/>
  <c r="C39" i="1"/>
  <c r="C50" i="1" s="1"/>
  <c r="E39" i="1"/>
  <c r="C40" i="1"/>
  <c r="C51" i="1" s="1"/>
  <c r="E40" i="1"/>
  <c r="D42" i="1"/>
  <c r="C22" i="1"/>
  <c r="E15" i="1" l="1"/>
  <c r="F14" i="1"/>
  <c r="F15" i="1" s="1"/>
  <c r="F50" i="1" s="1"/>
  <c r="J50" i="1"/>
  <c r="J52" i="1" s="1"/>
  <c r="J42" i="1"/>
  <c r="J45" i="1" s="1"/>
  <c r="E50" i="1"/>
  <c r="D15" i="1"/>
  <c r="D50" i="1" s="1"/>
  <c r="D20" i="1"/>
  <c r="D51" i="1" s="1"/>
  <c r="E19" i="1"/>
  <c r="D10" i="1"/>
  <c r="D49" i="1" s="1"/>
  <c r="E9" i="1"/>
  <c r="F9" i="1" s="1"/>
  <c r="F10" i="1" s="1"/>
  <c r="F49" i="1" s="1"/>
  <c r="D5" i="1"/>
  <c r="D48" i="1" s="1"/>
  <c r="E4" i="1"/>
  <c r="D22" i="1"/>
  <c r="D45" i="1" s="1"/>
  <c r="C52" i="1"/>
  <c r="E42" i="1"/>
  <c r="C42" i="1"/>
  <c r="C45" i="1" s="1"/>
  <c r="E5" i="1" l="1"/>
  <c r="E48" i="1" s="1"/>
  <c r="F4" i="1"/>
  <c r="E20" i="1"/>
  <c r="E51" i="1" s="1"/>
  <c r="F19" i="1"/>
  <c r="F20" i="1" s="1"/>
  <c r="F51" i="1" s="1"/>
  <c r="D52" i="1"/>
  <c r="E22" i="1"/>
  <c r="E45" i="1" s="1"/>
  <c r="E10" i="1"/>
  <c r="E49" i="1" s="1"/>
  <c r="E52" i="1" s="1"/>
  <c r="F5" i="1" l="1"/>
  <c r="F48" i="1" s="1"/>
  <c r="F52" i="1" s="1"/>
  <c r="F22" i="1"/>
  <c r="F45" i="1" s="1"/>
  <c r="K51" i="1" l="1"/>
  <c r="K52" i="1" s="1"/>
  <c r="K42" i="1"/>
  <c r="K45" i="1" s="1"/>
</calcChain>
</file>

<file path=xl/sharedStrings.xml><?xml version="1.0" encoding="utf-8"?>
<sst xmlns="http://schemas.openxmlformats.org/spreadsheetml/2006/main" count="61" uniqueCount="39">
  <si>
    <t>Frais fixes</t>
  </si>
  <si>
    <t>CA</t>
  </si>
  <si>
    <t>Nb de consult</t>
  </si>
  <si>
    <t>Prix consult</t>
  </si>
  <si>
    <t>Nb de cours</t>
  </si>
  <si>
    <t>Prix cours</t>
  </si>
  <si>
    <t>Consultations</t>
  </si>
  <si>
    <t>Unique</t>
  </si>
  <si>
    <t>Combi carte</t>
  </si>
  <si>
    <t>Cours</t>
  </si>
  <si>
    <t>Groupe</t>
  </si>
  <si>
    <t>Ateliers</t>
  </si>
  <si>
    <t>Ateliers / conférence</t>
  </si>
  <si>
    <t>Carte 5h</t>
  </si>
  <si>
    <t>Carte 10h</t>
  </si>
  <si>
    <t>Prix groupe</t>
  </si>
  <si>
    <t>Nb groupe</t>
  </si>
  <si>
    <t>Nb ateliers</t>
  </si>
  <si>
    <t>Prix ateliers</t>
  </si>
  <si>
    <t>Semaine</t>
  </si>
  <si>
    <t>nb personnes</t>
  </si>
  <si>
    <t>Nb personnes</t>
  </si>
  <si>
    <t>Salaires</t>
  </si>
  <si>
    <t>Charges</t>
  </si>
  <si>
    <t>Telephone</t>
  </si>
  <si>
    <t>Frais variables</t>
  </si>
  <si>
    <t>Rem therapeute</t>
  </si>
  <si>
    <t>Rem cours</t>
  </si>
  <si>
    <t>Rem groupe</t>
  </si>
  <si>
    <t>Rem ateliers</t>
  </si>
  <si>
    <t>Salle therapteute</t>
  </si>
  <si>
    <t>Salle cours</t>
  </si>
  <si>
    <t>Salle groupe</t>
  </si>
  <si>
    <t>Salle ateliers</t>
  </si>
  <si>
    <t>Resultat</t>
  </si>
  <si>
    <t>Resultat brut</t>
  </si>
  <si>
    <t>Consult</t>
  </si>
  <si>
    <t>Frais divers</t>
  </si>
  <si>
    <t>10% de 60€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</si>
</sst>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 val="singleAccounting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0" applyNumberFormat="1"/>
    <xf numFmtId="164" fontId="0" fillId="0" borderId="0" xfId="0" applyNumberFormat="1"/>
    <xf numFmtId="44" fontId="0" fillId="0" borderId="0" xfId="1" applyFont="1"/>
    <xf numFmtId="44" fontId="2" fillId="0" borderId="0" xfId="1" applyFont="1"/>
    <xf numFmtId="44" fontId="3" fillId="0" borderId="0" xfId="1" applyFont="1"/>
    <xf numFmtId="0" fontId="0" fillId="0" borderId="0" xfId="0" applyNumberFormat="1"/>
    <xf numFmtId="0" fontId="0" fillId="0" borderId="0" xfId="1" applyNumberFormat="1" applyFont="1"/>
    <xf numFmtId="0" fontId="4" fillId="0" borderId="0" xfId="0" applyFont="1"/>
    <xf numFmtId="44" fontId="4" fillId="0" borderId="0" xfId="1" applyFont="1"/>
    <xf numFmtId="44" fontId="5" fillId="2" borderId="0" xfId="1" applyFont="1" applyFill="1"/>
    <xf numFmtId="44" fontId="6" fillId="2" borderId="0" xfId="1" applyFont="1" applyFill="1"/>
    <xf numFmtId="44" fontId="5" fillId="3" borderId="0" xfId="1" applyFont="1" applyFill="1"/>
    <xf numFmtId="44" fontId="5" fillId="4" borderId="0" xfId="1" applyFont="1" applyFill="1"/>
    <xf numFmtId="44" fontId="6" fillId="4" borderId="0" xfId="1" applyFont="1" applyFill="1"/>
    <xf numFmtId="44" fontId="6" fillId="3" borderId="0" xfId="1" applyFont="1" applyFill="1"/>
    <xf numFmtId="2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J34" sqref="J34"/>
    </sheetView>
  </sheetViews>
  <sheetFormatPr baseColWidth="10" defaultRowHeight="15" x14ac:dyDescent="0.25"/>
  <cols>
    <col min="1" max="1" width="17.5703125" customWidth="1"/>
    <col min="2" max="2" width="6.140625" customWidth="1"/>
    <col min="3" max="3" width="10.85546875" style="3"/>
    <col min="4" max="4" width="11.28515625" style="3" bestFit="1" customWidth="1"/>
    <col min="5" max="8" width="12" style="3" customWidth="1"/>
    <col min="10" max="10" width="12" style="3" bestFit="1" customWidth="1"/>
    <col min="15" max="15" width="12" style="3" bestFit="1" customWidth="1"/>
  </cols>
  <sheetData>
    <row r="1" spans="1:17" x14ac:dyDescent="0.25">
      <c r="C1" s="3" t="s">
        <v>19</v>
      </c>
      <c r="D1" s="3" t="s">
        <v>19</v>
      </c>
      <c r="E1" s="3" t="s">
        <v>19</v>
      </c>
      <c r="F1" s="3" t="s">
        <v>19</v>
      </c>
      <c r="G1" s="3" t="s">
        <v>19</v>
      </c>
      <c r="J1" s="3" t="s">
        <v>19</v>
      </c>
      <c r="K1" s="3" t="s">
        <v>19</v>
      </c>
      <c r="L1" s="3" t="s">
        <v>19</v>
      </c>
      <c r="O1" s="3" t="s">
        <v>19</v>
      </c>
      <c r="P1" s="3" t="s">
        <v>19</v>
      </c>
      <c r="Q1" s="3" t="s">
        <v>19</v>
      </c>
    </row>
    <row r="2" spans="1:17" x14ac:dyDescent="0.25">
      <c r="K2" s="3"/>
      <c r="L2" s="3"/>
      <c r="P2" s="3"/>
      <c r="Q2" s="3"/>
    </row>
    <row r="3" spans="1:17" s="6" customFormat="1" x14ac:dyDescent="0.25">
      <c r="A3" s="6" t="s">
        <v>2</v>
      </c>
      <c r="C3" s="7">
        <v>15</v>
      </c>
      <c r="D3" s="7">
        <v>40</v>
      </c>
      <c r="E3" s="7">
        <v>25</v>
      </c>
      <c r="F3" s="7">
        <v>22.72522222222219</v>
      </c>
      <c r="G3" s="7">
        <v>42.348000000000006</v>
      </c>
      <c r="H3" s="7"/>
      <c r="J3" s="7">
        <v>25</v>
      </c>
      <c r="K3" s="7">
        <v>40</v>
      </c>
      <c r="L3" s="7">
        <v>24.851764705882353</v>
      </c>
      <c r="O3" s="7">
        <v>25</v>
      </c>
      <c r="P3" s="7">
        <v>40</v>
      </c>
      <c r="Q3" s="7">
        <v>35.206666666666699</v>
      </c>
    </row>
    <row r="4" spans="1:17" x14ac:dyDescent="0.25">
      <c r="A4" t="s">
        <v>3</v>
      </c>
      <c r="C4" s="3">
        <f>Feuil2!L2</f>
        <v>47</v>
      </c>
      <c r="D4" s="3">
        <f>C4</f>
        <v>47</v>
      </c>
      <c r="E4" s="3">
        <f>D4</f>
        <v>47</v>
      </c>
      <c r="F4" s="3">
        <f>E4</f>
        <v>47</v>
      </c>
      <c r="G4" s="3">
        <f>F4</f>
        <v>47</v>
      </c>
      <c r="I4" t="s">
        <v>38</v>
      </c>
      <c r="J4" s="3">
        <v>6</v>
      </c>
      <c r="K4" s="3">
        <v>6</v>
      </c>
      <c r="L4" s="3">
        <v>6</v>
      </c>
      <c r="N4" t="s">
        <v>38</v>
      </c>
      <c r="P4" s="3"/>
      <c r="Q4" s="3"/>
    </row>
    <row r="5" spans="1:17" x14ac:dyDescent="0.25">
      <c r="C5" s="5">
        <f>C3*C4</f>
        <v>705</v>
      </c>
      <c r="D5" s="5">
        <f>D3*D4</f>
        <v>1880</v>
      </c>
      <c r="E5" s="5">
        <f>E3*E4</f>
        <v>1175</v>
      </c>
      <c r="F5" s="5">
        <f>F3*F4</f>
        <v>1068.0854444444428</v>
      </c>
      <c r="G5" s="5">
        <f>G3*G4</f>
        <v>1990.3560000000002</v>
      </c>
      <c r="H5" s="5"/>
      <c r="J5" s="5">
        <f>J3*J4</f>
        <v>150</v>
      </c>
      <c r="K5" s="5">
        <f>K3*K4</f>
        <v>240</v>
      </c>
      <c r="L5" s="5">
        <f>L3*L4</f>
        <v>149.11058823529413</v>
      </c>
      <c r="O5" s="5">
        <f>O3*O4</f>
        <v>0</v>
      </c>
      <c r="P5" s="5">
        <f>P3*P4</f>
        <v>0</v>
      </c>
      <c r="Q5" s="5">
        <f>Q3*Q4</f>
        <v>0</v>
      </c>
    </row>
    <row r="6" spans="1:17" x14ac:dyDescent="0.25">
      <c r="I6">
        <v>14.4</v>
      </c>
      <c r="J6" s="3">
        <f>J3*$I6</f>
        <v>360</v>
      </c>
      <c r="K6" s="3">
        <f>K3*$I6</f>
        <v>576</v>
      </c>
      <c r="L6" s="3">
        <f>L3*$I6</f>
        <v>357.86541176470587</v>
      </c>
      <c r="N6">
        <v>14.4</v>
      </c>
      <c r="O6" s="3">
        <f>O3*$I6</f>
        <v>360</v>
      </c>
      <c r="P6" s="3">
        <f>P3*$I6</f>
        <v>576</v>
      </c>
      <c r="Q6" s="3">
        <f>Q3*$I6</f>
        <v>506.97600000000045</v>
      </c>
    </row>
    <row r="7" spans="1:17" s="6" customFormat="1" x14ac:dyDescent="0.25">
      <c r="A7" s="6" t="s">
        <v>4</v>
      </c>
      <c r="C7" s="7">
        <v>2</v>
      </c>
      <c r="D7" s="7">
        <v>2</v>
      </c>
      <c r="E7" s="7">
        <v>2</v>
      </c>
      <c r="F7" s="7">
        <v>2</v>
      </c>
      <c r="G7" s="7"/>
      <c r="H7" s="7"/>
      <c r="J7" s="7"/>
      <c r="K7" s="7"/>
      <c r="L7" s="7"/>
      <c r="O7" s="7"/>
      <c r="P7" s="7"/>
      <c r="Q7" s="7"/>
    </row>
    <row r="8" spans="1:17" s="6" customFormat="1" x14ac:dyDescent="0.25">
      <c r="A8" s="6" t="s">
        <v>20</v>
      </c>
      <c r="C8" s="7">
        <v>5</v>
      </c>
      <c r="D8" s="7">
        <v>8</v>
      </c>
      <c r="E8" s="7">
        <v>6</v>
      </c>
      <c r="F8" s="7">
        <v>6</v>
      </c>
      <c r="G8" s="7">
        <v>7</v>
      </c>
      <c r="H8" s="7"/>
      <c r="J8" s="7">
        <v>6</v>
      </c>
      <c r="K8" s="7">
        <v>6</v>
      </c>
      <c r="L8" s="7">
        <v>7</v>
      </c>
      <c r="O8" s="7">
        <v>6</v>
      </c>
      <c r="P8" s="7">
        <v>6</v>
      </c>
      <c r="Q8" s="7">
        <v>7</v>
      </c>
    </row>
    <row r="9" spans="1:17" x14ac:dyDescent="0.25">
      <c r="A9" t="s">
        <v>5</v>
      </c>
      <c r="C9" s="3">
        <f>Feuil2!L3</f>
        <v>8</v>
      </c>
      <c r="D9" s="3">
        <f>C9</f>
        <v>8</v>
      </c>
      <c r="E9" s="3">
        <f>D9</f>
        <v>8</v>
      </c>
      <c r="F9" s="3">
        <f>E9</f>
        <v>8</v>
      </c>
      <c r="G9" s="3">
        <f>F9</f>
        <v>8</v>
      </c>
      <c r="J9" s="3">
        <f>I9</f>
        <v>0</v>
      </c>
      <c r="K9" s="3">
        <f>J9</f>
        <v>0</v>
      </c>
      <c r="L9" s="3">
        <f>K9</f>
        <v>0</v>
      </c>
      <c r="O9" s="3">
        <f>N9</f>
        <v>0</v>
      </c>
      <c r="P9" s="3">
        <f>O9</f>
        <v>0</v>
      </c>
      <c r="Q9" s="3">
        <f>P9</f>
        <v>0</v>
      </c>
    </row>
    <row r="10" spans="1:17" x14ac:dyDescent="0.25">
      <c r="C10" s="5">
        <f>C7*C8*C9</f>
        <v>80</v>
      </c>
      <c r="D10" s="5">
        <f>D7*D8*D9</f>
        <v>128</v>
      </c>
      <c r="E10" s="5">
        <f>E7*E8*E9</f>
        <v>96</v>
      </c>
      <c r="F10" s="5">
        <f>F7*F8*F9</f>
        <v>96</v>
      </c>
      <c r="G10" s="5">
        <f>G7*G8*G9</f>
        <v>0</v>
      </c>
      <c r="H10" s="5"/>
      <c r="J10" s="5">
        <f>J7*J8*J9</f>
        <v>0</v>
      </c>
      <c r="K10" s="5">
        <f>K7*K8*K9</f>
        <v>0</v>
      </c>
      <c r="L10" s="5">
        <f>L7*L8*L9</f>
        <v>0</v>
      </c>
      <c r="O10" s="5">
        <f>O7*O8*O9</f>
        <v>0</v>
      </c>
      <c r="P10" s="5">
        <f>P7*P8*P9</f>
        <v>0</v>
      </c>
      <c r="Q10" s="5">
        <f>Q7*Q8*Q9</f>
        <v>0</v>
      </c>
    </row>
    <row r="11" spans="1:17" x14ac:dyDescent="0.25">
      <c r="K11" s="3"/>
      <c r="L11" s="3"/>
      <c r="P11" s="3"/>
      <c r="Q11" s="3"/>
    </row>
    <row r="12" spans="1:17" s="6" customFormat="1" x14ac:dyDescent="0.25">
      <c r="A12" s="6" t="s">
        <v>16</v>
      </c>
      <c r="C12" s="7">
        <v>1</v>
      </c>
      <c r="D12" s="7">
        <v>2</v>
      </c>
      <c r="E12" s="7">
        <v>2</v>
      </c>
      <c r="F12" s="7">
        <v>2</v>
      </c>
      <c r="G12" s="7"/>
      <c r="H12" s="7"/>
      <c r="J12" s="7"/>
      <c r="K12" s="7"/>
      <c r="L12" s="7"/>
      <c r="O12" s="7"/>
      <c r="P12" s="7"/>
      <c r="Q12" s="7"/>
    </row>
    <row r="13" spans="1:17" s="6" customFormat="1" x14ac:dyDescent="0.25">
      <c r="A13" s="6" t="s">
        <v>21</v>
      </c>
      <c r="C13" s="7">
        <v>7</v>
      </c>
      <c r="D13" s="7">
        <v>8</v>
      </c>
      <c r="E13" s="7">
        <v>7</v>
      </c>
      <c r="F13" s="7">
        <v>7</v>
      </c>
      <c r="G13" s="7">
        <v>7</v>
      </c>
      <c r="H13" s="7"/>
      <c r="J13" s="7">
        <v>7</v>
      </c>
      <c r="K13" s="7">
        <v>8</v>
      </c>
      <c r="L13" s="7">
        <v>9</v>
      </c>
      <c r="O13" s="7">
        <v>7</v>
      </c>
      <c r="P13" s="7">
        <v>8</v>
      </c>
      <c r="Q13" s="7">
        <v>9</v>
      </c>
    </row>
    <row r="14" spans="1:17" x14ac:dyDescent="0.25">
      <c r="A14" t="s">
        <v>15</v>
      </c>
      <c r="C14" s="3">
        <f>Feuil2!L4</f>
        <v>17.3</v>
      </c>
      <c r="D14" s="3">
        <f>C14</f>
        <v>17.3</v>
      </c>
      <c r="E14" s="3">
        <f>D14</f>
        <v>17.3</v>
      </c>
      <c r="F14" s="3">
        <f>E14</f>
        <v>17.3</v>
      </c>
      <c r="G14" s="3">
        <f>F14</f>
        <v>17.3</v>
      </c>
      <c r="J14" s="3">
        <f>I14</f>
        <v>0</v>
      </c>
      <c r="K14" s="3">
        <f>J14</f>
        <v>0</v>
      </c>
      <c r="L14" s="3">
        <f>K14</f>
        <v>0</v>
      </c>
      <c r="O14" s="3">
        <f>N14</f>
        <v>0</v>
      </c>
      <c r="P14" s="3">
        <f>O14</f>
        <v>0</v>
      </c>
      <c r="Q14" s="3">
        <f>P14</f>
        <v>0</v>
      </c>
    </row>
    <row r="15" spans="1:17" x14ac:dyDescent="0.25">
      <c r="C15" s="5">
        <f>C12*C13*C14</f>
        <v>121.10000000000001</v>
      </c>
      <c r="D15" s="5">
        <f>D12*D13*D14</f>
        <v>276.8</v>
      </c>
      <c r="E15" s="5">
        <f>E12*E13*E14</f>
        <v>242.20000000000002</v>
      </c>
      <c r="F15" s="5">
        <f>F12*F13*F14</f>
        <v>242.20000000000002</v>
      </c>
      <c r="G15" s="5">
        <f>G12*G13*G14</f>
        <v>0</v>
      </c>
      <c r="H15" s="5"/>
      <c r="J15" s="5">
        <f>J12*J13*J14</f>
        <v>0</v>
      </c>
      <c r="K15" s="5">
        <f>K12*K13*K14</f>
        <v>0</v>
      </c>
      <c r="L15" s="5">
        <f>L12*L13*L14</f>
        <v>0</v>
      </c>
      <c r="O15" s="5">
        <f>O12*O13*O14</f>
        <v>0</v>
      </c>
      <c r="P15" s="5">
        <f>P12*P13*P14</f>
        <v>0</v>
      </c>
      <c r="Q15" s="5">
        <f>Q12*Q13*Q14</f>
        <v>0</v>
      </c>
    </row>
    <row r="16" spans="1:17" x14ac:dyDescent="0.25">
      <c r="K16" s="3"/>
      <c r="L16" s="3"/>
      <c r="P16" s="3"/>
      <c r="Q16" s="3"/>
    </row>
    <row r="17" spans="1:17" s="6" customFormat="1" x14ac:dyDescent="0.25">
      <c r="A17" s="6" t="s">
        <v>17</v>
      </c>
      <c r="C17" s="7">
        <v>0.5</v>
      </c>
      <c r="D17" s="7">
        <v>0.5</v>
      </c>
      <c r="E17" s="7">
        <v>0.5</v>
      </c>
      <c r="F17" s="7">
        <v>0.5</v>
      </c>
      <c r="G17" s="7"/>
      <c r="H17" s="7"/>
      <c r="J17" s="7"/>
      <c r="K17" s="7"/>
      <c r="L17" s="7"/>
      <c r="O17" s="7"/>
      <c r="P17" s="7"/>
      <c r="Q17" s="7"/>
    </row>
    <row r="18" spans="1:17" s="6" customFormat="1" x14ac:dyDescent="0.25">
      <c r="A18" s="6" t="s">
        <v>21</v>
      </c>
      <c r="C18" s="7">
        <v>15</v>
      </c>
      <c r="D18" s="7">
        <v>15</v>
      </c>
      <c r="E18" s="7">
        <v>15</v>
      </c>
      <c r="F18" s="7">
        <v>15</v>
      </c>
      <c r="G18" s="7">
        <v>15</v>
      </c>
      <c r="H18" s="7"/>
      <c r="J18" s="7">
        <v>15</v>
      </c>
      <c r="K18" s="7">
        <v>16</v>
      </c>
      <c r="L18" s="7">
        <v>17</v>
      </c>
      <c r="O18" s="7">
        <v>15</v>
      </c>
      <c r="P18" s="7">
        <v>16</v>
      </c>
      <c r="Q18" s="7">
        <v>17</v>
      </c>
    </row>
    <row r="19" spans="1:17" x14ac:dyDescent="0.25">
      <c r="A19" t="s">
        <v>18</v>
      </c>
      <c r="C19" s="3">
        <f>Feuil2!L5</f>
        <v>10</v>
      </c>
      <c r="D19" s="3">
        <f>C19</f>
        <v>10</v>
      </c>
      <c r="E19" s="3">
        <f>D19</f>
        <v>10</v>
      </c>
      <c r="F19" s="3">
        <f>E19</f>
        <v>10</v>
      </c>
      <c r="G19" s="3">
        <f>F19</f>
        <v>10</v>
      </c>
      <c r="J19" s="3">
        <f>I19</f>
        <v>0</v>
      </c>
      <c r="K19" s="3">
        <f>J19</f>
        <v>0</v>
      </c>
      <c r="L19" s="3">
        <f>K19</f>
        <v>0</v>
      </c>
      <c r="O19" s="3">
        <f>N19</f>
        <v>0</v>
      </c>
      <c r="P19" s="3">
        <f>O19</f>
        <v>0</v>
      </c>
      <c r="Q19" s="3">
        <f>P19</f>
        <v>0</v>
      </c>
    </row>
    <row r="20" spans="1:17" x14ac:dyDescent="0.25">
      <c r="C20" s="5">
        <f>C17*C18*C19</f>
        <v>75</v>
      </c>
      <c r="D20" s="5">
        <f>D17*D18*D19</f>
        <v>75</v>
      </c>
      <c r="E20" s="5">
        <f>E17*E18*E19</f>
        <v>75</v>
      </c>
      <c r="F20" s="5">
        <f>F17*F18*F19</f>
        <v>75</v>
      </c>
      <c r="G20" s="5">
        <f>G17*G18*G19</f>
        <v>0</v>
      </c>
      <c r="H20" s="5"/>
      <c r="J20" s="5">
        <f>J17*J18*J19</f>
        <v>0</v>
      </c>
      <c r="K20" s="5">
        <f>K17*K18*K19</f>
        <v>0</v>
      </c>
      <c r="L20" s="5">
        <f>L17*L18*L19</f>
        <v>0</v>
      </c>
      <c r="O20" s="5">
        <f>O17*O18*O19</f>
        <v>0</v>
      </c>
      <c r="P20" s="5">
        <f>P17*P18*P19</f>
        <v>0</v>
      </c>
      <c r="Q20" s="5">
        <f>Q17*Q18*Q19</f>
        <v>0</v>
      </c>
    </row>
    <row r="21" spans="1:17" x14ac:dyDescent="0.25">
      <c r="K21" s="3"/>
      <c r="L21" s="3"/>
      <c r="P21" s="3"/>
      <c r="Q21" s="3"/>
    </row>
    <row r="22" spans="1:17" x14ac:dyDescent="0.25">
      <c r="A22" t="s">
        <v>1</v>
      </c>
      <c r="C22" s="4">
        <f>C3*C4+C7*C8*C9+C12*C13*C14+C17*C18*C19</f>
        <v>981.1</v>
      </c>
      <c r="D22" s="4">
        <f>D3*D4+D7*D8*D9+D12*D13*D14+D17*D18*D19</f>
        <v>2359.8000000000002</v>
      </c>
      <c r="E22" s="4">
        <f>E3*E4+E7*E8*E9+E12*E13*E14+E17*E18*E19</f>
        <v>1588.2</v>
      </c>
      <c r="F22" s="4">
        <f>F3*F4+F7*F8*F9+F12*F13*F14+F17*F18*F19</f>
        <v>1481.2854444444429</v>
      </c>
      <c r="G22" s="4">
        <f>G3*G4+G7*G8*G9+G12*G13*G14+G17*G18*G19</f>
        <v>1990.3560000000002</v>
      </c>
      <c r="H22" s="4"/>
      <c r="J22" s="4">
        <f>(J5+J6)/1.2</f>
        <v>425</v>
      </c>
      <c r="K22" s="4">
        <f>(K5+K6)/1.2</f>
        <v>680</v>
      </c>
      <c r="L22" s="4">
        <f>(L5+L6)/1.2</f>
        <v>422.48</v>
      </c>
      <c r="O22" s="4">
        <f>(O5+O6)/1.2</f>
        <v>300</v>
      </c>
      <c r="P22" s="4">
        <f>(P5+P6)/1.2</f>
        <v>480</v>
      </c>
      <c r="Q22" s="4">
        <f>(Q5+Q6)/1.2</f>
        <v>422.48000000000042</v>
      </c>
    </row>
    <row r="23" spans="1:17" x14ac:dyDescent="0.25">
      <c r="K23" s="3"/>
      <c r="L23" s="3"/>
      <c r="P23" s="3"/>
      <c r="Q23" s="3"/>
    </row>
    <row r="24" spans="1:17" x14ac:dyDescent="0.25">
      <c r="A24" t="s">
        <v>0</v>
      </c>
      <c r="K24" s="3"/>
      <c r="L24" s="3"/>
      <c r="P24" s="3"/>
      <c r="Q24" s="3"/>
    </row>
    <row r="25" spans="1:17" x14ac:dyDescent="0.25">
      <c r="A25" t="s">
        <v>22</v>
      </c>
      <c r="C25" s="3">
        <f>9.6*35</f>
        <v>336</v>
      </c>
      <c r="D25" s="3">
        <f>9.6*35</f>
        <v>336</v>
      </c>
      <c r="E25" s="3">
        <f>9.6*35</f>
        <v>336</v>
      </c>
      <c r="F25" s="3">
        <f>E25</f>
        <v>336</v>
      </c>
      <c r="G25" s="3">
        <f>F25</f>
        <v>336</v>
      </c>
      <c r="J25" s="3">
        <f>9.6*35</f>
        <v>336</v>
      </c>
      <c r="K25" s="3">
        <f>9.6*35</f>
        <v>336</v>
      </c>
      <c r="L25" s="3">
        <f>K25</f>
        <v>336</v>
      </c>
      <c r="O25" s="3">
        <f>9.6*35</f>
        <v>336</v>
      </c>
      <c r="P25" s="3">
        <f>9.6*35</f>
        <v>336</v>
      </c>
      <c r="Q25" s="3">
        <f>L25</f>
        <v>336</v>
      </c>
    </row>
    <row r="26" spans="1:17" x14ac:dyDescent="0.25">
      <c r="A26" t="s">
        <v>23</v>
      </c>
      <c r="B26" s="1">
        <v>0.18</v>
      </c>
      <c r="C26" s="3">
        <f>C25*$B$26</f>
        <v>60.48</v>
      </c>
      <c r="D26" s="3">
        <f t="shared" ref="D26:E26" si="0">D25*$B$26</f>
        <v>60.48</v>
      </c>
      <c r="E26" s="3">
        <f t="shared" si="0"/>
        <v>60.48</v>
      </c>
      <c r="F26" s="3">
        <f t="shared" ref="F26:G26" si="1">F25*$B$26</f>
        <v>60.48</v>
      </c>
      <c r="G26" s="3">
        <f t="shared" si="1"/>
        <v>60.48</v>
      </c>
      <c r="I26" s="1">
        <v>0.18</v>
      </c>
      <c r="J26" s="3">
        <f t="shared" ref="J26:K26" si="2">J25*$B$26</f>
        <v>60.48</v>
      </c>
      <c r="K26" s="3">
        <f t="shared" si="2"/>
        <v>60.48</v>
      </c>
      <c r="L26" s="3">
        <f t="shared" ref="L26" si="3">L25*$B$26</f>
        <v>60.48</v>
      </c>
      <c r="N26" s="1">
        <v>0.18</v>
      </c>
      <c r="O26" s="3">
        <f t="shared" ref="O26:P26" si="4">O25*$B$26</f>
        <v>60.48</v>
      </c>
      <c r="P26" s="3">
        <f t="shared" si="4"/>
        <v>60.48</v>
      </c>
      <c r="Q26" s="3">
        <f t="shared" ref="Q26" si="5">Q25*$B$26</f>
        <v>60.48</v>
      </c>
    </row>
    <row r="27" spans="1:17" x14ac:dyDescent="0.25">
      <c r="A27" t="s">
        <v>24</v>
      </c>
      <c r="C27" s="3">
        <f>20/4</f>
        <v>5</v>
      </c>
      <c r="D27" s="3">
        <f>20/4</f>
        <v>5</v>
      </c>
      <c r="E27" s="3">
        <f>20/4</f>
        <v>5</v>
      </c>
      <c r="F27" s="3">
        <f>20/4</f>
        <v>5</v>
      </c>
      <c r="G27" s="3">
        <f>20/4</f>
        <v>5</v>
      </c>
      <c r="J27" s="3">
        <f>20/4</f>
        <v>5</v>
      </c>
      <c r="K27" s="3">
        <f>20/4</f>
        <v>5</v>
      </c>
      <c r="L27" s="3">
        <f>20/4</f>
        <v>5</v>
      </c>
      <c r="O27" s="3">
        <f>20/4</f>
        <v>5</v>
      </c>
      <c r="P27" s="3">
        <f>20/4</f>
        <v>5</v>
      </c>
      <c r="Q27" s="3">
        <f>20/4</f>
        <v>5</v>
      </c>
    </row>
    <row r="28" spans="1:17" x14ac:dyDescent="0.25">
      <c r="A28" t="s">
        <v>37</v>
      </c>
      <c r="C28" s="3">
        <v>20</v>
      </c>
      <c r="D28" s="3">
        <v>20</v>
      </c>
      <c r="E28" s="3">
        <v>20</v>
      </c>
      <c r="F28" s="3">
        <v>20</v>
      </c>
      <c r="G28" s="3">
        <v>20</v>
      </c>
      <c r="J28" s="3">
        <v>20</v>
      </c>
      <c r="K28" s="3">
        <v>20</v>
      </c>
      <c r="L28" s="3">
        <v>20</v>
      </c>
      <c r="O28" s="3">
        <v>20</v>
      </c>
      <c r="P28" s="3">
        <v>20</v>
      </c>
      <c r="Q28" s="3">
        <v>21</v>
      </c>
    </row>
    <row r="29" spans="1:17" x14ac:dyDescent="0.25">
      <c r="C29" s="4">
        <f t="shared" ref="C29:D29" si="6">SUM(C25:C28)</f>
        <v>421.48</v>
      </c>
      <c r="D29" s="4">
        <f t="shared" si="6"/>
        <v>421.48</v>
      </c>
      <c r="E29" s="4">
        <f>SUM(E25:E28)</f>
        <v>421.48</v>
      </c>
      <c r="F29" s="4">
        <f>SUM(F25:F28)</f>
        <v>421.48</v>
      </c>
      <c r="G29" s="4">
        <f>SUM(G25:G28)</f>
        <v>421.48</v>
      </c>
      <c r="H29" s="4"/>
      <c r="J29" s="4">
        <f>SUM(J25:J28)</f>
        <v>421.48</v>
      </c>
      <c r="K29" s="4">
        <f>SUM(K25:K28)</f>
        <v>421.48</v>
      </c>
      <c r="L29" s="4">
        <f>SUM(L25:L28)</f>
        <v>421.48</v>
      </c>
      <c r="O29" s="4">
        <f>SUM(O25:O28)</f>
        <v>421.48</v>
      </c>
      <c r="P29" s="4">
        <f>SUM(P25:P28)</f>
        <v>421.48</v>
      </c>
      <c r="Q29" s="4">
        <f>SUM(Q25:Q28)</f>
        <v>422.48</v>
      </c>
    </row>
    <row r="30" spans="1:17" x14ac:dyDescent="0.25">
      <c r="K30" s="3"/>
      <c r="L30" s="3"/>
      <c r="P30" s="3"/>
      <c r="Q30" s="3"/>
    </row>
    <row r="31" spans="1:17" x14ac:dyDescent="0.25">
      <c r="A31" t="s">
        <v>25</v>
      </c>
      <c r="K31" s="3"/>
      <c r="L31" s="3"/>
      <c r="P31" s="3"/>
      <c r="Q31" s="3"/>
    </row>
    <row r="32" spans="1:17" x14ac:dyDescent="0.25">
      <c r="A32" t="s">
        <v>26</v>
      </c>
      <c r="B32">
        <v>27</v>
      </c>
      <c r="C32" s="3">
        <f>C3*$B32</f>
        <v>405</v>
      </c>
      <c r="D32" s="3">
        <f>D3*$B32</f>
        <v>1080</v>
      </c>
      <c r="E32" s="3">
        <f>E3*$B32</f>
        <v>675</v>
      </c>
      <c r="F32" s="3">
        <f>F3*$B32</f>
        <v>613.58099999999911</v>
      </c>
      <c r="G32" s="3">
        <f>G3*$B32</f>
        <v>1143.3960000000002</v>
      </c>
      <c r="K32" s="3"/>
      <c r="L32" s="3"/>
      <c r="P32" s="3"/>
      <c r="Q32" s="3"/>
    </row>
    <row r="33" spans="1:17" x14ac:dyDescent="0.25">
      <c r="A33" t="s">
        <v>27</v>
      </c>
      <c r="B33">
        <f>B32*1.5</f>
        <v>40.5</v>
      </c>
      <c r="C33" s="3">
        <f>C7*$B33</f>
        <v>81</v>
      </c>
      <c r="D33" s="3">
        <f>D7*$B33</f>
        <v>81</v>
      </c>
      <c r="E33" s="3">
        <f>E7*$B33</f>
        <v>81</v>
      </c>
      <c r="F33" s="3">
        <f>F7*$B33</f>
        <v>81</v>
      </c>
      <c r="G33" s="3">
        <f>G7*$B33</f>
        <v>0</v>
      </c>
      <c r="K33" s="3"/>
      <c r="L33" s="3"/>
      <c r="P33" s="3"/>
      <c r="Q33" s="3"/>
    </row>
    <row r="34" spans="1:17" x14ac:dyDescent="0.25">
      <c r="A34" t="s">
        <v>28</v>
      </c>
      <c r="B34">
        <f>B33</f>
        <v>40.5</v>
      </c>
      <c r="C34" s="3">
        <f>C12*$B34</f>
        <v>40.5</v>
      </c>
      <c r="D34" s="3">
        <f>D12*$B34</f>
        <v>81</v>
      </c>
      <c r="E34" s="3">
        <f>E12*$B34</f>
        <v>81</v>
      </c>
      <c r="F34" s="3">
        <f>F12*$B34</f>
        <v>81</v>
      </c>
      <c r="G34" s="3">
        <f>G12*$B34</f>
        <v>0</v>
      </c>
      <c r="K34" s="3"/>
      <c r="L34" s="3"/>
      <c r="P34" s="3"/>
      <c r="Q34" s="3"/>
    </row>
    <row r="35" spans="1:17" x14ac:dyDescent="0.25">
      <c r="A35" t="s">
        <v>29</v>
      </c>
      <c r="B35">
        <f>B34</f>
        <v>40.5</v>
      </c>
      <c r="C35" s="3">
        <f>C17*$B35</f>
        <v>20.25</v>
      </c>
      <c r="D35" s="3">
        <f>D17*$B35</f>
        <v>20.25</v>
      </c>
      <c r="E35" s="3">
        <f>E17*$B35</f>
        <v>20.25</v>
      </c>
      <c r="F35" s="3">
        <f>F17*$B35</f>
        <v>20.25</v>
      </c>
      <c r="G35" s="3">
        <f>G17*$B35</f>
        <v>0</v>
      </c>
      <c r="K35" s="3"/>
      <c r="L35" s="3"/>
      <c r="P35" s="3"/>
      <c r="Q35" s="3"/>
    </row>
    <row r="36" spans="1:17" x14ac:dyDescent="0.25">
      <c r="K36" s="3"/>
      <c r="L36" s="3"/>
      <c r="P36" s="3"/>
      <c r="Q36" s="3"/>
    </row>
    <row r="37" spans="1:17" x14ac:dyDescent="0.25">
      <c r="A37" t="s">
        <v>30</v>
      </c>
      <c r="B37">
        <v>10</v>
      </c>
      <c r="C37" s="3">
        <f>C3*$B37</f>
        <v>150</v>
      </c>
      <c r="D37" s="3">
        <f>D3*$B37</f>
        <v>400</v>
      </c>
      <c r="E37" s="3">
        <f>E3*$B37</f>
        <v>250</v>
      </c>
      <c r="F37" s="3">
        <f>F3*$B37</f>
        <v>227.25222222222189</v>
      </c>
      <c r="G37" s="3">
        <f>G3*$B37</f>
        <v>423.48000000000008</v>
      </c>
      <c r="K37" s="3"/>
      <c r="L37" s="3"/>
      <c r="P37" s="3"/>
      <c r="Q37" s="3"/>
    </row>
    <row r="38" spans="1:17" x14ac:dyDescent="0.25">
      <c r="A38" t="s">
        <v>31</v>
      </c>
      <c r="C38" s="3">
        <f>C7*$B38</f>
        <v>0</v>
      </c>
      <c r="D38" s="3">
        <f>D7*$B38</f>
        <v>0</v>
      </c>
      <c r="E38" s="3">
        <f>E7*$B38</f>
        <v>0</v>
      </c>
      <c r="F38" s="3">
        <f>F7*$B38</f>
        <v>0</v>
      </c>
      <c r="G38" s="3">
        <f>G7*$B38</f>
        <v>0</v>
      </c>
      <c r="J38" s="3">
        <f>J7*$B38</f>
        <v>0</v>
      </c>
      <c r="K38" s="3">
        <f>K7*$B38</f>
        <v>0</v>
      </c>
      <c r="L38" s="3">
        <f>L7*$B38</f>
        <v>0</v>
      </c>
      <c r="O38" s="3">
        <f>O7*$B38</f>
        <v>0</v>
      </c>
      <c r="P38" s="3">
        <f>P7*$B38</f>
        <v>0</v>
      </c>
      <c r="Q38" s="3">
        <f>Q7*$B38</f>
        <v>0</v>
      </c>
    </row>
    <row r="39" spans="1:17" x14ac:dyDescent="0.25">
      <c r="A39" t="s">
        <v>32</v>
      </c>
      <c r="B39" s="16">
        <f>23.4/18*B37</f>
        <v>12.999999999999998</v>
      </c>
      <c r="C39" s="3">
        <f>C12*$B39</f>
        <v>12.999999999999998</v>
      </c>
      <c r="D39" s="3">
        <f>D12*$B39</f>
        <v>25.999999999999996</v>
      </c>
      <c r="E39" s="3">
        <f>E12*$B39</f>
        <v>25.999999999999996</v>
      </c>
      <c r="F39" s="3">
        <f>F12*$B39</f>
        <v>25.999999999999996</v>
      </c>
      <c r="G39" s="3">
        <f>G12*$B39</f>
        <v>0</v>
      </c>
      <c r="J39" s="3">
        <f>J12*$B39</f>
        <v>0</v>
      </c>
      <c r="K39" s="3">
        <f>K12*$B39</f>
        <v>0</v>
      </c>
      <c r="L39" s="3">
        <f>L12*$B39</f>
        <v>0</v>
      </c>
      <c r="O39" s="3">
        <f>O12*$B39</f>
        <v>0</v>
      </c>
      <c r="P39" s="3">
        <f>P12*$B39</f>
        <v>0</v>
      </c>
      <c r="Q39" s="3">
        <f>Q12*$B39</f>
        <v>0</v>
      </c>
    </row>
    <row r="40" spans="1:17" x14ac:dyDescent="0.25">
      <c r="A40" t="s">
        <v>33</v>
      </c>
      <c r="B40">
        <f>35/18*B37</f>
        <v>19.444444444444443</v>
      </c>
      <c r="C40" s="3">
        <f>C17*$B40</f>
        <v>9.7222222222222214</v>
      </c>
      <c r="D40" s="3">
        <f>D17*$B40</f>
        <v>9.7222222222222214</v>
      </c>
      <c r="E40" s="3">
        <f>E17*$B40</f>
        <v>9.7222222222222214</v>
      </c>
      <c r="F40" s="3">
        <f>F17*$B40</f>
        <v>9.7222222222222214</v>
      </c>
      <c r="G40" s="3">
        <f>G17*$B40</f>
        <v>0</v>
      </c>
      <c r="J40" s="3">
        <f>J17*$B40</f>
        <v>0</v>
      </c>
      <c r="K40" s="3">
        <f>K17*$B40</f>
        <v>0</v>
      </c>
      <c r="L40" s="3">
        <f>L17*$B40</f>
        <v>0</v>
      </c>
      <c r="O40" s="3">
        <f>O17*$B40</f>
        <v>0</v>
      </c>
      <c r="P40" s="3">
        <f>P17*$B40</f>
        <v>0</v>
      </c>
      <c r="Q40" s="3">
        <f>Q17*$B40</f>
        <v>0</v>
      </c>
    </row>
    <row r="41" spans="1:17" x14ac:dyDescent="0.25">
      <c r="K41" s="3"/>
      <c r="L41" s="3"/>
      <c r="P41" s="3"/>
      <c r="Q41" s="3"/>
    </row>
    <row r="42" spans="1:17" x14ac:dyDescent="0.25">
      <c r="C42" s="4">
        <f>SUM(C31:C41)</f>
        <v>719.47222222222217</v>
      </c>
      <c r="D42" s="4">
        <f>SUM(D31:D41)</f>
        <v>1697.9722222222222</v>
      </c>
      <c r="E42" s="4">
        <f>SUM(E31:E41)</f>
        <v>1142.9722222222222</v>
      </c>
      <c r="F42" s="4">
        <f>SUM(F31:F41)</f>
        <v>1058.8054444444431</v>
      </c>
      <c r="G42" s="4">
        <f>SUM(G31:G41)</f>
        <v>1566.8760000000002</v>
      </c>
      <c r="H42" s="4"/>
      <c r="J42" s="4">
        <f>SUM(J31:J41)</f>
        <v>0</v>
      </c>
      <c r="K42" s="4">
        <f>SUM(K31:K41)</f>
        <v>0</v>
      </c>
      <c r="L42" s="4">
        <f>SUM(L31:L41)</f>
        <v>0</v>
      </c>
      <c r="O42" s="4">
        <f>SUM(O31:O41)</f>
        <v>0</v>
      </c>
      <c r="P42" s="4">
        <f>SUM(P31:P41)</f>
        <v>0</v>
      </c>
      <c r="Q42" s="4">
        <f>SUM(Q31:Q41)</f>
        <v>0</v>
      </c>
    </row>
    <row r="43" spans="1:17" x14ac:dyDescent="0.25">
      <c r="D43" s="10">
        <f>(D37+D39+D40)/1.2</f>
        <v>363.10185185185185</v>
      </c>
      <c r="E43" s="13">
        <f>(E37+E39+E40)/1.2</f>
        <v>238.10185185185188</v>
      </c>
      <c r="F43" s="12">
        <f>(F37+F39+F40)/1.2</f>
        <v>219.14537037037007</v>
      </c>
      <c r="G43" s="12">
        <f>(G37+G39+G40)/1.2</f>
        <v>352.90000000000009</v>
      </c>
      <c r="K43" s="3"/>
      <c r="L43" s="3"/>
      <c r="P43" s="3"/>
      <c r="Q43" s="3"/>
    </row>
    <row r="44" spans="1:17" x14ac:dyDescent="0.25">
      <c r="K44" s="3"/>
      <c r="L44" s="3"/>
      <c r="P44" s="3"/>
      <c r="Q44" s="3"/>
    </row>
    <row r="45" spans="1:17" ht="17.25" x14ac:dyDescent="0.4">
      <c r="A45" s="8" t="s">
        <v>34</v>
      </c>
      <c r="B45" s="8"/>
      <c r="C45" s="9">
        <f>C22-C29-C42</f>
        <v>-159.85222222222217</v>
      </c>
      <c r="D45" s="9">
        <f>D22-D29-D42</f>
        <v>240.34777777777799</v>
      </c>
      <c r="E45" s="9">
        <f>E22-E29-E42</f>
        <v>23.747777777777856</v>
      </c>
      <c r="F45" s="9">
        <f>F22-F29-F42</f>
        <v>0.99999999999977263</v>
      </c>
      <c r="G45" s="9">
        <f>G22-G29-G42</f>
        <v>2</v>
      </c>
      <c r="H45" s="9"/>
      <c r="J45" s="14">
        <f>J22-J29-J42</f>
        <v>3.5199999999999818</v>
      </c>
      <c r="K45" s="11">
        <f>K22-K29-K42</f>
        <v>258.52</v>
      </c>
      <c r="L45" s="15">
        <f>L22-L29-L42</f>
        <v>1</v>
      </c>
      <c r="O45" s="14">
        <f>O22-O29-O42</f>
        <v>-121.48000000000002</v>
      </c>
      <c r="P45" s="11">
        <f>P22-P29-P42</f>
        <v>58.519999999999982</v>
      </c>
      <c r="Q45" s="15">
        <f>Q22-Q29-Q42</f>
        <v>3.979039320256561E-13</v>
      </c>
    </row>
    <row r="46" spans="1:17" x14ac:dyDescent="0.25">
      <c r="K46" s="3">
        <f>K45/(14.4/1.2)</f>
        <v>21.543333333333333</v>
      </c>
      <c r="L46" s="3"/>
      <c r="P46" s="3"/>
      <c r="Q46" s="3"/>
    </row>
    <row r="47" spans="1:17" x14ac:dyDescent="0.25">
      <c r="A47" t="s">
        <v>35</v>
      </c>
      <c r="K47" s="3"/>
      <c r="L47" s="3"/>
      <c r="P47" s="3"/>
      <c r="Q47" s="3"/>
    </row>
    <row r="48" spans="1:17" x14ac:dyDescent="0.25">
      <c r="A48" t="s">
        <v>36</v>
      </c>
      <c r="C48" s="3">
        <f>C5-C32-C37</f>
        <v>150</v>
      </c>
      <c r="D48" s="3">
        <f>D5-D32-D37</f>
        <v>400</v>
      </c>
      <c r="E48" s="3">
        <f>E5-E32-E37</f>
        <v>250</v>
      </c>
      <c r="F48" s="3">
        <f>F5-F32-F37</f>
        <v>227.25222222222183</v>
      </c>
      <c r="G48" s="3">
        <f>G5-G32-G37</f>
        <v>423.47999999999996</v>
      </c>
      <c r="J48" s="3">
        <f>J5-J32-J6</f>
        <v>-210</v>
      </c>
      <c r="K48" s="3">
        <f>K5-K32-K6</f>
        <v>-336</v>
      </c>
      <c r="L48" s="3">
        <f>L5-L32-L6</f>
        <v>-208.75482352941174</v>
      </c>
      <c r="O48" s="3">
        <f>O5-O32-O6</f>
        <v>-360</v>
      </c>
      <c r="P48" s="3">
        <f>P5-P32-P6</f>
        <v>-576</v>
      </c>
      <c r="Q48" s="3">
        <f>Q5-Q32-Q6</f>
        <v>-506.97600000000045</v>
      </c>
    </row>
    <row r="49" spans="1:17" x14ac:dyDescent="0.25">
      <c r="A49" t="s">
        <v>9</v>
      </c>
      <c r="C49" s="3">
        <f>C10-C33-C38</f>
        <v>-1</v>
      </c>
      <c r="D49" s="3">
        <f>D10-D33-D38</f>
        <v>47</v>
      </c>
      <c r="E49" s="3">
        <f>E10-E33-E38</f>
        <v>15</v>
      </c>
      <c r="F49" s="3">
        <f>F10-F33-F38</f>
        <v>15</v>
      </c>
      <c r="G49" s="3">
        <f>G10-G33-G38</f>
        <v>0</v>
      </c>
      <c r="J49" s="3">
        <f>J10-J33-J38</f>
        <v>0</v>
      </c>
      <c r="K49" s="3">
        <f>K10-K33-K38</f>
        <v>0</v>
      </c>
      <c r="L49" s="3">
        <f>L10-L33-L38</f>
        <v>0</v>
      </c>
      <c r="O49" s="3">
        <f>O10-O33-O38</f>
        <v>0</v>
      </c>
      <c r="P49" s="3">
        <f>P10-P33-P38</f>
        <v>0</v>
      </c>
      <c r="Q49" s="3">
        <f>Q10-Q33-Q38</f>
        <v>0</v>
      </c>
    </row>
    <row r="50" spans="1:17" x14ac:dyDescent="0.25">
      <c r="A50" t="s">
        <v>10</v>
      </c>
      <c r="C50" s="3">
        <f>C15-C34-C39</f>
        <v>67.600000000000009</v>
      </c>
      <c r="D50" s="3">
        <f>D15-D34-D39</f>
        <v>169.8</v>
      </c>
      <c r="E50" s="3">
        <f>E15-E34-E39</f>
        <v>135.20000000000002</v>
      </c>
      <c r="F50" s="3">
        <f>F15-F34-F39</f>
        <v>135.20000000000002</v>
      </c>
      <c r="G50" s="3">
        <f>G15-G34-G39</f>
        <v>0</v>
      </c>
      <c r="J50" s="3">
        <f>J15-J34-J39</f>
        <v>0</v>
      </c>
      <c r="K50" s="3">
        <f>K15-K34-K39</f>
        <v>0</v>
      </c>
      <c r="L50" s="3">
        <f>L15-L34-L39</f>
        <v>0</v>
      </c>
      <c r="O50" s="3">
        <f>O15-O34-O39</f>
        <v>0</v>
      </c>
      <c r="P50" s="3">
        <f>P15-P34-P39</f>
        <v>0</v>
      </c>
      <c r="Q50" s="3">
        <f>Q15-Q34-Q39</f>
        <v>0</v>
      </c>
    </row>
    <row r="51" spans="1:17" x14ac:dyDescent="0.25">
      <c r="A51" t="s">
        <v>11</v>
      </c>
      <c r="C51" s="3">
        <f>C20-C35-C40</f>
        <v>45.027777777777779</v>
      </c>
      <c r="D51" s="3">
        <f>D20-D35-D40</f>
        <v>45.027777777777779</v>
      </c>
      <c r="E51" s="3">
        <f>E20-E35-E40</f>
        <v>45.027777777777779</v>
      </c>
      <c r="F51" s="3">
        <f>F20-F35-F40</f>
        <v>45.027777777777779</v>
      </c>
      <c r="G51" s="3">
        <f>G20-G35-G40</f>
        <v>0</v>
      </c>
      <c r="J51" s="3">
        <f>J20-J35-J40</f>
        <v>0</v>
      </c>
      <c r="K51" s="3">
        <f>K20-K35-K40</f>
        <v>0</v>
      </c>
      <c r="L51" s="3">
        <f>L20-L35-L40</f>
        <v>0</v>
      </c>
      <c r="O51" s="3">
        <f>O20-O35-O40</f>
        <v>0</v>
      </c>
      <c r="P51" s="3">
        <f>P20-P35-P40</f>
        <v>0</v>
      </c>
      <c r="Q51" s="3">
        <f>Q20-Q35-Q40</f>
        <v>0</v>
      </c>
    </row>
    <row r="52" spans="1:17" x14ac:dyDescent="0.25">
      <c r="C52" s="4">
        <f>SUM(C48:C51)</f>
        <v>261.62777777777779</v>
      </c>
      <c r="D52" s="4">
        <f>SUM(D48:D51)</f>
        <v>661.82777777777778</v>
      </c>
      <c r="E52" s="4">
        <f>SUM(E48:E51)</f>
        <v>445.22777777777782</v>
      </c>
      <c r="F52" s="4">
        <f>SUM(F48:F51)</f>
        <v>422.47999999999962</v>
      </c>
      <c r="G52" s="4">
        <f>SUM(G48:G51)</f>
        <v>423.47999999999996</v>
      </c>
      <c r="H52" s="4"/>
      <c r="J52" s="4">
        <f>SUM(J48:J51)</f>
        <v>-210</v>
      </c>
      <c r="K52" s="4">
        <f>SUM(K48:K51)</f>
        <v>-336</v>
      </c>
      <c r="L52" s="4">
        <f>SUM(L48:L51)</f>
        <v>-208.75482352941174</v>
      </c>
      <c r="O52" s="4">
        <f>SUM(O48:O51)</f>
        <v>-360</v>
      </c>
      <c r="P52" s="4">
        <f>SUM(P48:P51)</f>
        <v>-576</v>
      </c>
      <c r="Q52" s="4">
        <f>SUM(Q48:Q51)</f>
        <v>-506.97600000000045</v>
      </c>
    </row>
    <row r="53" spans="1:17" x14ac:dyDescent="0.25">
      <c r="K53" s="3"/>
      <c r="L53" s="3"/>
      <c r="P53" s="3"/>
      <c r="Q53" s="3"/>
    </row>
    <row r="54" spans="1:17" x14ac:dyDescent="0.25">
      <c r="K54" s="3"/>
      <c r="L54" s="3"/>
      <c r="P54" s="3"/>
      <c r="Q54" s="3"/>
    </row>
    <row r="55" spans="1:17" x14ac:dyDescent="0.25">
      <c r="K55" s="3"/>
      <c r="L55" s="3"/>
      <c r="P55" s="3"/>
      <c r="Q55" s="3"/>
    </row>
    <row r="56" spans="1:17" x14ac:dyDescent="0.25">
      <c r="K56" s="3"/>
      <c r="L56" s="3"/>
      <c r="P56" s="3"/>
      <c r="Q56" s="3"/>
    </row>
    <row r="57" spans="1:17" x14ac:dyDescent="0.25">
      <c r="K57" s="3"/>
      <c r="L57" s="3"/>
      <c r="P57" s="3"/>
      <c r="Q57" s="3"/>
    </row>
    <row r="58" spans="1:17" x14ac:dyDescent="0.25">
      <c r="K58" s="3"/>
      <c r="L58" s="3"/>
      <c r="P58" s="3"/>
      <c r="Q58" s="3"/>
    </row>
    <row r="59" spans="1:17" x14ac:dyDescent="0.25">
      <c r="K59" s="3"/>
      <c r="L59" s="3"/>
      <c r="P59" s="3"/>
      <c r="Q59" s="3"/>
    </row>
    <row r="60" spans="1:17" x14ac:dyDescent="0.25">
      <c r="K60" s="3"/>
      <c r="L60" s="3"/>
      <c r="P60" s="3"/>
      <c r="Q60" s="3"/>
    </row>
    <row r="61" spans="1:17" x14ac:dyDescent="0.25">
      <c r="K61" s="3"/>
      <c r="L61" s="3"/>
      <c r="P61" s="3"/>
      <c r="Q61" s="3"/>
    </row>
    <row r="62" spans="1:17" x14ac:dyDescent="0.25">
      <c r="K62" s="3"/>
      <c r="L62" s="3"/>
      <c r="P62" s="3"/>
      <c r="Q62" s="3"/>
    </row>
    <row r="63" spans="1:17" x14ac:dyDescent="0.25">
      <c r="K63" s="3"/>
      <c r="L63" s="3"/>
      <c r="P63" s="3"/>
      <c r="Q63" s="3"/>
    </row>
    <row r="64" spans="1:17" x14ac:dyDescent="0.25">
      <c r="K64" s="3"/>
      <c r="L64" s="3"/>
      <c r="P64" s="3"/>
      <c r="Q64" s="3"/>
    </row>
    <row r="65" spans="11:17" x14ac:dyDescent="0.25">
      <c r="K65" s="3"/>
      <c r="L65" s="3"/>
      <c r="P65" s="3"/>
      <c r="Q65" s="3"/>
    </row>
    <row r="66" spans="11:17" x14ac:dyDescent="0.25">
      <c r="K66" s="3"/>
      <c r="L66" s="3"/>
      <c r="P66" s="3"/>
      <c r="Q66" s="3"/>
    </row>
    <row r="67" spans="11:17" x14ac:dyDescent="0.25">
      <c r="K67" s="3"/>
      <c r="L67" s="3"/>
      <c r="P67" s="3"/>
      <c r="Q67" s="3"/>
    </row>
    <row r="68" spans="11:17" x14ac:dyDescent="0.25">
      <c r="K68" s="3"/>
      <c r="L68" s="3"/>
      <c r="P68" s="3"/>
      <c r="Q68" s="3"/>
    </row>
    <row r="69" spans="11:17" x14ac:dyDescent="0.25">
      <c r="K69" s="3"/>
      <c r="L69" s="3"/>
      <c r="P69" s="3"/>
      <c r="Q69" s="3"/>
    </row>
    <row r="70" spans="11:17" x14ac:dyDescent="0.25">
      <c r="K70" s="3"/>
      <c r="L70" s="3"/>
      <c r="P70" s="3"/>
      <c r="Q70" s="3"/>
    </row>
    <row r="71" spans="11:17" x14ac:dyDescent="0.25">
      <c r="K71" s="3"/>
      <c r="L71" s="3"/>
      <c r="P71" s="3"/>
      <c r="Q71" s="3"/>
    </row>
    <row r="72" spans="11:17" x14ac:dyDescent="0.25">
      <c r="K72" s="3"/>
      <c r="L72" s="3"/>
      <c r="P72" s="3"/>
      <c r="Q7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K7" sqref="K7"/>
    </sheetView>
  </sheetViews>
  <sheetFormatPr baseColWidth="10" defaultRowHeight="15" x14ac:dyDescent="0.25"/>
  <cols>
    <col min="1" max="1" width="19.85546875" bestFit="1" customWidth="1"/>
  </cols>
  <sheetData>
    <row r="1" spans="1:12" x14ac:dyDescent="0.25">
      <c r="B1" t="s">
        <v>7</v>
      </c>
      <c r="C1" t="s">
        <v>13</v>
      </c>
      <c r="D1" t="s">
        <v>14</v>
      </c>
      <c r="E1" t="s">
        <v>8</v>
      </c>
    </row>
    <row r="2" spans="1:12" x14ac:dyDescent="0.25">
      <c r="A2" t="s">
        <v>6</v>
      </c>
      <c r="B2">
        <v>50</v>
      </c>
      <c r="C2">
        <v>48</v>
      </c>
      <c r="D2">
        <v>45</v>
      </c>
      <c r="E2">
        <v>45</v>
      </c>
      <c r="G2" s="1">
        <v>0.25</v>
      </c>
      <c r="H2" s="1">
        <v>0.25</v>
      </c>
      <c r="I2" s="1">
        <v>0.25</v>
      </c>
      <c r="J2" s="1">
        <v>0.25</v>
      </c>
      <c r="L2" s="2">
        <f>B2*G2+C2*H2+D2*I2+E2*J2</f>
        <v>47</v>
      </c>
    </row>
    <row r="3" spans="1:12" x14ac:dyDescent="0.25">
      <c r="A3" t="s">
        <v>9</v>
      </c>
      <c r="B3">
        <v>10</v>
      </c>
      <c r="C3">
        <v>9</v>
      </c>
      <c r="D3">
        <v>8</v>
      </c>
      <c r="E3">
        <v>5</v>
      </c>
      <c r="G3" s="1">
        <v>0.25</v>
      </c>
      <c r="H3" s="1">
        <v>0.25</v>
      </c>
      <c r="I3" s="1">
        <v>0.25</v>
      </c>
      <c r="J3" s="1">
        <v>0.25</v>
      </c>
      <c r="L3" s="2">
        <f t="shared" ref="L3:L5" si="0">B3*G3+C3*H3+D3*I3+E3*J3</f>
        <v>8</v>
      </c>
    </row>
    <row r="4" spans="1:12" x14ac:dyDescent="0.25">
      <c r="A4" t="s">
        <v>10</v>
      </c>
      <c r="B4">
        <v>20</v>
      </c>
      <c r="C4">
        <v>18</v>
      </c>
      <c r="D4">
        <v>16</v>
      </c>
      <c r="G4" s="1">
        <v>0.1</v>
      </c>
      <c r="H4" s="1">
        <v>0.45</v>
      </c>
      <c r="I4" s="1">
        <v>0.45</v>
      </c>
      <c r="L4" s="2">
        <f t="shared" si="0"/>
        <v>17.3</v>
      </c>
    </row>
    <row r="5" spans="1:12" x14ac:dyDescent="0.25">
      <c r="A5" t="s">
        <v>12</v>
      </c>
      <c r="B5">
        <v>10</v>
      </c>
      <c r="G5" s="1">
        <v>1</v>
      </c>
      <c r="L5" s="2">
        <f t="shared" si="0"/>
        <v>10</v>
      </c>
    </row>
    <row r="8" spans="1:12" x14ac:dyDescent="0.25">
      <c r="B8" t="s">
        <v>7</v>
      </c>
      <c r="C8" t="s">
        <v>13</v>
      </c>
      <c r="D8" t="s">
        <v>14</v>
      </c>
      <c r="E8" t="s">
        <v>8</v>
      </c>
    </row>
    <row r="9" spans="1:12" x14ac:dyDescent="0.25">
      <c r="A9" t="s">
        <v>6</v>
      </c>
      <c r="B9">
        <f>B2</f>
        <v>50</v>
      </c>
      <c r="C9">
        <f>C2*5</f>
        <v>240</v>
      </c>
      <c r="D9">
        <f>D2*10</f>
        <v>450</v>
      </c>
      <c r="E9" s="17">
        <f>E2*10+E3*10</f>
        <v>500</v>
      </c>
    </row>
    <row r="10" spans="1:12" x14ac:dyDescent="0.25">
      <c r="A10" t="s">
        <v>9</v>
      </c>
      <c r="B10">
        <f t="shared" ref="B10:B12" si="1">B3</f>
        <v>10</v>
      </c>
      <c r="C10">
        <f t="shared" ref="C10:C11" si="2">C3*5</f>
        <v>45</v>
      </c>
      <c r="D10">
        <f t="shared" ref="D10:D11" si="3">D3*10</f>
        <v>80</v>
      </c>
      <c r="E10" s="17"/>
    </row>
    <row r="11" spans="1:12" x14ac:dyDescent="0.25">
      <c r="A11" t="s">
        <v>10</v>
      </c>
      <c r="B11">
        <f t="shared" si="1"/>
        <v>20</v>
      </c>
      <c r="C11">
        <f t="shared" si="2"/>
        <v>90</v>
      </c>
      <c r="D11">
        <f t="shared" si="3"/>
        <v>160</v>
      </c>
    </row>
    <row r="12" spans="1:12" x14ac:dyDescent="0.25">
      <c r="A12" t="s">
        <v>12</v>
      </c>
      <c r="B12">
        <f t="shared" si="1"/>
        <v>10</v>
      </c>
    </row>
  </sheetData>
  <mergeCells count="1"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LESPINASSE</dc:creator>
  <cp:lastModifiedBy>Sophie Lespinasse</cp:lastModifiedBy>
  <cp:lastPrinted>2015-11-25T14:55:48Z</cp:lastPrinted>
  <dcterms:created xsi:type="dcterms:W3CDTF">2015-11-22T15:38:29Z</dcterms:created>
  <dcterms:modified xsi:type="dcterms:W3CDTF">2015-11-25T14:56:36Z</dcterms:modified>
</cp:coreProperties>
</file>