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680" activeTab="1"/>
  </bookViews>
  <sheets>
    <sheet name="modele" sheetId="1" r:id="rId1"/>
    <sheet name="modele (2)" sheetId="4" r:id="rId2"/>
    <sheet name="Feuil2" sheetId="2" r:id="rId3"/>
    <sheet name="Feuil3" sheetId="3" r:id="rId4"/>
  </sheets>
  <calcPr calcId="125725"/>
</workbook>
</file>

<file path=xl/calcChain.xml><?xml version="1.0" encoding="utf-8"?>
<calcChain xmlns="http://schemas.openxmlformats.org/spreadsheetml/2006/main">
  <c r="E52" i="4"/>
  <c r="D52"/>
  <c r="C52"/>
  <c r="E45"/>
  <c r="E47" s="1"/>
  <c r="D45"/>
  <c r="D47" s="1"/>
  <c r="C45"/>
  <c r="C47" s="1"/>
  <c r="E40"/>
  <c r="D40"/>
  <c r="E38"/>
  <c r="E42" s="1"/>
  <c r="D38"/>
  <c r="D42" s="1"/>
  <c r="C38"/>
  <c r="C42" s="1"/>
  <c r="E35"/>
  <c r="D35"/>
  <c r="C35"/>
  <c r="E25"/>
  <c r="D25"/>
  <c r="C25"/>
  <c r="E19"/>
  <c r="E55" s="1"/>
  <c r="E57" s="1"/>
  <c r="D19"/>
  <c r="C19"/>
  <c r="C55" s="1"/>
  <c r="C57" s="1"/>
  <c r="E12"/>
  <c r="D12"/>
  <c r="C12"/>
  <c r="C59" l="1"/>
  <c r="C61" s="1"/>
  <c r="E59"/>
  <c r="E61" s="1"/>
  <c r="D55"/>
  <c r="D57" s="1"/>
  <c r="D59" l="1"/>
  <c r="D61" s="1"/>
  <c r="C38" i="1"/>
  <c r="C50"/>
  <c r="D50"/>
  <c r="B50"/>
  <c r="C43"/>
  <c r="C45" s="1"/>
  <c r="D43"/>
  <c r="D45" s="1"/>
  <c r="B43"/>
  <c r="B45" s="1"/>
  <c r="D38"/>
  <c r="C36"/>
  <c r="C40" s="1"/>
  <c r="D36"/>
  <c r="B36"/>
  <c r="B40" s="1"/>
  <c r="C33"/>
  <c r="D33"/>
  <c r="B33"/>
  <c r="C23"/>
  <c r="D23"/>
  <c r="B23"/>
  <c r="C15"/>
  <c r="C17" s="1"/>
  <c r="D15"/>
  <c r="D17" s="1"/>
  <c r="B15"/>
  <c r="B17" s="1"/>
  <c r="C10"/>
  <c r="D10"/>
  <c r="B10"/>
  <c r="D40" l="1"/>
  <c r="D53" s="1"/>
  <c r="D55" s="1"/>
  <c r="D57" s="1"/>
  <c r="D59" s="1"/>
  <c r="B53"/>
  <c r="B55" s="1"/>
  <c r="B57" s="1"/>
  <c r="B59" s="1"/>
  <c r="C53"/>
  <c r="C55" s="1"/>
  <c r="C57" s="1"/>
  <c r="C59" l="1"/>
</calcChain>
</file>

<file path=xl/sharedStrings.xml><?xml version="1.0" encoding="utf-8"?>
<sst xmlns="http://schemas.openxmlformats.org/spreadsheetml/2006/main" count="86" uniqueCount="49">
  <si>
    <t>VIE CLAIRE - FAMILLE CARPENTIER</t>
  </si>
  <si>
    <t xml:space="preserve">COMPTE DE RESULTAT PREVISIONNEL </t>
  </si>
  <si>
    <t>PRODUITS</t>
  </si>
  <si>
    <t>ANNEE 2016</t>
  </si>
  <si>
    <t>ANNEE 2017</t>
  </si>
  <si>
    <t>ANNEE 2018</t>
  </si>
  <si>
    <t>Ventes de produits</t>
  </si>
  <si>
    <t xml:space="preserve">Chiffre d'affaires HT </t>
  </si>
  <si>
    <t>CHARGES</t>
  </si>
  <si>
    <t>Marchandises</t>
  </si>
  <si>
    <t>total achats  ( charges variables)</t>
  </si>
  <si>
    <t>Eau gaz électricité</t>
  </si>
  <si>
    <t xml:space="preserve">Fournitures administratives </t>
  </si>
  <si>
    <t>Fournitures d'entretien</t>
  </si>
  <si>
    <t>Loyer et charges locatives</t>
  </si>
  <si>
    <t>Credit bail photocopieur</t>
  </si>
  <si>
    <t>Assurances</t>
  </si>
  <si>
    <t>Honoraires</t>
  </si>
  <si>
    <t>Frais de réception</t>
  </si>
  <si>
    <t>Frais postaux téléphone internet</t>
  </si>
  <si>
    <t>Frais bancaires</t>
  </si>
  <si>
    <t>total charges externes</t>
  </si>
  <si>
    <t>Salaire brut du personnel</t>
  </si>
  <si>
    <t>Charges sur salaires</t>
  </si>
  <si>
    <t>Rémunération / pélévements chef entreprise</t>
  </si>
  <si>
    <t>total masse salariale</t>
  </si>
  <si>
    <t>Impots</t>
  </si>
  <si>
    <t>Taxes</t>
  </si>
  <si>
    <t>total impots et taxes</t>
  </si>
  <si>
    <t>total achats de fournitures</t>
  </si>
  <si>
    <t>Intèrêts sur emprunts</t>
  </si>
  <si>
    <t>Dotations aux amortissements</t>
  </si>
  <si>
    <t>total  charges  financières</t>
  </si>
  <si>
    <t>TOTAL CHARGES</t>
  </si>
  <si>
    <t>RESULTAT AVANT IS</t>
  </si>
  <si>
    <t>Impôts sur les bénéfices</t>
  </si>
  <si>
    <t>BENEFICE</t>
  </si>
  <si>
    <t>Charges sociales chef entreprise</t>
  </si>
  <si>
    <t xml:space="preserve">      6-3</t>
  </si>
  <si>
    <t>FRANCHISEUR KHEPRI SANTE</t>
  </si>
  <si>
    <t>ANNEE 2021</t>
  </si>
  <si>
    <t>16 MOIS</t>
  </si>
  <si>
    <t>12 MOIS</t>
  </si>
  <si>
    <t>ANNEE 2022</t>
  </si>
  <si>
    <t>ANNEE 2023</t>
  </si>
  <si>
    <t>ANNEE 2024</t>
  </si>
  <si>
    <t>ANNEE 2025</t>
  </si>
  <si>
    <t>Franchises ( Khépri Santé)</t>
  </si>
  <si>
    <t>Formations et conseils ( Khépri formations)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</si>
</sst>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0" fillId="2" borderId="0" xfId="0" applyFill="1"/>
    <xf numFmtId="164" fontId="0" fillId="0" borderId="0" xfId="1" applyNumberFormat="1" applyFont="1"/>
    <xf numFmtId="164" fontId="0" fillId="0" borderId="0" xfId="0" applyNumberFormat="1"/>
    <xf numFmtId="164" fontId="0" fillId="3" borderId="0" xfId="0" applyNumberFormat="1" applyFill="1"/>
    <xf numFmtId="164" fontId="0" fillId="3" borderId="0" xfId="1" applyNumberFormat="1" applyFont="1" applyFill="1"/>
    <xf numFmtId="0" fontId="0" fillId="3" borderId="0" xfId="0" applyFill="1" applyAlignment="1">
      <alignment horizontal="right"/>
    </xf>
    <xf numFmtId="0" fontId="2" fillId="2" borderId="0" xfId="0" applyFont="1" applyFill="1"/>
    <xf numFmtId="164" fontId="0" fillId="2" borderId="0" xfId="1" applyNumberFormat="1" applyFont="1" applyFill="1"/>
    <xf numFmtId="0" fontId="2" fillId="2" borderId="0" xfId="0" applyFont="1" applyFill="1" applyAlignment="1">
      <alignment horizontal="right"/>
    </xf>
    <xf numFmtId="164" fontId="2" fillId="2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Fill="1"/>
    <xf numFmtId="164" fontId="0" fillId="0" borderId="0" xfId="1" applyNumberFormat="1" applyFont="1" applyFill="1"/>
    <xf numFmtId="0" fontId="2" fillId="0" borderId="0" xfId="0" applyFont="1" applyFill="1" applyAlignment="1">
      <alignment horizontal="right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9"/>
  <sheetViews>
    <sheetView workbookViewId="0">
      <selection activeCell="A8" sqref="A8:XFD8"/>
    </sheetView>
  </sheetViews>
  <sheetFormatPr baseColWidth="10" defaultRowHeight="15"/>
  <cols>
    <col min="1" max="1" width="45.7109375" customWidth="1"/>
    <col min="2" max="2" width="14.7109375" customWidth="1"/>
    <col min="3" max="3" width="15.28515625" customWidth="1"/>
    <col min="4" max="4" width="15.5703125" customWidth="1"/>
  </cols>
  <sheetData>
    <row r="1" spans="1:4" ht="16.5" thickBot="1">
      <c r="A1" s="2" t="s">
        <v>0</v>
      </c>
      <c r="B1" s="16" t="s">
        <v>38</v>
      </c>
    </row>
    <row r="3" spans="1:4" ht="15.75">
      <c r="A3" s="2" t="s">
        <v>1</v>
      </c>
      <c r="B3" s="1"/>
      <c r="C3" s="1"/>
    </row>
    <row r="5" spans="1:4">
      <c r="B5" s="10" t="s">
        <v>3</v>
      </c>
      <c r="C5" s="10" t="s">
        <v>4</v>
      </c>
      <c r="D5" s="10" t="s">
        <v>5</v>
      </c>
    </row>
    <row r="6" spans="1:4">
      <c r="A6" s="3"/>
    </row>
    <row r="7" spans="1:4">
      <c r="A7" s="12" t="s">
        <v>2</v>
      </c>
    </row>
    <row r="8" spans="1:4">
      <c r="A8" s="4" t="s">
        <v>6</v>
      </c>
      <c r="B8" s="11">
        <v>600000</v>
      </c>
      <c r="C8" s="11">
        <v>700000</v>
      </c>
      <c r="D8" s="11">
        <v>800000</v>
      </c>
    </row>
    <row r="9" spans="1:4">
      <c r="B9" s="6"/>
      <c r="C9" s="6"/>
      <c r="D9" s="6"/>
    </row>
    <row r="10" spans="1:4">
      <c r="A10" s="14" t="s">
        <v>7</v>
      </c>
      <c r="B10" s="15">
        <f>SUM(B8:B9)</f>
        <v>600000</v>
      </c>
      <c r="C10" s="15">
        <f t="shared" ref="C10:D10" si="0">SUM(C8:C9)</f>
        <v>700000</v>
      </c>
      <c r="D10" s="15">
        <f t="shared" si="0"/>
        <v>800000</v>
      </c>
    </row>
    <row r="11" spans="1:4">
      <c r="B11" s="6"/>
      <c r="C11" s="6"/>
      <c r="D11" s="6"/>
    </row>
    <row r="12" spans="1:4">
      <c r="B12" s="6"/>
      <c r="C12" s="6"/>
      <c r="D12" s="6"/>
    </row>
    <row r="13" spans="1:4">
      <c r="A13" s="12" t="s">
        <v>8</v>
      </c>
      <c r="B13" s="6"/>
      <c r="C13" s="6"/>
      <c r="D13" s="6"/>
    </row>
    <row r="14" spans="1:4">
      <c r="B14" s="6"/>
      <c r="C14" s="6"/>
      <c r="D14" s="6"/>
    </row>
    <row r="15" spans="1:4">
      <c r="A15" t="s">
        <v>9</v>
      </c>
      <c r="B15" s="6">
        <f>B8*72/100</f>
        <v>432000</v>
      </c>
      <c r="C15" s="6">
        <f t="shared" ref="C15:D15" si="1">C8*72/100</f>
        <v>504000</v>
      </c>
      <c r="D15" s="6">
        <f t="shared" si="1"/>
        <v>576000</v>
      </c>
    </row>
    <row r="17" spans="1:4">
      <c r="A17" s="9" t="s">
        <v>10</v>
      </c>
      <c r="B17" s="7">
        <f>SUM(B15:B16)</f>
        <v>432000</v>
      </c>
      <c r="C17" s="7">
        <f t="shared" ref="C17:D17" si="2">SUM(C15:C16)</f>
        <v>504000</v>
      </c>
      <c r="D17" s="7">
        <f t="shared" si="2"/>
        <v>576000</v>
      </c>
    </row>
    <row r="19" spans="1:4">
      <c r="A19" t="s">
        <v>11</v>
      </c>
      <c r="B19" s="5">
        <v>7700</v>
      </c>
      <c r="C19" s="5">
        <v>7800</v>
      </c>
      <c r="D19" s="5">
        <v>7800</v>
      </c>
    </row>
    <row r="20" spans="1:4">
      <c r="A20" t="s">
        <v>12</v>
      </c>
      <c r="B20" s="5">
        <v>200</v>
      </c>
      <c r="C20" s="5">
        <v>200</v>
      </c>
      <c r="D20" s="5">
        <v>200</v>
      </c>
    </row>
    <row r="21" spans="1:4">
      <c r="A21" t="s">
        <v>13</v>
      </c>
      <c r="B21" s="5">
        <v>200</v>
      </c>
      <c r="C21" s="5">
        <v>200</v>
      </c>
      <c r="D21" s="5">
        <v>200</v>
      </c>
    </row>
    <row r="22" spans="1:4">
      <c r="B22" s="5"/>
      <c r="C22" s="5"/>
      <c r="D22" s="5"/>
    </row>
    <row r="23" spans="1:4">
      <c r="A23" s="9" t="s">
        <v>29</v>
      </c>
      <c r="B23" s="8">
        <f>SUM(B19:B22)</f>
        <v>8100</v>
      </c>
      <c r="C23" s="8">
        <f t="shared" ref="C23:D23" si="3">SUM(C19:C22)</f>
        <v>8200</v>
      </c>
      <c r="D23" s="8">
        <f t="shared" si="3"/>
        <v>8200</v>
      </c>
    </row>
    <row r="25" spans="1:4">
      <c r="A25" t="s">
        <v>14</v>
      </c>
      <c r="B25" s="5">
        <v>45000</v>
      </c>
      <c r="C25" s="5">
        <v>48000</v>
      </c>
      <c r="D25" s="5">
        <v>50000</v>
      </c>
    </row>
    <row r="26" spans="1:4">
      <c r="A26" t="s">
        <v>15</v>
      </c>
      <c r="B26" s="5">
        <v>1000</v>
      </c>
      <c r="C26" s="5">
        <v>1000</v>
      </c>
      <c r="D26" s="5">
        <v>1000</v>
      </c>
    </row>
    <row r="27" spans="1:4">
      <c r="A27" t="s">
        <v>16</v>
      </c>
      <c r="B27" s="5">
        <v>2600</v>
      </c>
      <c r="C27" s="5">
        <v>2600</v>
      </c>
      <c r="D27" s="5">
        <v>2600</v>
      </c>
    </row>
    <row r="28" spans="1:4">
      <c r="A28" t="s">
        <v>17</v>
      </c>
      <c r="B28" s="5">
        <v>8500</v>
      </c>
      <c r="C28" s="5">
        <v>7500</v>
      </c>
      <c r="D28" s="5">
        <v>7500</v>
      </c>
    </row>
    <row r="29" spans="1:4">
      <c r="A29" t="s">
        <v>18</v>
      </c>
      <c r="B29" s="5">
        <v>200</v>
      </c>
      <c r="C29" s="5">
        <v>200</v>
      </c>
      <c r="D29" s="5">
        <v>200</v>
      </c>
    </row>
    <row r="30" spans="1:4">
      <c r="A30" t="s">
        <v>19</v>
      </c>
      <c r="B30" s="5">
        <v>1200</v>
      </c>
      <c r="C30" s="5">
        <v>1200</v>
      </c>
      <c r="D30" s="5">
        <v>1200</v>
      </c>
    </row>
    <row r="31" spans="1:4">
      <c r="A31" t="s">
        <v>20</v>
      </c>
      <c r="B31" s="5">
        <v>1200</v>
      </c>
      <c r="C31" s="5">
        <v>1300</v>
      </c>
      <c r="D31" s="5">
        <v>1400</v>
      </c>
    </row>
    <row r="32" spans="1:4">
      <c r="B32" s="5"/>
      <c r="C32" s="5"/>
      <c r="D32" s="5"/>
    </row>
    <row r="33" spans="1:4">
      <c r="A33" s="9" t="s">
        <v>21</v>
      </c>
      <c r="B33" s="8">
        <f>SUM(B25:B32)</f>
        <v>59700</v>
      </c>
      <c r="C33" s="8">
        <f t="shared" ref="C33:D33" si="4">SUM(C25:C32)</f>
        <v>61800</v>
      </c>
      <c r="D33" s="8">
        <f t="shared" si="4"/>
        <v>63900</v>
      </c>
    </row>
    <row r="35" spans="1:4">
      <c r="A35" t="s">
        <v>22</v>
      </c>
      <c r="B35" s="5">
        <v>20400</v>
      </c>
      <c r="C35" s="5">
        <v>21600</v>
      </c>
      <c r="D35" s="5">
        <v>24000</v>
      </c>
    </row>
    <row r="36" spans="1:4">
      <c r="A36" t="s">
        <v>23</v>
      </c>
      <c r="B36" s="5">
        <f>B35*0.4</f>
        <v>8160</v>
      </c>
      <c r="C36" s="5">
        <f t="shared" ref="C36:D36" si="5">C35*0.4</f>
        <v>8640</v>
      </c>
      <c r="D36" s="5">
        <f t="shared" si="5"/>
        <v>9600</v>
      </c>
    </row>
    <row r="37" spans="1:4">
      <c r="A37" t="s">
        <v>24</v>
      </c>
      <c r="B37" s="5">
        <v>19500</v>
      </c>
      <c r="C37" s="5">
        <v>31200</v>
      </c>
      <c r="D37" s="5">
        <v>36000</v>
      </c>
    </row>
    <row r="38" spans="1:4">
      <c r="A38" t="s">
        <v>37</v>
      </c>
      <c r="B38" s="5">
        <v>2800</v>
      </c>
      <c r="C38" s="5">
        <f>C37*0.3</f>
        <v>9360</v>
      </c>
      <c r="D38" s="5">
        <f>D37*0.3</f>
        <v>10800</v>
      </c>
    </row>
    <row r="39" spans="1:4">
      <c r="B39" s="5"/>
      <c r="C39" s="5"/>
      <c r="D39" s="5"/>
    </row>
    <row r="40" spans="1:4">
      <c r="A40" s="9" t="s">
        <v>25</v>
      </c>
      <c r="B40" s="8">
        <f>SUM(B35:B39)</f>
        <v>50860</v>
      </c>
      <c r="C40" s="8">
        <f t="shared" ref="C40:D40" si="6">SUM(C35:C39)</f>
        <v>70800</v>
      </c>
      <c r="D40" s="8">
        <f t="shared" si="6"/>
        <v>80400</v>
      </c>
    </row>
    <row r="42" spans="1:4">
      <c r="A42" t="s">
        <v>26</v>
      </c>
      <c r="B42" s="5">
        <v>800</v>
      </c>
      <c r="C42" s="5">
        <v>1500</v>
      </c>
      <c r="D42" s="5">
        <v>2000</v>
      </c>
    </row>
    <row r="43" spans="1:4">
      <c r="A43" t="s">
        <v>27</v>
      </c>
      <c r="B43" s="6">
        <f>B35*1.23/100</f>
        <v>250.92</v>
      </c>
      <c r="C43" s="6">
        <f t="shared" ref="C43:D43" si="7">C35*1.23/100</f>
        <v>265.68</v>
      </c>
      <c r="D43" s="6">
        <f t="shared" si="7"/>
        <v>295.2</v>
      </c>
    </row>
    <row r="45" spans="1:4">
      <c r="A45" s="9" t="s">
        <v>28</v>
      </c>
      <c r="B45" s="7">
        <f>SUM(B42:B44)</f>
        <v>1050.92</v>
      </c>
      <c r="C45" s="7">
        <f>SUM(C42:C44)</f>
        <v>1765.68</v>
      </c>
      <c r="D45" s="7">
        <f>SUM(D42:D44)</f>
        <v>2295.1999999999998</v>
      </c>
    </row>
    <row r="47" spans="1:4">
      <c r="A47" t="s">
        <v>30</v>
      </c>
      <c r="B47" s="5">
        <v>8300</v>
      </c>
      <c r="C47" s="5">
        <v>7100</v>
      </c>
      <c r="D47" s="5">
        <v>6000</v>
      </c>
    </row>
    <row r="48" spans="1:4">
      <c r="A48" t="s">
        <v>31</v>
      </c>
      <c r="B48" s="5">
        <v>27000</v>
      </c>
      <c r="C48" s="5">
        <v>27000</v>
      </c>
      <c r="D48" s="5">
        <v>27000</v>
      </c>
    </row>
    <row r="50" spans="1:4">
      <c r="A50" s="9" t="s">
        <v>32</v>
      </c>
      <c r="B50" s="7">
        <f>SUM(B47:B49)</f>
        <v>35300</v>
      </c>
      <c r="C50" s="7">
        <f t="shared" ref="C50:D50" si="8">SUM(C47:C49)</f>
        <v>34100</v>
      </c>
      <c r="D50" s="7">
        <f t="shared" si="8"/>
        <v>33000</v>
      </c>
    </row>
    <row r="53" spans="1:4">
      <c r="A53" s="10" t="s">
        <v>33</v>
      </c>
      <c r="B53" s="13">
        <f>B17+B23+B33+B40+B45+B50</f>
        <v>587010.92000000004</v>
      </c>
      <c r="C53" s="13">
        <f>C17+C23+C33+C40+C45+C50</f>
        <v>680665.68</v>
      </c>
      <c r="D53" s="13">
        <f>D17+D23+D33+D40+D45+D50</f>
        <v>763795.2</v>
      </c>
    </row>
    <row r="55" spans="1:4">
      <c r="A55" s="10" t="s">
        <v>34</v>
      </c>
      <c r="B55" s="13">
        <f>B8-B53</f>
        <v>12989.079999999958</v>
      </c>
      <c r="C55" s="13">
        <f>C8-C53</f>
        <v>19334.319999999949</v>
      </c>
      <c r="D55" s="13">
        <f>D8-D53</f>
        <v>36204.800000000047</v>
      </c>
    </row>
    <row r="57" spans="1:4">
      <c r="A57" t="s">
        <v>35</v>
      </c>
      <c r="B57" s="6">
        <f>B55*0.15</f>
        <v>1948.3619999999937</v>
      </c>
      <c r="C57" s="6">
        <f t="shared" ref="C57:D57" si="9">C55*0.15</f>
        <v>2900.1479999999924</v>
      </c>
      <c r="D57" s="6">
        <f t="shared" si="9"/>
        <v>5430.7200000000066</v>
      </c>
    </row>
    <row r="59" spans="1:4">
      <c r="A59" s="10" t="s">
        <v>36</v>
      </c>
      <c r="B59" s="13">
        <f>B55-B57</f>
        <v>11040.717999999964</v>
      </c>
      <c r="C59" s="13">
        <f t="shared" ref="C59:D59" si="10">C55-C57</f>
        <v>16434.171999999955</v>
      </c>
      <c r="D59" s="13">
        <f t="shared" si="10"/>
        <v>30774.080000000038</v>
      </c>
    </row>
  </sheetData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1"/>
  <sheetViews>
    <sheetView tabSelected="1" workbookViewId="0">
      <selection activeCell="C18" sqref="C18"/>
    </sheetView>
  </sheetViews>
  <sheetFormatPr baseColWidth="10" defaultRowHeight="15"/>
  <cols>
    <col min="1" max="1" width="45.7109375" customWidth="1"/>
    <col min="2" max="2" width="22" customWidth="1"/>
    <col min="3" max="3" width="14.7109375" customWidth="1"/>
    <col min="4" max="4" width="15.28515625" customWidth="1"/>
    <col min="5" max="5" width="15.5703125" customWidth="1"/>
  </cols>
  <sheetData>
    <row r="1" spans="1:7" ht="16.5" thickBot="1">
      <c r="A1" s="2" t="s">
        <v>39</v>
      </c>
      <c r="B1" s="2"/>
      <c r="C1" s="16" t="s">
        <v>38</v>
      </c>
    </row>
    <row r="3" spans="1:7" ht="15.75">
      <c r="A3" s="2" t="s">
        <v>1</v>
      </c>
      <c r="B3" s="2"/>
      <c r="C3" s="1"/>
      <c r="D3" s="1"/>
    </row>
    <row r="5" spans="1:7">
      <c r="C5" s="10" t="s">
        <v>40</v>
      </c>
      <c r="D5" s="10" t="s">
        <v>43</v>
      </c>
      <c r="E5" s="10" t="s">
        <v>44</v>
      </c>
      <c r="F5" s="10" t="s">
        <v>45</v>
      </c>
      <c r="G5" s="10" t="s">
        <v>46</v>
      </c>
    </row>
    <row r="6" spans="1:7">
      <c r="A6" s="3"/>
      <c r="B6" s="3"/>
      <c r="C6" s="17" t="s">
        <v>41</v>
      </c>
      <c r="D6" s="17" t="s">
        <v>42</v>
      </c>
      <c r="E6" s="17" t="s">
        <v>42</v>
      </c>
      <c r="F6" s="17" t="s">
        <v>42</v>
      </c>
      <c r="G6" s="17" t="s">
        <v>42</v>
      </c>
    </row>
    <row r="7" spans="1:7">
      <c r="A7" s="12" t="s">
        <v>2</v>
      </c>
      <c r="B7" s="12"/>
    </row>
    <row r="8" spans="1:7">
      <c r="A8" s="20"/>
      <c r="B8" s="20"/>
    </row>
    <row r="9" spans="1:7">
      <c r="A9" s="18" t="s">
        <v>47</v>
      </c>
      <c r="B9" s="18"/>
      <c r="C9" s="19">
        <v>116280</v>
      </c>
      <c r="D9" s="19">
        <v>169700</v>
      </c>
      <c r="E9" s="19">
        <v>238050</v>
      </c>
    </row>
    <row r="10" spans="1:7">
      <c r="A10" s="18" t="s">
        <v>48</v>
      </c>
      <c r="B10" s="18"/>
      <c r="C10" s="19">
        <v>5050</v>
      </c>
      <c r="D10" s="19">
        <v>126424</v>
      </c>
      <c r="E10" s="19">
        <v>203384</v>
      </c>
    </row>
    <row r="11" spans="1:7">
      <c r="C11" s="6"/>
      <c r="D11" s="6"/>
      <c r="E11" s="6"/>
    </row>
    <row r="12" spans="1:7">
      <c r="A12" s="14" t="s">
        <v>7</v>
      </c>
      <c r="B12" s="14"/>
      <c r="C12" s="15">
        <f>SUM(C9:C11)</f>
        <v>121330</v>
      </c>
      <c r="D12" s="15">
        <f t="shared" ref="D12:E12" si="0">SUM(D9:D11)</f>
        <v>296124</v>
      </c>
      <c r="E12" s="15">
        <f t="shared" si="0"/>
        <v>441434</v>
      </c>
    </row>
    <row r="13" spans="1:7">
      <c r="C13" s="6"/>
      <c r="D13" s="6"/>
      <c r="E13" s="6"/>
    </row>
    <row r="14" spans="1:7">
      <c r="C14" s="6"/>
      <c r="D14" s="6"/>
      <c r="E14" s="6"/>
    </row>
    <row r="15" spans="1:7">
      <c r="A15" s="12" t="s">
        <v>8</v>
      </c>
      <c r="B15" s="12"/>
      <c r="C15" s="6"/>
      <c r="D15" s="6"/>
      <c r="E15" s="6"/>
    </row>
    <row r="16" spans="1:7">
      <c r="C16" s="6"/>
      <c r="D16" s="6"/>
      <c r="E16" s="6"/>
    </row>
    <row r="17" spans="1:5">
      <c r="A17" t="s">
        <v>9</v>
      </c>
      <c r="C17" s="6">
        <v>0</v>
      </c>
      <c r="D17" s="6">
        <v>0</v>
      </c>
      <c r="E17" s="6">
        <v>0</v>
      </c>
    </row>
    <row r="19" spans="1:5">
      <c r="A19" s="9" t="s">
        <v>10</v>
      </c>
      <c r="B19" s="9"/>
      <c r="C19" s="7">
        <f>SUM(C17:C18)</f>
        <v>0</v>
      </c>
      <c r="D19" s="7">
        <f t="shared" ref="D19:E19" si="1">SUM(D17:D18)</f>
        <v>0</v>
      </c>
      <c r="E19" s="7">
        <f t="shared" si="1"/>
        <v>0</v>
      </c>
    </row>
    <row r="21" spans="1:5">
      <c r="A21" t="s">
        <v>11</v>
      </c>
      <c r="C21" s="5">
        <v>7700</v>
      </c>
      <c r="D21" s="5">
        <v>7800</v>
      </c>
      <c r="E21" s="5">
        <v>7800</v>
      </c>
    </row>
    <row r="22" spans="1:5">
      <c r="A22" t="s">
        <v>12</v>
      </c>
      <c r="C22" s="5">
        <v>200</v>
      </c>
      <c r="D22" s="5">
        <v>200</v>
      </c>
      <c r="E22" s="5">
        <v>200</v>
      </c>
    </row>
    <row r="23" spans="1:5">
      <c r="A23" t="s">
        <v>13</v>
      </c>
      <c r="C23" s="5">
        <v>200</v>
      </c>
      <c r="D23" s="5">
        <v>200</v>
      </c>
      <c r="E23" s="5">
        <v>200</v>
      </c>
    </row>
    <row r="24" spans="1:5">
      <c r="C24" s="5"/>
      <c r="D24" s="5"/>
      <c r="E24" s="5"/>
    </row>
    <row r="25" spans="1:5">
      <c r="A25" s="9" t="s">
        <v>29</v>
      </c>
      <c r="B25" s="9"/>
      <c r="C25" s="8">
        <f>SUM(C21:C24)</f>
        <v>8100</v>
      </c>
      <c r="D25" s="8">
        <f t="shared" ref="D25:E25" si="2">SUM(D21:D24)</f>
        <v>8200</v>
      </c>
      <c r="E25" s="8">
        <f t="shared" si="2"/>
        <v>8200</v>
      </c>
    </row>
    <row r="27" spans="1:5">
      <c r="A27" t="s">
        <v>14</v>
      </c>
      <c r="C27" s="5">
        <v>45000</v>
      </c>
      <c r="D27" s="5">
        <v>48000</v>
      </c>
      <c r="E27" s="5">
        <v>50000</v>
      </c>
    </row>
    <row r="28" spans="1:5">
      <c r="A28" t="s">
        <v>15</v>
      </c>
      <c r="C28" s="5">
        <v>1000</v>
      </c>
      <c r="D28" s="5">
        <v>1000</v>
      </c>
      <c r="E28" s="5">
        <v>1000</v>
      </c>
    </row>
    <row r="29" spans="1:5">
      <c r="A29" t="s">
        <v>16</v>
      </c>
      <c r="C29" s="5">
        <v>2600</v>
      </c>
      <c r="D29" s="5">
        <v>2600</v>
      </c>
      <c r="E29" s="5">
        <v>2600</v>
      </c>
    </row>
    <row r="30" spans="1:5">
      <c r="A30" t="s">
        <v>17</v>
      </c>
      <c r="C30" s="5">
        <v>8500</v>
      </c>
      <c r="D30" s="5">
        <v>7500</v>
      </c>
      <c r="E30" s="5">
        <v>7500</v>
      </c>
    </row>
    <row r="31" spans="1:5">
      <c r="A31" t="s">
        <v>18</v>
      </c>
      <c r="C31" s="5">
        <v>200</v>
      </c>
      <c r="D31" s="5">
        <v>200</v>
      </c>
      <c r="E31" s="5">
        <v>200</v>
      </c>
    </row>
    <row r="32" spans="1:5">
      <c r="A32" t="s">
        <v>19</v>
      </c>
      <c r="C32" s="5">
        <v>1200</v>
      </c>
      <c r="D32" s="5">
        <v>1200</v>
      </c>
      <c r="E32" s="5">
        <v>1200</v>
      </c>
    </row>
    <row r="33" spans="1:5">
      <c r="A33" t="s">
        <v>20</v>
      </c>
      <c r="C33" s="5">
        <v>1200</v>
      </c>
      <c r="D33" s="5">
        <v>1300</v>
      </c>
      <c r="E33" s="5">
        <v>1400</v>
      </c>
    </row>
    <row r="34" spans="1:5">
      <c r="C34" s="5"/>
      <c r="D34" s="5"/>
      <c r="E34" s="5"/>
    </row>
    <row r="35" spans="1:5">
      <c r="A35" s="9" t="s">
        <v>21</v>
      </c>
      <c r="B35" s="9"/>
      <c r="C35" s="8">
        <f>SUM(C27:C34)</f>
        <v>59700</v>
      </c>
      <c r="D35" s="8">
        <f t="shared" ref="D35:E35" si="3">SUM(D27:D34)</f>
        <v>61800</v>
      </c>
      <c r="E35" s="8">
        <f t="shared" si="3"/>
        <v>63900</v>
      </c>
    </row>
    <row r="37" spans="1:5">
      <c r="A37" t="s">
        <v>22</v>
      </c>
      <c r="C37" s="5">
        <v>20400</v>
      </c>
      <c r="D37" s="5">
        <v>21600</v>
      </c>
      <c r="E37" s="5">
        <v>24000</v>
      </c>
    </row>
    <row r="38" spans="1:5">
      <c r="A38" t="s">
        <v>23</v>
      </c>
      <c r="C38" s="5">
        <f>C37*0.4</f>
        <v>8160</v>
      </c>
      <c r="D38" s="5">
        <f t="shared" ref="D38:E38" si="4">D37*0.4</f>
        <v>8640</v>
      </c>
      <c r="E38" s="5">
        <f t="shared" si="4"/>
        <v>9600</v>
      </c>
    </row>
    <row r="39" spans="1:5">
      <c r="A39" t="s">
        <v>24</v>
      </c>
      <c r="C39" s="5">
        <v>19500</v>
      </c>
      <c r="D39" s="5">
        <v>31200</v>
      </c>
      <c r="E39" s="5">
        <v>36000</v>
      </c>
    </row>
    <row r="40" spans="1:5">
      <c r="A40" t="s">
        <v>37</v>
      </c>
      <c r="C40" s="5">
        <v>2800</v>
      </c>
      <c r="D40" s="5">
        <f>D39*0.3</f>
        <v>9360</v>
      </c>
      <c r="E40" s="5">
        <f>E39*0.3</f>
        <v>10800</v>
      </c>
    </row>
    <row r="41" spans="1:5">
      <c r="C41" s="5"/>
      <c r="D41" s="5"/>
      <c r="E41" s="5"/>
    </row>
    <row r="42" spans="1:5">
      <c r="A42" s="9" t="s">
        <v>25</v>
      </c>
      <c r="B42" s="9"/>
      <c r="C42" s="8">
        <f>SUM(C37:C41)</f>
        <v>50860</v>
      </c>
      <c r="D42" s="8">
        <f t="shared" ref="D42:E42" si="5">SUM(D37:D41)</f>
        <v>70800</v>
      </c>
      <c r="E42" s="8">
        <f t="shared" si="5"/>
        <v>80400</v>
      </c>
    </row>
    <row r="44" spans="1:5">
      <c r="A44" t="s">
        <v>26</v>
      </c>
      <c r="C44" s="5">
        <v>800</v>
      </c>
      <c r="D44" s="5">
        <v>1500</v>
      </c>
      <c r="E44" s="5">
        <v>2000</v>
      </c>
    </row>
    <row r="45" spans="1:5">
      <c r="A45" t="s">
        <v>27</v>
      </c>
      <c r="C45" s="6">
        <f>C37*1.23/100</f>
        <v>250.92</v>
      </c>
      <c r="D45" s="6">
        <f t="shared" ref="D45:E45" si="6">D37*1.23/100</f>
        <v>265.68</v>
      </c>
      <c r="E45" s="6">
        <f t="shared" si="6"/>
        <v>295.2</v>
      </c>
    </row>
    <row r="47" spans="1:5">
      <c r="A47" s="9" t="s">
        <v>28</v>
      </c>
      <c r="B47" s="9"/>
      <c r="C47" s="7">
        <f>SUM(C44:C46)</f>
        <v>1050.92</v>
      </c>
      <c r="D47" s="7">
        <f>SUM(D44:D46)</f>
        <v>1765.68</v>
      </c>
      <c r="E47" s="7">
        <f>SUM(E44:E46)</f>
        <v>2295.1999999999998</v>
      </c>
    </row>
    <row r="49" spans="1:5">
      <c r="A49" t="s">
        <v>30</v>
      </c>
      <c r="C49" s="5">
        <v>8300</v>
      </c>
      <c r="D49" s="5">
        <v>7100</v>
      </c>
      <c r="E49" s="5">
        <v>6000</v>
      </c>
    </row>
    <row r="50" spans="1:5">
      <c r="A50" t="s">
        <v>31</v>
      </c>
      <c r="C50" s="5">
        <v>27000</v>
      </c>
      <c r="D50" s="5">
        <v>27000</v>
      </c>
      <c r="E50" s="5">
        <v>27000</v>
      </c>
    </row>
    <row r="52" spans="1:5">
      <c r="A52" s="9" t="s">
        <v>32</v>
      </c>
      <c r="B52" s="9"/>
      <c r="C52" s="7">
        <f>SUM(C49:C51)</f>
        <v>35300</v>
      </c>
      <c r="D52" s="7">
        <f t="shared" ref="D52:E52" si="7">SUM(D49:D51)</f>
        <v>34100</v>
      </c>
      <c r="E52" s="7">
        <f t="shared" si="7"/>
        <v>33000</v>
      </c>
    </row>
    <row r="55" spans="1:5">
      <c r="A55" s="10" t="s">
        <v>33</v>
      </c>
      <c r="B55" s="10"/>
      <c r="C55" s="13">
        <f>C19+C25+C35+C42+C47+C52</f>
        <v>155010.91999999998</v>
      </c>
      <c r="D55" s="13">
        <f>D19+D25+D35+D42+D47+D52</f>
        <v>176665.68</v>
      </c>
      <c r="E55" s="13">
        <f>E19+E25+E35+E42+E47+E52</f>
        <v>187795.20000000001</v>
      </c>
    </row>
    <row r="57" spans="1:5">
      <c r="A57" s="10" t="s">
        <v>34</v>
      </c>
      <c r="B57" s="10"/>
      <c r="C57" s="13">
        <f>C9-C55</f>
        <v>-38730.919999999984</v>
      </c>
      <c r="D57" s="13">
        <f>D9-D55</f>
        <v>-6965.679999999993</v>
      </c>
      <c r="E57" s="13">
        <f>E9-E55</f>
        <v>50254.799999999988</v>
      </c>
    </row>
    <row r="59" spans="1:5">
      <c r="A59" t="s">
        <v>35</v>
      </c>
      <c r="C59" s="6">
        <f>C57*0.15</f>
        <v>-5809.6379999999972</v>
      </c>
      <c r="D59" s="6">
        <f t="shared" ref="D59:E59" si="8">D57*0.15</f>
        <v>-1044.851999999999</v>
      </c>
      <c r="E59" s="6">
        <f t="shared" si="8"/>
        <v>7538.2199999999975</v>
      </c>
    </row>
    <row r="61" spans="1:5">
      <c r="A61" s="10" t="s">
        <v>36</v>
      </c>
      <c r="B61" s="10"/>
      <c r="C61" s="13">
        <f>C57-C59</f>
        <v>-32921.281999999985</v>
      </c>
      <c r="D61" s="13">
        <f t="shared" ref="D61:E61" si="9">D57-D59</f>
        <v>-5920.8279999999941</v>
      </c>
      <c r="E61" s="13">
        <f t="shared" si="9"/>
        <v>42716.579999999987</v>
      </c>
    </row>
  </sheetData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modele</vt:lpstr>
      <vt:lpstr>modele (2)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camesnic</dc:creator>
  <cp:lastModifiedBy>Camescasse</cp:lastModifiedBy>
  <cp:lastPrinted>2014-09-19T10:49:31Z</cp:lastPrinted>
  <dcterms:created xsi:type="dcterms:W3CDTF">2014-09-12T15:08:03Z</dcterms:created>
  <dcterms:modified xsi:type="dcterms:W3CDTF">2021-08-09T17:11:30Z</dcterms:modified>
</cp:coreProperties>
</file>