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13-Khépri Santé\EONA RV 20_05-2021\BP 9_08_21\"/>
    </mc:Choice>
  </mc:AlternateContent>
  <bookViews>
    <workbookView xWindow="-28920" yWindow="-120" windowWidth="20730" windowHeight="11760" activeTab="2"/>
  </bookViews>
  <sheets>
    <sheet name="Cptes Intercos" sheetId="1" r:id="rId1"/>
    <sheet name="Loyers et TF" sheetId="2" r:id="rId2"/>
    <sheet name="Emprunt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3" l="1"/>
  <c r="O18" i="3"/>
  <c r="P18" i="3"/>
  <c r="Q18" i="3"/>
  <c r="R18" i="3"/>
  <c r="N18" i="3"/>
  <c r="D18" i="3"/>
  <c r="E18" i="3"/>
  <c r="F18" i="3"/>
  <c r="G18" i="3"/>
  <c r="H18" i="3"/>
  <c r="C18" i="3"/>
  <c r="H57" i="2" l="1"/>
  <c r="K57" i="2" s="1"/>
  <c r="K59" i="2" s="1"/>
  <c r="E58" i="2"/>
  <c r="H58" i="2" s="1"/>
  <c r="J58" i="2" s="1"/>
  <c r="J59" i="2" s="1"/>
  <c r="E57" i="2"/>
  <c r="H54" i="2"/>
  <c r="H53" i="2"/>
  <c r="H50" i="2"/>
  <c r="H49" i="2"/>
  <c r="H46" i="2"/>
  <c r="H45" i="2"/>
  <c r="I38" i="2"/>
  <c r="H35" i="2"/>
  <c r="H34" i="2"/>
  <c r="H31" i="2"/>
  <c r="H30" i="2"/>
  <c r="H27" i="2"/>
  <c r="H26" i="2"/>
  <c r="I22" i="2"/>
  <c r="H19" i="2"/>
  <c r="H18" i="2"/>
  <c r="H15" i="2"/>
  <c r="H14" i="2"/>
  <c r="H11" i="2"/>
  <c r="H10" i="2"/>
  <c r="D17" i="1"/>
  <c r="D19" i="1" s="1"/>
  <c r="C11" i="1"/>
  <c r="I58" i="2" l="1"/>
  <c r="I59" i="2" s="1"/>
  <c r="L59" i="2" s="1"/>
  <c r="H59" i="2"/>
  <c r="H12" i="2"/>
  <c r="J12" i="2" s="1"/>
  <c r="H47" i="2"/>
  <c r="H51" i="2"/>
  <c r="H16" i="2"/>
  <c r="J16" i="2" s="1"/>
  <c r="H20" i="2"/>
  <c r="J20" i="2" s="1"/>
  <c r="J22" i="2" s="1"/>
  <c r="H32" i="2"/>
  <c r="J32" i="2" s="1"/>
  <c r="H55" i="2"/>
  <c r="H36" i="2"/>
  <c r="J36" i="2" s="1"/>
  <c r="H28" i="2"/>
  <c r="J28" i="2" s="1"/>
  <c r="J38" i="2" l="1"/>
</calcChain>
</file>

<file path=xl/sharedStrings.xml><?xml version="1.0" encoding="utf-8"?>
<sst xmlns="http://schemas.openxmlformats.org/spreadsheetml/2006/main" count="138" uniqueCount="68">
  <si>
    <t>KHEPRI FORMATION</t>
  </si>
  <si>
    <t>Comptes intermédiaires au 30 06 2021</t>
  </si>
  <si>
    <t>Actif</t>
  </si>
  <si>
    <t>Passif</t>
  </si>
  <si>
    <t>31/08/2020 &amp; 31/12/2020</t>
  </si>
  <si>
    <t>Opération : Achat matériel HEALY financé par KHEPRI Formation</t>
  </si>
  <si>
    <t>Total : 30/06/2021</t>
  </si>
  <si>
    <t>Pas de TVA</t>
  </si>
  <si>
    <t>Il s'agirait d'un deuxième achat de matériel HEALY au premier semestre 2021 --&gt; à confirmer</t>
  </si>
  <si>
    <t>C/c VISIAPY dans les cptes de KHEPRI FORMATION</t>
  </si>
  <si>
    <t xml:space="preserve"> </t>
  </si>
  <si>
    <t>C/c KHEPRI INVEST dans les cptes de KHEPRI FORMATION</t>
  </si>
  <si>
    <t>31/08/2020</t>
  </si>
  <si>
    <t>Montants exprimés en euros</t>
  </si>
  <si>
    <t>LOYERS ET TAXES FONCIERES</t>
  </si>
  <si>
    <t>Avance KHEPRI FORMATION du 03 12 2020</t>
  </si>
  <si>
    <t>Total au 31/12/2020</t>
  </si>
  <si>
    <t>Opération du 1er semestre 2021</t>
  </si>
  <si>
    <t>Total au 30/06/2021</t>
  </si>
  <si>
    <t>A analyser</t>
  </si>
  <si>
    <t>Loyers :</t>
  </si>
  <si>
    <t>trimestre</t>
  </si>
  <si>
    <t>Coût</t>
  </si>
  <si>
    <t>mois</t>
  </si>
  <si>
    <t>Exercice de 12 mois clos le 31/08/2020</t>
  </si>
  <si>
    <t>Charges locatives :</t>
  </si>
  <si>
    <t>Coût annuel normé</t>
  </si>
  <si>
    <t>Taxes foncières :</t>
  </si>
  <si>
    <t>F/S KHEPRI FORMATION</t>
  </si>
  <si>
    <t>Surcoût lié à 2018 (régularisation)</t>
  </si>
  <si>
    <t>Comptes de KHEPRI FORMATION AU 30/06/2021 :</t>
  </si>
  <si>
    <t>Comptes de KHEPRI FORMATION AU 31/08/2020 :</t>
  </si>
  <si>
    <t>Ecart</t>
  </si>
  <si>
    <t>Pour Business Plan :</t>
  </si>
  <si>
    <t>2ième étage</t>
  </si>
  <si>
    <t>PSPPE</t>
  </si>
  <si>
    <t>VENTILATION DES COUTS FIXES</t>
  </si>
  <si>
    <t>TOTAL par étage</t>
  </si>
  <si>
    <t>KHEPRI SANTE</t>
  </si>
  <si>
    <t>4ième étage</t>
  </si>
  <si>
    <t>Contrôle</t>
  </si>
  <si>
    <t>A expliquer avec le grand-livre de KHEPRI FORMATION mardi 10 août. Appeler Acofi si rien reçu à 12h suite à notre mail.</t>
  </si>
  <si>
    <t xml:space="preserve">  ==&gt;  vu avec Evelyne ==&gt; à passer en charge sur Krépri formation ==&gt; produits de demo er produits pour soin</t>
  </si>
  <si>
    <t>4ème étage FONCIA - Anne Carole</t>
  </si>
  <si>
    <t>2ème étage ALKOR</t>
  </si>
  <si>
    <t xml:space="preserve">récapitulatif emprunts </t>
  </si>
  <si>
    <t>au 30/06/21</t>
  </si>
  <si>
    <t>au31/12/21</t>
  </si>
  <si>
    <t>bnp 15 235€</t>
  </si>
  <si>
    <t>bnp 9 902€</t>
  </si>
  <si>
    <t>au 31/12/22</t>
  </si>
  <si>
    <t>au 31/12/23</t>
  </si>
  <si>
    <t>au 31/12/24</t>
  </si>
  <si>
    <t>au 31/12/25</t>
  </si>
  <si>
    <t>fin</t>
  </si>
  <si>
    <t>montant au capital</t>
  </si>
  <si>
    <t>mensualités</t>
  </si>
  <si>
    <t xml:space="preserve">intèrets </t>
  </si>
  <si>
    <t>annuels</t>
  </si>
  <si>
    <t>par mois</t>
  </si>
  <si>
    <t>bnp 20 601€</t>
  </si>
  <si>
    <t>bnp 12 000€</t>
  </si>
  <si>
    <t>totaux</t>
  </si>
  <si>
    <t>bnp pge          43 890€ sur 48 mois % 1,00</t>
  </si>
  <si>
    <t>pas reçu tabl financement souscription 12 mai 2020</t>
  </si>
  <si>
    <t>intérets  45€  debut remb emprunt 12 mai 2022</t>
  </si>
  <si>
    <t>les intérets dans la situation au 30/06/2021 ne sont pas passés d'où la difference entre 105k€ et 103k€</t>
  </si>
  <si>
    <t xml:space="preserve">observations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</si>
</sst>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.00\ _€"/>
    <numFmt numFmtId="165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quotePrefix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3" fillId="0" borderId="0" xfId="0" applyFont="1"/>
    <xf numFmtId="164" fontId="0" fillId="2" borderId="0" xfId="0" applyNumberFormat="1" applyFill="1"/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2" borderId="0" xfId="0" applyFill="1"/>
    <xf numFmtId="0" fontId="1" fillId="0" borderId="1" xfId="0" applyFont="1" applyBorder="1"/>
    <xf numFmtId="0" fontId="0" fillId="0" borderId="2" xfId="0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4" xfId="0" applyBorder="1"/>
    <xf numFmtId="0" fontId="0" fillId="0" borderId="0" xfId="0" applyBorder="1"/>
    <xf numFmtId="164" fontId="0" fillId="0" borderId="0" xfId="0" applyNumberFormat="1" applyBorder="1"/>
    <xf numFmtId="2" fontId="0" fillId="0" borderId="0" xfId="0" applyNumberFormat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164" fontId="0" fillId="0" borderId="7" xfId="0" applyNumberFormat="1" applyBorder="1"/>
    <xf numFmtId="10" fontId="0" fillId="0" borderId="0" xfId="0" applyNumberFormat="1"/>
    <xf numFmtId="164" fontId="1" fillId="0" borderId="7" xfId="0" applyNumberFormat="1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4" xfId="0" applyNumberFormat="1" applyBorder="1"/>
    <xf numFmtId="164" fontId="1" fillId="0" borderId="4" xfId="0" applyNumberFormat="1" applyFont="1" applyBorder="1"/>
    <xf numFmtId="164" fontId="1" fillId="0" borderId="0" xfId="0" applyNumberFormat="1" applyFont="1" applyBorder="1"/>
    <xf numFmtId="10" fontId="0" fillId="0" borderId="8" xfId="0" applyNumberFormat="1" applyBorder="1"/>
    <xf numFmtId="164" fontId="0" fillId="0" borderId="1" xfId="0" applyNumberFormat="1" applyBorder="1"/>
    <xf numFmtId="164" fontId="0" fillId="3" borderId="4" xfId="0" applyNumberFormat="1" applyFill="1" applyBorder="1"/>
    <xf numFmtId="164" fontId="0" fillId="3" borderId="0" xfId="0" applyNumberFormat="1" applyFill="1" applyBorder="1"/>
    <xf numFmtId="164" fontId="0" fillId="3" borderId="5" xfId="0" applyNumberFormat="1" applyFill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164" fontId="1" fillId="0" borderId="5" xfId="0" applyNumberFormat="1" applyFont="1" applyBorder="1"/>
    <xf numFmtId="164" fontId="0" fillId="0" borderId="9" xfId="0" applyNumberFormat="1" applyBorder="1"/>
    <xf numFmtId="164" fontId="1" fillId="0" borderId="10" xfId="0" applyNumberFormat="1" applyFont="1" applyBorder="1"/>
    <xf numFmtId="164" fontId="1" fillId="0" borderId="11" xfId="0" applyNumberFormat="1" applyFont="1" applyBorder="1"/>
    <xf numFmtId="2" fontId="0" fillId="0" borderId="0" xfId="0" applyNumberFormat="1" applyAlignment="1">
      <alignment horizontal="center"/>
    </xf>
    <xf numFmtId="164" fontId="1" fillId="0" borderId="9" xfId="0" applyNumberFormat="1" applyFont="1" applyBorder="1"/>
    <xf numFmtId="164" fontId="6" fillId="0" borderId="11" xfId="0" applyNumberFormat="1" applyFont="1" applyBorder="1"/>
    <xf numFmtId="164" fontId="1" fillId="0" borderId="12" xfId="0" applyNumberFormat="1" applyFont="1" applyBorder="1"/>
    <xf numFmtId="10" fontId="5" fillId="0" borderId="12" xfId="0" applyNumberFormat="1" applyFont="1" applyBorder="1"/>
    <xf numFmtId="0" fontId="8" fillId="0" borderId="0" xfId="0" applyFont="1"/>
    <xf numFmtId="165" fontId="0" fillId="0" borderId="0" xfId="1" applyNumberFormat="1" applyFont="1"/>
    <xf numFmtId="0" fontId="10" fillId="0" borderId="0" xfId="0" applyFont="1"/>
    <xf numFmtId="14" fontId="0" fillId="0" borderId="0" xfId="0" applyNumberFormat="1"/>
    <xf numFmtId="165" fontId="11" fillId="0" borderId="0" xfId="1" applyNumberFormat="1" applyFont="1"/>
    <xf numFmtId="14" fontId="10" fillId="0" borderId="0" xfId="0" applyNumberFormat="1" applyFont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/>
    <xf numFmtId="14" fontId="10" fillId="3" borderId="0" xfId="0" applyNumberFormat="1" applyFont="1" applyFill="1"/>
    <xf numFmtId="0" fontId="1" fillId="3" borderId="9" xfId="0" applyFont="1" applyFill="1" applyBorder="1"/>
    <xf numFmtId="165" fontId="1" fillId="3" borderId="10" xfId="1" applyNumberFormat="1" applyFont="1" applyFill="1" applyBorder="1"/>
    <xf numFmtId="165" fontId="1" fillId="3" borderId="11" xfId="1" applyNumberFormat="1" applyFont="1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12" xfId="0" applyBorder="1"/>
    <xf numFmtId="0" fontId="12" fillId="0" borderId="0" xfId="0" applyFont="1"/>
    <xf numFmtId="16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8"/>
  <sheetViews>
    <sheetView workbookViewId="0">
      <selection activeCell="B2" sqref="B2"/>
    </sheetView>
  </sheetViews>
  <sheetFormatPr baseColWidth="10" defaultRowHeight="15" x14ac:dyDescent="0.25"/>
  <cols>
    <col min="2" max="2" width="64.42578125" customWidth="1"/>
  </cols>
  <sheetData>
    <row r="2" spans="2:13" ht="18.75" x14ac:dyDescent="0.3">
      <c r="B2" s="2" t="s">
        <v>0</v>
      </c>
    </row>
    <row r="3" spans="2:13" ht="18.75" x14ac:dyDescent="0.3">
      <c r="B3" s="2" t="s">
        <v>1</v>
      </c>
    </row>
    <row r="6" spans="2:13" x14ac:dyDescent="0.25">
      <c r="B6" s="10" t="s">
        <v>13</v>
      </c>
      <c r="C6" s="5" t="s">
        <v>2</v>
      </c>
      <c r="D6" s="5" t="s">
        <v>3</v>
      </c>
      <c r="E6" s="5"/>
      <c r="F6" s="5"/>
      <c r="G6" s="5"/>
      <c r="H6" s="5"/>
      <c r="I6" s="5"/>
      <c r="J6" s="5"/>
      <c r="K6" s="5"/>
      <c r="L6" s="5"/>
      <c r="M6" s="5"/>
    </row>
    <row r="8" spans="2:13" x14ac:dyDescent="0.25">
      <c r="B8" s="1" t="s">
        <v>9</v>
      </c>
    </row>
    <row r="9" spans="2:13" x14ac:dyDescent="0.25">
      <c r="B9" s="3" t="s">
        <v>4</v>
      </c>
      <c r="C9" s="7">
        <v>1989</v>
      </c>
      <c r="D9" s="7" t="s">
        <v>10</v>
      </c>
      <c r="E9" s="7"/>
      <c r="F9" s="7"/>
      <c r="G9" s="7"/>
      <c r="H9" s="7"/>
      <c r="I9" s="7"/>
      <c r="J9" s="7"/>
    </row>
    <row r="10" spans="2:13" x14ac:dyDescent="0.25">
      <c r="B10" s="6" t="s">
        <v>5</v>
      </c>
      <c r="C10" s="11">
        <v>1269.9100000000001</v>
      </c>
      <c r="D10" s="7" t="s">
        <v>10</v>
      </c>
      <c r="E10" s="7" t="s">
        <v>7</v>
      </c>
      <c r="F10" s="7" t="s">
        <v>8</v>
      </c>
      <c r="G10" s="7"/>
      <c r="H10" s="7"/>
      <c r="I10" s="7"/>
      <c r="J10" s="7"/>
    </row>
    <row r="11" spans="2:13" x14ac:dyDescent="0.25">
      <c r="B11" s="8" t="s">
        <v>6</v>
      </c>
      <c r="C11" s="9">
        <f>+C9+C10</f>
        <v>3258.91</v>
      </c>
      <c r="D11" s="9" t="s">
        <v>10</v>
      </c>
      <c r="E11" s="7" t="s">
        <v>42</v>
      </c>
      <c r="F11" s="7"/>
      <c r="G11" s="7"/>
      <c r="H11" s="7"/>
      <c r="I11" s="7"/>
      <c r="J11" s="7"/>
    </row>
    <row r="12" spans="2:13" x14ac:dyDescent="0.25">
      <c r="C12" s="7"/>
      <c r="D12" s="7"/>
      <c r="E12" s="7"/>
      <c r="F12" s="7"/>
      <c r="G12" s="7"/>
      <c r="H12" s="7"/>
      <c r="I12" s="7"/>
      <c r="J12" s="7"/>
    </row>
    <row r="13" spans="2:13" x14ac:dyDescent="0.25">
      <c r="B13" s="1" t="s">
        <v>11</v>
      </c>
      <c r="C13" s="7"/>
      <c r="D13" s="7"/>
      <c r="E13" s="7"/>
      <c r="F13" s="7"/>
      <c r="G13" s="7"/>
      <c r="H13" s="7"/>
      <c r="I13" s="7"/>
      <c r="J13" s="7"/>
    </row>
    <row r="14" spans="2:13" x14ac:dyDescent="0.25">
      <c r="B14" s="6"/>
      <c r="C14" s="7"/>
      <c r="D14" s="7"/>
      <c r="E14" s="7"/>
      <c r="F14" s="7"/>
      <c r="G14" s="7"/>
      <c r="H14" s="7"/>
      <c r="I14" s="7"/>
      <c r="J14" s="7"/>
    </row>
    <row r="15" spans="2:13" x14ac:dyDescent="0.25">
      <c r="B15" s="3" t="s">
        <v>12</v>
      </c>
      <c r="C15" s="7"/>
      <c r="D15" s="7">
        <v>47243</v>
      </c>
      <c r="E15" s="7"/>
      <c r="F15" s="7"/>
      <c r="G15" s="7"/>
      <c r="H15" s="7"/>
      <c r="I15" s="7"/>
      <c r="J15" s="7"/>
    </row>
    <row r="16" spans="2:13" x14ac:dyDescent="0.25">
      <c r="B16" s="6" t="s">
        <v>15</v>
      </c>
      <c r="C16" s="7"/>
      <c r="D16" s="7">
        <v>4000</v>
      </c>
      <c r="E16" s="7"/>
      <c r="F16" s="7"/>
      <c r="G16" s="7"/>
      <c r="H16" s="7"/>
      <c r="I16" s="7"/>
      <c r="J16" s="7"/>
    </row>
    <row r="17" spans="2:10" x14ac:dyDescent="0.25">
      <c r="B17" s="8" t="s">
        <v>16</v>
      </c>
      <c r="C17" s="9"/>
      <c r="D17" s="9">
        <f>SUM(D15:D16)</f>
        <v>51243</v>
      </c>
      <c r="E17" s="7"/>
      <c r="F17" s="7"/>
      <c r="G17" s="7"/>
      <c r="H17" s="7"/>
      <c r="I17" s="7"/>
      <c r="J17" s="7"/>
    </row>
    <row r="18" spans="2:10" x14ac:dyDescent="0.25">
      <c r="B18" s="6" t="s">
        <v>17</v>
      </c>
      <c r="C18" s="7"/>
      <c r="D18" s="11">
        <v>-676</v>
      </c>
      <c r="E18" s="7"/>
      <c r="F18" s="7" t="s">
        <v>19</v>
      </c>
      <c r="G18" s="7"/>
      <c r="H18" s="7"/>
      <c r="I18" s="7"/>
      <c r="J18" s="7"/>
    </row>
    <row r="19" spans="2:10" x14ac:dyDescent="0.25">
      <c r="B19" s="8" t="s">
        <v>18</v>
      </c>
      <c r="C19" s="9"/>
      <c r="D19" s="9">
        <f>SUM(D17:D18)</f>
        <v>50567</v>
      </c>
      <c r="E19" s="7"/>
      <c r="F19" s="7"/>
      <c r="G19" s="7"/>
      <c r="H19" s="7"/>
      <c r="I19" s="7"/>
      <c r="J19" s="7"/>
    </row>
    <row r="20" spans="2:10" x14ac:dyDescent="0.25">
      <c r="B20" s="6"/>
      <c r="C20" s="7"/>
      <c r="D20" s="7"/>
      <c r="E20" s="7"/>
      <c r="F20" s="7"/>
      <c r="G20" s="7"/>
      <c r="H20" s="7"/>
      <c r="I20" s="7"/>
      <c r="J20" s="7"/>
    </row>
    <row r="21" spans="2:10" x14ac:dyDescent="0.25">
      <c r="C21" s="7"/>
      <c r="D21" s="7"/>
      <c r="E21" s="7"/>
      <c r="F21" s="7"/>
      <c r="G21" s="7"/>
      <c r="H21" s="7"/>
      <c r="I21" s="7"/>
      <c r="J21" s="7"/>
    </row>
    <row r="22" spans="2:10" x14ac:dyDescent="0.25">
      <c r="C22" s="7"/>
      <c r="D22" s="7"/>
      <c r="E22" s="7"/>
      <c r="F22" s="7"/>
      <c r="G22" s="7"/>
      <c r="H22" s="7"/>
      <c r="I22" s="7"/>
      <c r="J22" s="7"/>
    </row>
    <row r="23" spans="2:10" x14ac:dyDescent="0.25">
      <c r="C23" s="7"/>
      <c r="D23" s="7"/>
      <c r="E23" s="7"/>
      <c r="F23" s="7"/>
      <c r="G23" s="7"/>
      <c r="H23" s="7"/>
      <c r="I23" s="7"/>
      <c r="J23" s="7"/>
    </row>
    <row r="24" spans="2:10" x14ac:dyDescent="0.25">
      <c r="C24" s="7"/>
      <c r="D24" s="7"/>
      <c r="E24" s="7"/>
      <c r="F24" s="7"/>
      <c r="G24" s="7"/>
      <c r="H24" s="7"/>
      <c r="I24" s="7"/>
      <c r="J24" s="7"/>
    </row>
    <row r="25" spans="2:10" x14ac:dyDescent="0.25">
      <c r="C25" s="7"/>
      <c r="D25" s="7"/>
      <c r="E25" s="7"/>
      <c r="F25" s="7"/>
      <c r="G25" s="7"/>
      <c r="H25" s="7"/>
      <c r="I25" s="7"/>
      <c r="J25" s="7"/>
    </row>
    <row r="26" spans="2:10" x14ac:dyDescent="0.25">
      <c r="C26" s="7"/>
      <c r="D26" s="7"/>
      <c r="E26" s="7"/>
      <c r="F26" s="7"/>
      <c r="G26" s="7"/>
      <c r="H26" s="7"/>
      <c r="I26" s="7"/>
      <c r="J26" s="7"/>
    </row>
    <row r="27" spans="2:10" x14ac:dyDescent="0.25">
      <c r="C27" s="7"/>
      <c r="D27" s="7"/>
      <c r="E27" s="7"/>
      <c r="F27" s="7"/>
      <c r="G27" s="7"/>
      <c r="H27" s="7"/>
      <c r="I27" s="7"/>
      <c r="J27" s="7"/>
    </row>
    <row r="28" spans="2:10" x14ac:dyDescent="0.25">
      <c r="C28" s="7"/>
      <c r="D28" s="7"/>
      <c r="E28" s="7"/>
      <c r="F28" s="7"/>
      <c r="G28" s="7"/>
      <c r="H28" s="7"/>
      <c r="I28" s="7"/>
      <c r="J28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66"/>
  <sheetViews>
    <sheetView topLeftCell="A40" workbookViewId="0">
      <selection activeCell="H61" sqref="H61"/>
    </sheetView>
  </sheetViews>
  <sheetFormatPr baseColWidth="10" defaultRowHeight="15" x14ac:dyDescent="0.25"/>
  <cols>
    <col min="2" max="2" width="18.140625" customWidth="1"/>
    <col min="3" max="3" width="17.5703125" customWidth="1"/>
    <col min="4" max="4" width="14.5703125" customWidth="1"/>
    <col min="8" max="8" width="19.85546875" customWidth="1"/>
    <col min="9" max="11" width="13.7109375" customWidth="1"/>
    <col min="12" max="12" width="9" customWidth="1"/>
  </cols>
  <sheetData>
    <row r="3" spans="2:14" ht="18.75" x14ac:dyDescent="0.3">
      <c r="B3" s="2" t="s">
        <v>0</v>
      </c>
    </row>
    <row r="5" spans="2:14" ht="18.75" x14ac:dyDescent="0.3">
      <c r="B5" s="2" t="s">
        <v>14</v>
      </c>
    </row>
    <row r="6" spans="2:14" ht="19.5" thickBot="1" x14ac:dyDescent="0.35">
      <c r="B6" s="2"/>
    </row>
    <row r="7" spans="2:14" x14ac:dyDescent="0.25">
      <c r="B7" s="10" t="s">
        <v>13</v>
      </c>
      <c r="H7" s="42" t="s">
        <v>26</v>
      </c>
      <c r="I7" s="43"/>
      <c r="J7" s="44"/>
    </row>
    <row r="8" spans="2:14" ht="42" customHeight="1" thickBot="1" x14ac:dyDescent="0.3">
      <c r="B8" s="1" t="s">
        <v>31</v>
      </c>
      <c r="E8" s="12" t="s">
        <v>22</v>
      </c>
      <c r="F8" s="4"/>
      <c r="G8" s="4"/>
      <c r="H8" s="45" t="s">
        <v>24</v>
      </c>
      <c r="I8" s="46" t="s">
        <v>28</v>
      </c>
      <c r="J8" s="47" t="s">
        <v>32</v>
      </c>
    </row>
    <row r="9" spans="2:14" x14ac:dyDescent="0.25">
      <c r="E9" s="7"/>
      <c r="F9" s="4"/>
      <c r="G9" s="4"/>
      <c r="H9" s="38"/>
      <c r="I9" s="17"/>
      <c r="J9" s="18"/>
      <c r="K9" s="7"/>
      <c r="L9" s="7"/>
      <c r="M9" s="7"/>
      <c r="N9" s="7"/>
    </row>
    <row r="10" spans="2:14" x14ac:dyDescent="0.25">
      <c r="B10" s="1" t="s">
        <v>20</v>
      </c>
      <c r="C10" t="s">
        <v>43</v>
      </c>
      <c r="E10" s="7">
        <v>2860.51</v>
      </c>
      <c r="F10" s="4" t="s">
        <v>23</v>
      </c>
      <c r="G10" s="4">
        <v>12</v>
      </c>
      <c r="H10" s="34">
        <f>+E10*G10</f>
        <v>34326.120000000003</v>
      </c>
      <c r="I10" s="21"/>
      <c r="J10" s="23"/>
      <c r="K10" s="7"/>
      <c r="L10" s="7"/>
      <c r="M10" s="7"/>
      <c r="N10" s="7"/>
    </row>
    <row r="11" spans="2:14" x14ac:dyDescent="0.25">
      <c r="C11" t="s">
        <v>44</v>
      </c>
      <c r="E11" s="7">
        <v>5470</v>
      </c>
      <c r="F11" s="4" t="s">
        <v>21</v>
      </c>
      <c r="G11" s="4">
        <v>4</v>
      </c>
      <c r="H11" s="34">
        <f>+G11*E11</f>
        <v>21880</v>
      </c>
      <c r="I11" s="21"/>
      <c r="J11" s="23"/>
      <c r="K11" s="7"/>
      <c r="L11" s="7"/>
      <c r="M11" s="7"/>
      <c r="N11" s="7"/>
    </row>
    <row r="12" spans="2:14" x14ac:dyDescent="0.25">
      <c r="E12" s="7"/>
      <c r="F12" s="4"/>
      <c r="G12" s="4"/>
      <c r="H12" s="35">
        <f>+H10+H11</f>
        <v>56206.12</v>
      </c>
      <c r="I12" s="36">
        <v>59057</v>
      </c>
      <c r="J12" s="48">
        <f>+I12-H12</f>
        <v>2850.8799999999974</v>
      </c>
      <c r="K12" s="7"/>
      <c r="L12" s="7"/>
      <c r="M12" s="7"/>
      <c r="N12" s="7"/>
    </row>
    <row r="13" spans="2:14" x14ac:dyDescent="0.25">
      <c r="E13" s="7"/>
      <c r="F13" s="4"/>
      <c r="G13" s="4"/>
      <c r="H13" s="34"/>
      <c r="I13" s="36"/>
      <c r="J13" s="48"/>
      <c r="K13" s="7"/>
      <c r="L13" s="7"/>
      <c r="M13" s="7"/>
      <c r="N13" s="7"/>
    </row>
    <row r="14" spans="2:14" x14ac:dyDescent="0.25">
      <c r="B14" s="1" t="s">
        <v>25</v>
      </c>
      <c r="C14" t="s">
        <v>43</v>
      </c>
      <c r="E14" s="7">
        <v>435</v>
      </c>
      <c r="F14" s="4" t="s">
        <v>23</v>
      </c>
      <c r="G14" s="4">
        <v>12</v>
      </c>
      <c r="H14" s="34">
        <f>+E14*G14</f>
        <v>5220</v>
      </c>
      <c r="I14" s="36"/>
      <c r="J14" s="48"/>
      <c r="K14" s="7"/>
      <c r="L14" s="7"/>
      <c r="M14" s="7"/>
      <c r="N14" s="7"/>
    </row>
    <row r="15" spans="2:14" x14ac:dyDescent="0.25">
      <c r="C15" t="s">
        <v>44</v>
      </c>
      <c r="E15" s="7">
        <v>732.5</v>
      </c>
      <c r="F15" s="4" t="s">
        <v>21</v>
      </c>
      <c r="G15" s="4">
        <v>4</v>
      </c>
      <c r="H15" s="34">
        <f>+G15*E15</f>
        <v>2930</v>
      </c>
      <c r="I15" s="36"/>
      <c r="J15" s="48"/>
      <c r="K15" s="7"/>
      <c r="L15" s="7"/>
      <c r="M15" s="7"/>
      <c r="N15" s="7"/>
    </row>
    <row r="16" spans="2:14" x14ac:dyDescent="0.25">
      <c r="E16" s="7"/>
      <c r="F16" s="4"/>
      <c r="G16" s="4"/>
      <c r="H16" s="35">
        <f>+H14+H15</f>
        <v>8150</v>
      </c>
      <c r="I16" s="36">
        <v>8883</v>
      </c>
      <c r="J16" s="48">
        <f t="shared" ref="J16:J20" si="0">+I16-H16</f>
        <v>733</v>
      </c>
      <c r="K16" s="7"/>
      <c r="L16" s="7"/>
      <c r="M16" s="7"/>
      <c r="N16" s="7"/>
    </row>
    <row r="17" spans="2:14" x14ac:dyDescent="0.25">
      <c r="E17" s="7"/>
      <c r="F17" s="4"/>
      <c r="G17" s="4"/>
      <c r="H17" s="34"/>
      <c r="I17" s="36"/>
      <c r="J17" s="48" t="s">
        <v>10</v>
      </c>
      <c r="K17" s="7"/>
      <c r="L17" s="7"/>
      <c r="M17" s="7"/>
      <c r="N17" s="7"/>
    </row>
    <row r="18" spans="2:14" x14ac:dyDescent="0.25">
      <c r="B18" s="1" t="s">
        <v>27</v>
      </c>
      <c r="C18" t="s">
        <v>43</v>
      </c>
      <c r="E18" s="7">
        <v>445</v>
      </c>
      <c r="F18" s="4" t="s">
        <v>23</v>
      </c>
      <c r="G18" s="4">
        <v>12</v>
      </c>
      <c r="H18" s="34">
        <f>+E18*G18</f>
        <v>5340</v>
      </c>
      <c r="I18" s="36"/>
      <c r="J18" s="48" t="s">
        <v>10</v>
      </c>
      <c r="K18" s="7"/>
      <c r="L18" s="7"/>
      <c r="M18" s="7"/>
      <c r="N18" s="7"/>
    </row>
    <row r="19" spans="2:14" x14ac:dyDescent="0.25">
      <c r="C19" t="s">
        <v>44</v>
      </c>
      <c r="E19" s="7">
        <v>767.5</v>
      </c>
      <c r="F19" s="4" t="s">
        <v>21</v>
      </c>
      <c r="G19" s="4">
        <v>4</v>
      </c>
      <c r="H19" s="34">
        <f>+G19*E19</f>
        <v>3070</v>
      </c>
      <c r="I19" s="36"/>
      <c r="J19" s="48" t="s">
        <v>10</v>
      </c>
      <c r="K19" s="7"/>
      <c r="L19" s="7"/>
      <c r="M19" s="7"/>
      <c r="N19" s="7"/>
    </row>
    <row r="20" spans="2:14" x14ac:dyDescent="0.25">
      <c r="E20" s="7"/>
      <c r="F20" s="4"/>
      <c r="G20" s="4"/>
      <c r="H20" s="35">
        <f>+H18+H19</f>
        <v>8410</v>
      </c>
      <c r="I20" s="36">
        <v>14226</v>
      </c>
      <c r="J20" s="48">
        <f t="shared" si="0"/>
        <v>5816</v>
      </c>
      <c r="K20" s="7"/>
      <c r="L20" s="7"/>
      <c r="M20" s="7"/>
      <c r="N20" s="7"/>
    </row>
    <row r="21" spans="2:14" x14ac:dyDescent="0.25">
      <c r="E21" s="7"/>
      <c r="F21" s="4"/>
      <c r="G21" s="4"/>
      <c r="H21" s="34"/>
      <c r="I21" s="21"/>
      <c r="J21" s="23"/>
      <c r="K21" s="7"/>
      <c r="L21" s="7"/>
      <c r="M21" s="7"/>
      <c r="N21" s="7"/>
    </row>
    <row r="22" spans="2:14" x14ac:dyDescent="0.25">
      <c r="E22" s="7"/>
      <c r="F22" s="4"/>
      <c r="G22" s="4"/>
      <c r="H22" s="34"/>
      <c r="I22" s="36">
        <f>SUM(I12:I21)</f>
        <v>82166</v>
      </c>
      <c r="J22" s="48">
        <f>SUM(J12:J21)</f>
        <v>9399.8799999999974</v>
      </c>
      <c r="K22" s="7" t="s">
        <v>29</v>
      </c>
      <c r="L22" s="7"/>
      <c r="M22" s="7"/>
      <c r="N22" s="7"/>
    </row>
    <row r="23" spans="2:14" x14ac:dyDescent="0.25">
      <c r="E23" s="7"/>
      <c r="F23" s="4"/>
      <c r="G23" s="4"/>
      <c r="H23" s="34"/>
      <c r="I23" s="21"/>
      <c r="J23" s="23"/>
      <c r="K23" s="7"/>
      <c r="L23" s="7"/>
      <c r="M23" s="7"/>
      <c r="N23" s="7"/>
    </row>
    <row r="24" spans="2:14" x14ac:dyDescent="0.25">
      <c r="B24" s="1" t="s">
        <v>30</v>
      </c>
      <c r="E24" s="7"/>
      <c r="F24" s="4"/>
      <c r="G24" s="4"/>
      <c r="H24" s="34"/>
      <c r="I24" s="21"/>
      <c r="J24" s="23"/>
      <c r="K24" s="7"/>
      <c r="L24" s="7"/>
      <c r="M24" s="7"/>
      <c r="N24" s="7"/>
    </row>
    <row r="25" spans="2:14" x14ac:dyDescent="0.25">
      <c r="E25" s="7"/>
      <c r="F25" s="4"/>
      <c r="G25" s="4"/>
      <c r="H25" s="34"/>
      <c r="I25" s="21"/>
      <c r="J25" s="23"/>
      <c r="K25" s="7"/>
      <c r="L25" s="7"/>
      <c r="M25" s="7"/>
      <c r="N25" s="7"/>
    </row>
    <row r="26" spans="2:14" x14ac:dyDescent="0.25">
      <c r="B26" s="1" t="s">
        <v>20</v>
      </c>
      <c r="C26" t="s">
        <v>43</v>
      </c>
      <c r="E26" s="7">
        <v>2860.51</v>
      </c>
      <c r="F26" s="4" t="s">
        <v>23</v>
      </c>
      <c r="G26" s="4">
        <v>10</v>
      </c>
      <c r="H26" s="34">
        <f>+E26*G26</f>
        <v>28605.100000000002</v>
      </c>
      <c r="I26" s="21"/>
      <c r="J26" s="23"/>
      <c r="K26" s="7"/>
      <c r="L26" s="7"/>
      <c r="M26" s="7"/>
      <c r="N26" s="7"/>
    </row>
    <row r="27" spans="2:14" x14ac:dyDescent="0.25">
      <c r="C27" t="s">
        <v>44</v>
      </c>
      <c r="E27" s="7">
        <v>5470</v>
      </c>
      <c r="F27" s="4" t="s">
        <v>21</v>
      </c>
      <c r="G27" s="52">
        <v>3.3333333000000001</v>
      </c>
      <c r="H27" s="34">
        <f>+G27*E27</f>
        <v>18233.333150999999</v>
      </c>
      <c r="I27" s="21"/>
      <c r="J27" s="23"/>
      <c r="K27" s="7"/>
      <c r="L27" s="7"/>
      <c r="M27" s="7"/>
      <c r="N27" s="7"/>
    </row>
    <row r="28" spans="2:14" x14ac:dyDescent="0.25">
      <c r="E28" s="7"/>
      <c r="F28" s="4"/>
      <c r="G28" s="4"/>
      <c r="H28" s="35">
        <f>+H26+H27</f>
        <v>46838.433151000005</v>
      </c>
      <c r="I28" s="36">
        <v>42147</v>
      </c>
      <c r="J28" s="48">
        <f>+I28-H28</f>
        <v>-4691.4331510000047</v>
      </c>
      <c r="K28" s="7"/>
      <c r="L28" s="7"/>
      <c r="M28" s="7"/>
      <c r="N28" s="7"/>
    </row>
    <row r="29" spans="2:14" x14ac:dyDescent="0.25">
      <c r="E29" s="7"/>
      <c r="F29" s="4"/>
      <c r="G29" s="4"/>
      <c r="H29" s="34"/>
      <c r="I29" s="36"/>
      <c r="J29" s="48"/>
      <c r="K29" s="7"/>
      <c r="L29" s="7"/>
      <c r="M29" s="7"/>
      <c r="N29" s="7"/>
    </row>
    <row r="30" spans="2:14" x14ac:dyDescent="0.25">
      <c r="B30" s="1" t="s">
        <v>25</v>
      </c>
      <c r="C30" t="s">
        <v>43</v>
      </c>
      <c r="E30" s="7">
        <v>435</v>
      </c>
      <c r="F30" s="4" t="s">
        <v>23</v>
      </c>
      <c r="G30" s="4">
        <v>10</v>
      </c>
      <c r="H30" s="34">
        <f>+E30*G30</f>
        <v>4350</v>
      </c>
      <c r="I30" s="36"/>
      <c r="J30" s="48"/>
      <c r="K30" s="7"/>
      <c r="L30" s="7"/>
      <c r="M30" s="7"/>
      <c r="N30" s="7"/>
    </row>
    <row r="31" spans="2:14" x14ac:dyDescent="0.25">
      <c r="C31" t="s">
        <v>44</v>
      </c>
      <c r="E31" s="7">
        <v>732.5</v>
      </c>
      <c r="F31" s="4" t="s">
        <v>21</v>
      </c>
      <c r="G31" s="52">
        <v>3.3333333000000001</v>
      </c>
      <c r="H31" s="34">
        <f>+G31*E31</f>
        <v>2441.6666422500002</v>
      </c>
      <c r="I31" s="36"/>
      <c r="J31" s="48"/>
      <c r="K31" s="7"/>
      <c r="L31" s="7"/>
      <c r="M31" s="7"/>
      <c r="N31" s="7"/>
    </row>
    <row r="32" spans="2:14" x14ac:dyDescent="0.25">
      <c r="E32" s="7"/>
      <c r="F32" s="4"/>
      <c r="G32" s="4"/>
      <c r="H32" s="35">
        <f>+H30+H31</f>
        <v>6791.6666422500002</v>
      </c>
      <c r="I32" s="36">
        <v>6547</v>
      </c>
      <c r="J32" s="48">
        <f t="shared" ref="J32" si="1">+I32-H32</f>
        <v>-244.66664225000022</v>
      </c>
      <c r="K32" s="7"/>
      <c r="L32" s="7"/>
      <c r="M32" s="7"/>
      <c r="N32" s="7"/>
    </row>
    <row r="33" spans="2:20" x14ac:dyDescent="0.25">
      <c r="E33" s="7"/>
      <c r="F33" s="4"/>
      <c r="G33" s="4"/>
      <c r="H33" s="34"/>
      <c r="I33" s="36"/>
      <c r="J33" s="48" t="s">
        <v>10</v>
      </c>
      <c r="K33" s="7"/>
      <c r="L33" s="7"/>
      <c r="M33" s="7"/>
      <c r="N33" s="7"/>
    </row>
    <row r="34" spans="2:20" x14ac:dyDescent="0.25">
      <c r="B34" s="1" t="s">
        <v>27</v>
      </c>
      <c r="C34" t="s">
        <v>43</v>
      </c>
      <c r="E34" s="7">
        <v>445</v>
      </c>
      <c r="F34" s="4" t="s">
        <v>23</v>
      </c>
      <c r="G34" s="4">
        <v>10</v>
      </c>
      <c r="H34" s="34">
        <f>+E34*G34</f>
        <v>4450</v>
      </c>
      <c r="I34" s="36"/>
      <c r="J34" s="48" t="s">
        <v>10</v>
      </c>
      <c r="K34" s="7"/>
      <c r="L34" s="7"/>
      <c r="M34" s="7"/>
      <c r="N34" s="7"/>
    </row>
    <row r="35" spans="2:20" x14ac:dyDescent="0.25">
      <c r="C35" t="s">
        <v>44</v>
      </c>
      <c r="E35" s="7">
        <v>767.5</v>
      </c>
      <c r="F35" s="4" t="s">
        <v>21</v>
      </c>
      <c r="G35" s="52">
        <v>3.3333333000000001</v>
      </c>
      <c r="H35" s="34">
        <f>+G35*E35</f>
        <v>2558.3333077500001</v>
      </c>
      <c r="I35" s="36" t="s">
        <v>10</v>
      </c>
      <c r="J35" s="48" t="s">
        <v>10</v>
      </c>
      <c r="K35" s="7"/>
      <c r="L35" s="7"/>
      <c r="M35" s="7"/>
      <c r="N35" s="7"/>
    </row>
    <row r="36" spans="2:20" x14ac:dyDescent="0.25">
      <c r="E36" s="7"/>
      <c r="F36" s="4"/>
      <c r="G36" s="4"/>
      <c r="H36" s="35">
        <f>+H34+H35</f>
        <v>7008.3333077500001</v>
      </c>
      <c r="I36" s="36">
        <v>3886</v>
      </c>
      <c r="J36" s="48">
        <f t="shared" ref="J36" si="2">+I36-H36</f>
        <v>-3122.3333077500001</v>
      </c>
      <c r="K36" s="7"/>
      <c r="L36" s="7"/>
      <c r="M36" s="7"/>
      <c r="N36" s="7"/>
    </row>
    <row r="37" spans="2:20" ht="15.75" thickBot="1" x14ac:dyDescent="0.3">
      <c r="E37" s="7"/>
      <c r="H37" s="34"/>
      <c r="I37" s="21"/>
      <c r="J37" s="23"/>
      <c r="K37" s="7"/>
      <c r="L37" s="7"/>
      <c r="M37" s="7"/>
      <c r="N37" s="7"/>
    </row>
    <row r="38" spans="2:20" ht="15.75" thickBot="1" x14ac:dyDescent="0.3">
      <c r="E38" s="7"/>
      <c r="H38" s="49"/>
      <c r="I38" s="50">
        <f>SUM(I28:I37)</f>
        <v>52580</v>
      </c>
      <c r="J38" s="51">
        <f>SUM(J28:J37)</f>
        <v>-8058.4331010000051</v>
      </c>
      <c r="K38" s="11" t="s">
        <v>41</v>
      </c>
      <c r="L38" s="11"/>
      <c r="M38" s="11"/>
      <c r="N38" s="11"/>
      <c r="O38" s="14"/>
      <c r="P38" s="14"/>
      <c r="Q38" s="14"/>
      <c r="R38" s="14"/>
      <c r="S38" s="14"/>
      <c r="T38" s="14"/>
    </row>
    <row r="39" spans="2:20" x14ac:dyDescent="0.25">
      <c r="E39" s="7"/>
      <c r="H39" s="7"/>
      <c r="I39" s="7"/>
      <c r="J39" s="7"/>
      <c r="K39" s="7"/>
      <c r="L39" s="7"/>
      <c r="M39" s="7"/>
      <c r="N39" s="7"/>
    </row>
    <row r="40" spans="2:20" ht="15.75" thickBot="1" x14ac:dyDescent="0.3">
      <c r="E40" s="7"/>
      <c r="H40" s="7"/>
      <c r="I40" s="7"/>
      <c r="J40" s="7"/>
      <c r="K40" s="7"/>
      <c r="L40" s="7"/>
      <c r="M40" s="7"/>
      <c r="N40" s="7"/>
    </row>
    <row r="41" spans="2:20" ht="15.75" thickBot="1" x14ac:dyDescent="0.3">
      <c r="E41" s="7"/>
      <c r="H41" s="7"/>
      <c r="I41" s="77" t="s">
        <v>36</v>
      </c>
      <c r="J41" s="78"/>
      <c r="K41" s="78"/>
      <c r="L41" s="79"/>
      <c r="M41" s="7"/>
      <c r="N41" s="7"/>
    </row>
    <row r="42" spans="2:20" ht="30" x14ac:dyDescent="0.25">
      <c r="E42" s="7"/>
      <c r="H42" s="7"/>
      <c r="I42" s="29" t="s">
        <v>0</v>
      </c>
      <c r="J42" s="30" t="s">
        <v>35</v>
      </c>
      <c r="K42" s="30" t="s">
        <v>38</v>
      </c>
      <c r="L42" s="31" t="s">
        <v>40</v>
      </c>
      <c r="M42" s="7"/>
      <c r="N42" s="7"/>
    </row>
    <row r="43" spans="2:20" x14ac:dyDescent="0.25">
      <c r="B43" s="1" t="s">
        <v>33</v>
      </c>
      <c r="E43" s="7"/>
      <c r="H43" s="7"/>
      <c r="I43" s="32" t="s">
        <v>34</v>
      </c>
      <c r="J43" s="33" t="s">
        <v>34</v>
      </c>
      <c r="K43" s="33" t="s">
        <v>39</v>
      </c>
      <c r="L43" s="23"/>
      <c r="M43" s="7"/>
      <c r="N43" s="7"/>
    </row>
    <row r="44" spans="2:20" x14ac:dyDescent="0.25">
      <c r="E44" s="7"/>
      <c r="H44" s="7"/>
      <c r="I44" s="34"/>
      <c r="J44" s="21"/>
      <c r="K44" s="21"/>
      <c r="L44" s="23"/>
      <c r="M44" s="7"/>
      <c r="N44" s="7"/>
    </row>
    <row r="45" spans="2:20" x14ac:dyDescent="0.25">
      <c r="B45" s="1" t="s">
        <v>20</v>
      </c>
      <c r="C45" t="s">
        <v>43</v>
      </c>
      <c r="E45" s="7">
        <v>2860.51</v>
      </c>
      <c r="F45" t="s">
        <v>23</v>
      </c>
      <c r="G45">
        <v>12</v>
      </c>
      <c r="H45" s="7">
        <f>+E45*G45</f>
        <v>34326.120000000003</v>
      </c>
      <c r="I45" s="39"/>
      <c r="J45" s="40"/>
      <c r="K45" s="40"/>
      <c r="L45" s="41"/>
      <c r="M45" s="7"/>
      <c r="N45" s="7"/>
    </row>
    <row r="46" spans="2:20" x14ac:dyDescent="0.25">
      <c r="C46" t="s">
        <v>44</v>
      </c>
      <c r="E46" s="7">
        <v>5470</v>
      </c>
      <c r="F46" t="s">
        <v>21</v>
      </c>
      <c r="G46" s="13">
        <v>4</v>
      </c>
      <c r="H46" s="7">
        <f>+G46*E46</f>
        <v>21880</v>
      </c>
      <c r="I46" s="39"/>
      <c r="J46" s="40"/>
      <c r="K46" s="40"/>
      <c r="L46" s="41"/>
      <c r="M46" s="7"/>
      <c r="N46" s="7"/>
    </row>
    <row r="47" spans="2:20" x14ac:dyDescent="0.25">
      <c r="E47" s="7"/>
      <c r="H47" s="9">
        <f>+H45+H46</f>
        <v>56206.12</v>
      </c>
      <c r="I47" s="39" t="s">
        <v>10</v>
      </c>
      <c r="J47" s="40" t="s">
        <v>10</v>
      </c>
      <c r="K47" s="40"/>
      <c r="L47" s="41"/>
      <c r="M47" s="7"/>
      <c r="N47" s="7"/>
    </row>
    <row r="48" spans="2:20" x14ac:dyDescent="0.25">
      <c r="E48" s="7"/>
      <c r="H48" s="7"/>
      <c r="I48" s="39"/>
      <c r="J48" s="40"/>
      <c r="K48" s="40"/>
      <c r="L48" s="41"/>
      <c r="M48" s="7"/>
      <c r="N48" s="7"/>
    </row>
    <row r="49" spans="2:25" x14ac:dyDescent="0.25">
      <c r="B49" s="1" t="s">
        <v>25</v>
      </c>
      <c r="C49" t="s">
        <v>43</v>
      </c>
      <c r="E49" s="7">
        <v>435</v>
      </c>
      <c r="F49" t="s">
        <v>23</v>
      </c>
      <c r="G49">
        <v>12</v>
      </c>
      <c r="H49" s="7">
        <f>+E49*G49</f>
        <v>5220</v>
      </c>
      <c r="I49" s="39"/>
      <c r="J49" s="40"/>
      <c r="K49" s="40"/>
      <c r="L49" s="41"/>
      <c r="M49" s="7"/>
      <c r="N49" s="7"/>
    </row>
    <row r="50" spans="2:25" x14ac:dyDescent="0.25">
      <c r="C50" t="s">
        <v>44</v>
      </c>
      <c r="E50" s="7">
        <v>732.5</v>
      </c>
      <c r="F50" t="s">
        <v>21</v>
      </c>
      <c r="G50" s="13">
        <v>4</v>
      </c>
      <c r="H50" s="7">
        <f>+G50*E50</f>
        <v>2930</v>
      </c>
      <c r="I50" s="39"/>
      <c r="J50" s="40"/>
      <c r="K50" s="40"/>
      <c r="L50" s="41"/>
      <c r="M50" s="7"/>
      <c r="N50" s="7"/>
    </row>
    <row r="51" spans="2:25" x14ac:dyDescent="0.25">
      <c r="E51" s="7"/>
      <c r="H51" s="9">
        <f>+H49+H50</f>
        <v>8150</v>
      </c>
      <c r="I51" s="39"/>
      <c r="J51" s="40"/>
      <c r="K51" s="40"/>
      <c r="L51" s="41"/>
      <c r="M51" s="7"/>
      <c r="N51" s="7"/>
    </row>
    <row r="52" spans="2:25" x14ac:dyDescent="0.25">
      <c r="E52" s="7"/>
      <c r="H52" s="7"/>
      <c r="I52" s="39"/>
      <c r="J52" s="40"/>
      <c r="K52" s="40"/>
      <c r="L52" s="41"/>
      <c r="M52" s="7"/>
      <c r="N52" s="7"/>
    </row>
    <row r="53" spans="2:25" x14ac:dyDescent="0.25">
      <c r="B53" s="1" t="s">
        <v>27</v>
      </c>
      <c r="C53" t="s">
        <v>43</v>
      </c>
      <c r="E53" s="7">
        <v>445</v>
      </c>
      <c r="F53" t="s">
        <v>23</v>
      </c>
      <c r="G53">
        <v>12</v>
      </c>
      <c r="H53" s="7">
        <f>+E53*G53</f>
        <v>5340</v>
      </c>
      <c r="I53" s="39"/>
      <c r="J53" s="40"/>
      <c r="K53" s="40"/>
      <c r="L53" s="41"/>
      <c r="M53" s="7"/>
      <c r="N53" s="7"/>
    </row>
    <row r="54" spans="2:25" x14ac:dyDescent="0.25">
      <c r="C54" t="s">
        <v>44</v>
      </c>
      <c r="E54" s="7">
        <v>767.5</v>
      </c>
      <c r="F54" t="s">
        <v>21</v>
      </c>
      <c r="G54" s="13">
        <v>4</v>
      </c>
      <c r="H54" s="7">
        <f>+G54*E54</f>
        <v>3070</v>
      </c>
      <c r="I54" s="39"/>
      <c r="J54" s="40"/>
      <c r="K54" s="40"/>
      <c r="L54" s="41"/>
      <c r="M54" s="7"/>
      <c r="N54" s="7"/>
    </row>
    <row r="55" spans="2:25" x14ac:dyDescent="0.25">
      <c r="E55" s="7"/>
      <c r="H55" s="9">
        <f>+H53+H54</f>
        <v>8410</v>
      </c>
      <c r="I55" s="39"/>
      <c r="J55" s="40"/>
      <c r="K55" s="40"/>
      <c r="L55" s="41"/>
      <c r="M55" s="7"/>
      <c r="N55" s="7"/>
    </row>
    <row r="56" spans="2:25" ht="15.75" thickBot="1" x14ac:dyDescent="0.3">
      <c r="C56" s="25"/>
      <c r="E56" s="7"/>
      <c r="H56" s="7"/>
      <c r="I56" s="39"/>
      <c r="J56" s="40"/>
      <c r="K56" s="40"/>
      <c r="L56" s="41"/>
      <c r="M56" s="7"/>
      <c r="N56" s="7"/>
    </row>
    <row r="57" spans="2:25" x14ac:dyDescent="0.25">
      <c r="B57" s="15" t="s">
        <v>37</v>
      </c>
      <c r="C57" t="s">
        <v>43</v>
      </c>
      <c r="D57" s="16"/>
      <c r="E57" s="17">
        <f>+E45+E49+E53</f>
        <v>3740.51</v>
      </c>
      <c r="F57" s="16" t="s">
        <v>23</v>
      </c>
      <c r="G57" s="16">
        <v>12</v>
      </c>
      <c r="H57" s="17">
        <f>+E57*G57</f>
        <v>44886.12</v>
      </c>
      <c r="I57" s="38"/>
      <c r="J57" s="17"/>
      <c r="K57" s="17">
        <f>H57*K60</f>
        <v>44886.12</v>
      </c>
      <c r="L57" s="18"/>
      <c r="M57" s="7"/>
      <c r="N57" s="7"/>
    </row>
    <row r="58" spans="2:25" ht="15.75" thickBot="1" x14ac:dyDescent="0.3">
      <c r="B58" s="19"/>
      <c r="C58" t="s">
        <v>44</v>
      </c>
      <c r="D58" s="20"/>
      <c r="E58" s="21">
        <f>+E46+E50+E54</f>
        <v>6970</v>
      </c>
      <c r="F58" s="20" t="s">
        <v>21</v>
      </c>
      <c r="G58" s="22">
        <v>4</v>
      </c>
      <c r="H58" s="21">
        <f>+G58*E58</f>
        <v>27880</v>
      </c>
      <c r="I58" s="34">
        <f>H58*I60</f>
        <v>11152</v>
      </c>
      <c r="J58" s="21">
        <f>H58*J60</f>
        <v>16728</v>
      </c>
      <c r="K58" s="21"/>
      <c r="L58" s="23"/>
      <c r="M58" s="7"/>
      <c r="N58" s="7"/>
    </row>
    <row r="59" spans="2:25" ht="15.75" thickBot="1" x14ac:dyDescent="0.3">
      <c r="B59" s="24"/>
      <c r="C59" s="25"/>
      <c r="D59" s="25"/>
      <c r="E59" s="26"/>
      <c r="F59" s="25"/>
      <c r="G59" s="25"/>
      <c r="H59" s="28">
        <f>+H57+H58</f>
        <v>72766.12</v>
      </c>
      <c r="I59" s="53">
        <f>SUM(I57:I58)</f>
        <v>11152</v>
      </c>
      <c r="J59" s="53">
        <f t="shared" ref="J59:K59" si="3">SUM(J57:J58)</f>
        <v>16728</v>
      </c>
      <c r="K59" s="55">
        <f t="shared" si="3"/>
        <v>44886.12</v>
      </c>
      <c r="L59" s="54">
        <f>SUM(I59:K59)</f>
        <v>72766.12</v>
      </c>
      <c r="M59" s="7"/>
      <c r="N59" s="7"/>
    </row>
    <row r="60" spans="2:25" ht="15.75" thickBot="1" x14ac:dyDescent="0.3">
      <c r="E60" s="7"/>
      <c r="H60" s="9" t="s">
        <v>10</v>
      </c>
      <c r="I60" s="56">
        <v>0.4</v>
      </c>
      <c r="J60" s="56">
        <v>0.6</v>
      </c>
      <c r="K60" s="56">
        <v>1</v>
      </c>
      <c r="L60" s="3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</row>
    <row r="61" spans="2:25" x14ac:dyDescent="0.25">
      <c r="E61" s="7"/>
      <c r="H61" s="7"/>
      <c r="I61" s="7" t="s">
        <v>10</v>
      </c>
      <c r="J61" s="7" t="s">
        <v>10</v>
      </c>
      <c r="K61" s="7"/>
      <c r="L61" s="7"/>
      <c r="M61" s="7"/>
      <c r="N61" s="7"/>
    </row>
    <row r="62" spans="2:25" x14ac:dyDescent="0.25">
      <c r="E62" s="7"/>
      <c r="H62" s="7"/>
      <c r="I62" s="7"/>
      <c r="J62" s="7"/>
      <c r="K62" s="7"/>
      <c r="L62" s="7"/>
      <c r="M62" s="7"/>
      <c r="N62" s="7"/>
    </row>
    <row r="63" spans="2:25" x14ac:dyDescent="0.25">
      <c r="E63" s="7"/>
    </row>
    <row r="64" spans="2:25" x14ac:dyDescent="0.25">
      <c r="E64" s="7"/>
    </row>
    <row r="65" spans="5:5" x14ac:dyDescent="0.25">
      <c r="E65" s="7"/>
    </row>
    <row r="66" spans="5:5" x14ac:dyDescent="0.25">
      <c r="E66" s="7"/>
    </row>
  </sheetData>
  <mergeCells count="1">
    <mergeCell ref="I41:L4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3"/>
  <sheetViews>
    <sheetView tabSelected="1" zoomScale="80" zoomScaleNormal="80" workbookViewId="0">
      <selection activeCell="P24" sqref="P24"/>
    </sheetView>
  </sheetViews>
  <sheetFormatPr baseColWidth="10" defaultRowHeight="15" x14ac:dyDescent="0.25"/>
  <cols>
    <col min="1" max="1" width="16" customWidth="1"/>
    <col min="2" max="2" width="22.42578125" customWidth="1"/>
    <col min="3" max="4" width="13" bestFit="1" customWidth="1"/>
    <col min="5" max="6" width="11.7109375" bestFit="1" customWidth="1"/>
    <col min="7" max="7" width="11.5703125" bestFit="1" customWidth="1"/>
    <col min="9" max="9" width="3.28515625" customWidth="1"/>
    <col min="10" max="10" width="12" bestFit="1" customWidth="1"/>
    <col min="12" max="12" width="11.5703125" bestFit="1" customWidth="1"/>
    <col min="13" max="13" width="3.7109375" customWidth="1"/>
    <col min="14" max="18" width="11.5703125" bestFit="1" customWidth="1"/>
  </cols>
  <sheetData>
    <row r="2" spans="1:18" ht="18.75" x14ac:dyDescent="0.3">
      <c r="C2" s="2" t="s">
        <v>0</v>
      </c>
    </row>
    <row r="4" spans="1:18" ht="18.75" x14ac:dyDescent="0.3">
      <c r="C4" s="57" t="s">
        <v>45</v>
      </c>
    </row>
    <row r="6" spans="1:18" x14ac:dyDescent="0.25">
      <c r="L6" s="59" t="s">
        <v>56</v>
      </c>
      <c r="N6" s="63" t="s">
        <v>57</v>
      </c>
      <c r="O6" s="63" t="s">
        <v>57</v>
      </c>
      <c r="P6" s="63" t="s">
        <v>57</v>
      </c>
      <c r="Q6" s="63" t="s">
        <v>57</v>
      </c>
      <c r="R6" s="63" t="s">
        <v>57</v>
      </c>
    </row>
    <row r="7" spans="1:18" x14ac:dyDescent="0.25">
      <c r="A7" t="s">
        <v>55</v>
      </c>
      <c r="C7" s="64" t="s">
        <v>46</v>
      </c>
      <c r="D7" s="64" t="s">
        <v>47</v>
      </c>
      <c r="E7" s="64" t="s">
        <v>50</v>
      </c>
      <c r="F7" s="65" t="s">
        <v>51</v>
      </c>
      <c r="G7" s="65" t="s">
        <v>52</v>
      </c>
      <c r="H7" s="65" t="s">
        <v>53</v>
      </c>
      <c r="J7" s="60" t="s">
        <v>54</v>
      </c>
      <c r="L7" s="62" t="s">
        <v>59</v>
      </c>
      <c r="N7" s="63" t="s">
        <v>58</v>
      </c>
      <c r="O7" s="63" t="s">
        <v>58</v>
      </c>
      <c r="P7" s="63" t="s">
        <v>58</v>
      </c>
      <c r="Q7" s="63" t="s">
        <v>58</v>
      </c>
      <c r="R7" s="63" t="s">
        <v>58</v>
      </c>
    </row>
    <row r="8" spans="1:18" x14ac:dyDescent="0.25">
      <c r="N8" s="63">
        <v>2021</v>
      </c>
      <c r="O8" s="63">
        <v>2022</v>
      </c>
      <c r="P8" s="63">
        <v>2023</v>
      </c>
      <c r="Q8" s="63">
        <v>2024</v>
      </c>
      <c r="R8" s="63">
        <v>2025</v>
      </c>
    </row>
    <row r="9" spans="1:18" x14ac:dyDescent="0.25">
      <c r="A9" t="s">
        <v>48</v>
      </c>
      <c r="C9" s="58">
        <v>8496</v>
      </c>
      <c r="D9" s="58">
        <v>4274</v>
      </c>
      <c r="E9" s="58">
        <v>0</v>
      </c>
      <c r="F9" s="58"/>
      <c r="G9" s="58"/>
      <c r="H9" s="58"/>
      <c r="J9" s="60">
        <v>44732</v>
      </c>
      <c r="L9">
        <v>734</v>
      </c>
      <c r="N9">
        <v>215</v>
      </c>
      <c r="O9">
        <v>31</v>
      </c>
    </row>
    <row r="10" spans="1:18" ht="48.75" x14ac:dyDescent="0.25">
      <c r="A10" s="72" t="s">
        <v>63</v>
      </c>
      <c r="B10" s="73" t="s">
        <v>64</v>
      </c>
      <c r="C10" s="58">
        <v>43890</v>
      </c>
      <c r="D10" s="58">
        <v>37000</v>
      </c>
      <c r="E10" s="61"/>
      <c r="F10" s="58"/>
      <c r="G10" s="58"/>
      <c r="H10" s="58"/>
      <c r="J10" s="60">
        <v>45291</v>
      </c>
      <c r="K10" s="74" t="s">
        <v>65</v>
      </c>
      <c r="L10">
        <v>45</v>
      </c>
      <c r="N10">
        <v>540</v>
      </c>
      <c r="O10">
        <v>500</v>
      </c>
      <c r="P10">
        <v>480</v>
      </c>
      <c r="Q10">
        <v>460</v>
      </c>
      <c r="R10">
        <v>440</v>
      </c>
    </row>
    <row r="11" spans="1:18" x14ac:dyDescent="0.25">
      <c r="A11" t="s">
        <v>49</v>
      </c>
      <c r="C11" s="58">
        <v>6230</v>
      </c>
      <c r="D11" s="58">
        <v>3917</v>
      </c>
      <c r="E11" s="58"/>
      <c r="F11" s="58"/>
      <c r="G11" s="58"/>
      <c r="H11" s="58"/>
      <c r="J11" s="60">
        <v>44854</v>
      </c>
      <c r="L11">
        <v>405</v>
      </c>
      <c r="N11">
        <v>156</v>
      </c>
      <c r="O11">
        <v>44</v>
      </c>
    </row>
    <row r="12" spans="1:18" x14ac:dyDescent="0.25">
      <c r="A12" t="s">
        <v>60</v>
      </c>
      <c r="C12" s="58">
        <v>16597</v>
      </c>
      <c r="D12" s="58">
        <v>14198</v>
      </c>
      <c r="E12" s="58">
        <v>9125</v>
      </c>
      <c r="F12" s="58">
        <v>3949</v>
      </c>
      <c r="G12" s="58">
        <v>0</v>
      </c>
      <c r="H12" s="58"/>
      <c r="J12" s="60">
        <v>45545</v>
      </c>
      <c r="L12">
        <v>456</v>
      </c>
      <c r="N12">
        <v>338</v>
      </c>
      <c r="O12">
        <v>237</v>
      </c>
      <c r="P12">
        <v>135</v>
      </c>
      <c r="Q12">
        <v>32</v>
      </c>
    </row>
    <row r="13" spans="1:18" x14ac:dyDescent="0.25">
      <c r="A13" t="s">
        <v>60</v>
      </c>
      <c r="C13" s="58">
        <v>16597</v>
      </c>
      <c r="D13" s="58">
        <v>14198</v>
      </c>
      <c r="E13" s="58">
        <v>9125</v>
      </c>
      <c r="F13" s="58">
        <v>3949</v>
      </c>
      <c r="G13" s="58">
        <v>0</v>
      </c>
      <c r="H13" s="58"/>
      <c r="J13" s="60">
        <v>45545</v>
      </c>
      <c r="L13">
        <v>456</v>
      </c>
      <c r="N13">
        <v>338</v>
      </c>
      <c r="O13">
        <v>237</v>
      </c>
      <c r="P13">
        <v>135</v>
      </c>
      <c r="Q13">
        <v>32</v>
      </c>
    </row>
    <row r="14" spans="1:18" x14ac:dyDescent="0.25">
      <c r="A14" t="s">
        <v>61</v>
      </c>
      <c r="C14" s="58">
        <v>11284</v>
      </c>
      <c r="D14" s="58">
        <v>9840</v>
      </c>
      <c r="E14" s="58">
        <v>6897</v>
      </c>
      <c r="F14" s="58">
        <v>3879</v>
      </c>
      <c r="G14" s="58">
        <v>785</v>
      </c>
      <c r="H14" s="58">
        <v>0</v>
      </c>
      <c r="J14" s="60">
        <v>45748</v>
      </c>
      <c r="L14">
        <v>268</v>
      </c>
      <c r="N14">
        <v>286</v>
      </c>
      <c r="O14">
        <v>218</v>
      </c>
      <c r="P14">
        <v>144</v>
      </c>
      <c r="Q14">
        <v>68</v>
      </c>
      <c r="R14">
        <v>5</v>
      </c>
    </row>
    <row r="15" spans="1:18" x14ac:dyDescent="0.25">
      <c r="C15" s="58"/>
      <c r="D15" s="58"/>
    </row>
    <row r="16" spans="1:18" x14ac:dyDescent="0.25">
      <c r="C16" s="58"/>
      <c r="D16" s="58"/>
    </row>
    <row r="17" spans="1:18" ht="15.75" thickBot="1" x14ac:dyDescent="0.3">
      <c r="C17" s="58"/>
      <c r="D17" s="58"/>
    </row>
    <row r="18" spans="1:18" ht="15.75" thickBot="1" x14ac:dyDescent="0.3">
      <c r="B18" s="66" t="s">
        <v>62</v>
      </c>
      <c r="C18" s="67">
        <f>SUM(C9:C17)</f>
        <v>103094</v>
      </c>
      <c r="D18" s="67">
        <f t="shared" ref="D18:H18" si="0">SUM(D9:D17)</f>
        <v>83427</v>
      </c>
      <c r="E18" s="67">
        <f t="shared" si="0"/>
        <v>25147</v>
      </c>
      <c r="F18" s="67">
        <f t="shared" si="0"/>
        <v>11777</v>
      </c>
      <c r="G18" s="67">
        <f t="shared" si="0"/>
        <v>785</v>
      </c>
      <c r="H18" s="68">
        <f t="shared" si="0"/>
        <v>0</v>
      </c>
      <c r="L18" s="75">
        <f>SUM(L9:L17)</f>
        <v>2364</v>
      </c>
      <c r="N18" s="69">
        <f>SUM(N9:N14)</f>
        <v>1873</v>
      </c>
      <c r="O18" s="70">
        <f t="shared" ref="O18:R18" si="1">SUM(O9:O14)</f>
        <v>1267</v>
      </c>
      <c r="P18" s="70">
        <f t="shared" si="1"/>
        <v>894</v>
      </c>
      <c r="Q18" s="70">
        <f t="shared" si="1"/>
        <v>592</v>
      </c>
      <c r="R18" s="71">
        <f t="shared" si="1"/>
        <v>445</v>
      </c>
    </row>
    <row r="19" spans="1:18" x14ac:dyDescent="0.25">
      <c r="C19" s="58"/>
      <c r="D19" s="58"/>
    </row>
    <row r="20" spans="1:18" x14ac:dyDescent="0.25">
      <c r="C20" s="58"/>
      <c r="D20" s="58"/>
    </row>
    <row r="22" spans="1:18" x14ac:dyDescent="0.25">
      <c r="A22" s="76" t="s">
        <v>67</v>
      </c>
    </row>
    <row r="23" spans="1:18" x14ac:dyDescent="0.25">
      <c r="B23" t="s">
        <v>66</v>
      </c>
    </row>
  </sheetData>
  <pageMargins left="0.7" right="0.7" top="0.75" bottom="0.75" header="0.3" footer="0.3"/>
  <pageSetup paperSize="9" scale="60" orientation="landscape" r:id="rId1"/>
  <ignoredErrors>
    <ignoredError sqref="N18:R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Cptes Intercos</vt:lpstr>
      <vt:lpstr>Loyers et TF</vt:lpstr>
      <vt:lpstr>Emprunts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delaunoy</dc:creator>
  <cp:lastModifiedBy>Utilisateur Windows</cp:lastModifiedBy>
  <dcterms:created xsi:type="dcterms:W3CDTF">2021-08-07T09:03:22Z</dcterms:created>
  <dcterms:modified xsi:type="dcterms:W3CDTF">2021-08-09T19:08:04Z</dcterms:modified>
</cp:coreProperties>
</file>