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8920" yWindow="-120" windowWidth="19440" windowHeight="7845" activeTab="3"/>
  </bookViews>
  <sheets>
    <sheet name="charges fixes modele " sheetId="3" r:id="rId1"/>
    <sheet name="charges fixes 2021" sheetId="6" r:id="rId2"/>
    <sheet name="charges fixes 2022" sheetId="7" r:id="rId3"/>
    <sheet name="charges fixes 2023" sheetId="8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8" l="1"/>
  <c r="G9" i="7"/>
  <c r="G38" i="7"/>
  <c r="G37" i="8"/>
  <c r="G37" i="7"/>
  <c r="G40" i="7"/>
  <c r="H38" i="6"/>
  <c r="H31" i="6"/>
  <c r="H27" i="6"/>
  <c r="H9" i="6"/>
  <c r="H39" i="6"/>
  <c r="G43" i="8"/>
  <c r="G42" i="8"/>
  <c r="G35" i="8"/>
  <c r="G34" i="8"/>
  <c r="G33" i="8"/>
  <c r="G32" i="8"/>
  <c r="G31" i="8"/>
  <c r="G28" i="8"/>
  <c r="G27" i="8"/>
  <c r="D24" i="8"/>
  <c r="D23" i="8"/>
  <c r="D22" i="8"/>
  <c r="D21" i="8"/>
  <c r="D20" i="8"/>
  <c r="D19" i="8"/>
  <c r="G16" i="8"/>
  <c r="F24" i="8" s="1"/>
  <c r="G24" i="8" s="1"/>
  <c r="G15" i="8"/>
  <c r="F23" i="8" s="1"/>
  <c r="G23" i="8" s="1"/>
  <c r="G14" i="8"/>
  <c r="F22" i="8" s="1"/>
  <c r="G22" i="8" s="1"/>
  <c r="G13" i="8"/>
  <c r="F21" i="8" s="1"/>
  <c r="G21" i="8" s="1"/>
  <c r="G12" i="8"/>
  <c r="F20" i="8" s="1"/>
  <c r="G20" i="8" s="1"/>
  <c r="G11" i="8"/>
  <c r="G28" i="7"/>
  <c r="G27" i="7"/>
  <c r="H42" i="6"/>
  <c r="H36" i="6"/>
  <c r="H35" i="6"/>
  <c r="H34" i="6"/>
  <c r="H32" i="6"/>
  <c r="H29" i="6"/>
  <c r="H28" i="6"/>
  <c r="H43" i="6"/>
  <c r="G42" i="7"/>
  <c r="G41" i="7"/>
  <c r="G32" i="7"/>
  <c r="G33" i="7"/>
  <c r="G34" i="7"/>
  <c r="G35" i="7"/>
  <c r="G31" i="7"/>
  <c r="D24" i="7"/>
  <c r="D23" i="7"/>
  <c r="D22" i="7"/>
  <c r="D21" i="7"/>
  <c r="D20" i="7"/>
  <c r="D19" i="7"/>
  <c r="G41" i="8" l="1"/>
  <c r="G30" i="8"/>
  <c r="G26" i="8"/>
  <c r="G10" i="8"/>
  <c r="F19" i="8"/>
  <c r="G19" i="8" s="1"/>
  <c r="G18" i="8" s="1"/>
  <c r="G9" i="8" l="1"/>
  <c r="G26" i="7"/>
  <c r="G16" i="7"/>
  <c r="F24" i="7" s="1"/>
  <c r="G24" i="7" s="1"/>
  <c r="G15" i="7"/>
  <c r="F23" i="7" s="1"/>
  <c r="G23" i="7" s="1"/>
  <c r="G14" i="7"/>
  <c r="F22" i="7" s="1"/>
  <c r="G22" i="7" s="1"/>
  <c r="G13" i="7"/>
  <c r="F21" i="7" s="1"/>
  <c r="G21" i="7" s="1"/>
  <c r="G12" i="7"/>
  <c r="F20" i="7" s="1"/>
  <c r="G20" i="7" s="1"/>
  <c r="G11" i="7"/>
  <c r="F19" i="7" s="1"/>
  <c r="G19" i="7" s="1"/>
  <c r="H33" i="6"/>
  <c r="H25" i="6"/>
  <c r="H24" i="6"/>
  <c r="E23" i="6"/>
  <c r="G22" i="6"/>
  <c r="H22" i="6" s="1"/>
  <c r="E22" i="6"/>
  <c r="G21" i="6"/>
  <c r="H21" i="6" s="1"/>
  <c r="E21" i="6"/>
  <c r="E20" i="6"/>
  <c r="H15" i="6"/>
  <c r="G23" i="6" s="1"/>
  <c r="H23" i="6" s="1"/>
  <c r="H11" i="6"/>
  <c r="H10" i="6" l="1"/>
  <c r="G30" i="7"/>
  <c r="G18" i="7"/>
  <c r="G10" i="7"/>
  <c r="H41" i="6"/>
  <c r="G20" i="6"/>
  <c r="H20" i="6" s="1"/>
  <c r="H19" i="6" s="1"/>
  <c r="L12" i="3" l="1"/>
  <c r="AB41" i="3"/>
  <c r="S41" i="3"/>
  <c r="H41" i="3"/>
  <c r="AB40" i="3"/>
  <c r="S40" i="3"/>
  <c r="H40" i="3"/>
  <c r="AB36" i="3"/>
  <c r="S36" i="3"/>
  <c r="H36" i="3"/>
  <c r="AB35" i="3"/>
  <c r="S35" i="3"/>
  <c r="H35" i="3"/>
  <c r="AB34" i="3"/>
  <c r="S34" i="3"/>
  <c r="H34" i="3"/>
  <c r="AB33" i="3"/>
  <c r="S33" i="3"/>
  <c r="H33" i="3"/>
  <c r="AB32" i="3"/>
  <c r="S32" i="3"/>
  <c r="H32" i="3"/>
  <c r="AB29" i="3"/>
  <c r="S29" i="3"/>
  <c r="H29" i="3"/>
  <c r="AB28" i="3"/>
  <c r="S28" i="3"/>
  <c r="H28" i="3"/>
  <c r="H25" i="3"/>
  <c r="AB24" i="3"/>
  <c r="S24" i="3"/>
  <c r="H24" i="3"/>
  <c r="AB23" i="3"/>
  <c r="S23" i="3"/>
  <c r="E23" i="3"/>
  <c r="E22" i="3"/>
  <c r="E21" i="3"/>
  <c r="E20" i="3"/>
  <c r="AB17" i="3"/>
  <c r="AA25" i="3" s="1"/>
  <c r="AB25" i="3" s="1"/>
  <c r="S17" i="3"/>
  <c r="R25" i="3" s="1"/>
  <c r="S25" i="3" s="1"/>
  <c r="AB16" i="3"/>
  <c r="S16" i="3"/>
  <c r="AB15" i="3"/>
  <c r="S15" i="3"/>
  <c r="H15" i="3"/>
  <c r="G23" i="3" s="1"/>
  <c r="H23" i="3" s="1"/>
  <c r="AB14" i="3"/>
  <c r="AA22" i="3" s="1"/>
  <c r="AB22" i="3" s="1"/>
  <c r="S14" i="3"/>
  <c r="R22" i="3" s="1"/>
  <c r="S22" i="3" s="1"/>
  <c r="G22" i="3"/>
  <c r="H22" i="3" s="1"/>
  <c r="AB13" i="3"/>
  <c r="AA21" i="3" s="1"/>
  <c r="AB21" i="3" s="1"/>
  <c r="S13" i="3"/>
  <c r="R21" i="3" s="1"/>
  <c r="S21" i="3" s="1"/>
  <c r="G21" i="3"/>
  <c r="H21" i="3" s="1"/>
  <c r="AB11" i="3"/>
  <c r="S11" i="3"/>
  <c r="R20" i="3" s="1"/>
  <c r="S20" i="3" s="1"/>
  <c r="H11" i="3"/>
  <c r="G20" i="3" s="1"/>
  <c r="H20" i="3" s="1"/>
  <c r="AB39" i="3" l="1"/>
  <c r="K11" i="3"/>
  <c r="J11" i="3"/>
  <c r="L11" i="3"/>
  <c r="I11" i="3"/>
  <c r="H27" i="3"/>
  <c r="S31" i="3"/>
  <c r="H31" i="3"/>
  <c r="AB31" i="3"/>
  <c r="AB27" i="3"/>
  <c r="S27" i="3"/>
  <c r="S10" i="3"/>
  <c r="AB10" i="3"/>
  <c r="H39" i="3"/>
  <c r="S39" i="3"/>
  <c r="S19" i="3"/>
  <c r="H19" i="3"/>
  <c r="AA20" i="3"/>
  <c r="AB20" i="3" s="1"/>
  <c r="AB19" i="3" s="1"/>
  <c r="H10" i="3"/>
  <c r="AB9" i="3" l="1"/>
  <c r="S9" i="3"/>
  <c r="H9" i="3"/>
</calcChain>
</file>

<file path=xl/comments1.xml><?xml version="1.0" encoding="utf-8"?>
<comments xmlns="http://schemas.openxmlformats.org/spreadsheetml/2006/main">
  <authors>
    <author>Auteur</author>
  </authors>
  <commentList>
    <comment ref="T13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C13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C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I13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comments3.xml><?xml version="1.0" encoding="utf-8"?>
<comments xmlns="http://schemas.openxmlformats.org/spreadsheetml/2006/main">
  <authors>
    <author>Auteur</author>
  </authors>
  <commentList>
    <comment ref="H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H20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comments4.xml><?xml version="1.0" encoding="utf-8"?>
<comments xmlns="http://schemas.openxmlformats.org/spreadsheetml/2006/main">
  <authors>
    <author>Auteur</author>
  </authors>
  <commentList>
    <comment ref="H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H20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sharedStrings.xml><?xml version="1.0" encoding="utf-8"?>
<sst xmlns="http://schemas.openxmlformats.org/spreadsheetml/2006/main" count="550" uniqueCount="65">
  <si>
    <t>Chiffrage du projet  EONA  / Khepri Santé</t>
  </si>
  <si>
    <t>Adresse : 188 Grande rue Charles de Gaulle 94130 Nogent sur Marne</t>
  </si>
  <si>
    <t>COUTS DE STRUCTURE pour l'exercice 2021 (toutes structures confondues)</t>
  </si>
  <si>
    <t>COUTS DE STRUCTURE pour un mois en 2022 (toutes structures confondues)</t>
  </si>
  <si>
    <t>COUTS DE STRUCTURE pour un mois en 2023 (toutes structures confondues)</t>
  </si>
  <si>
    <t>ANNUEL</t>
  </si>
  <si>
    <t>Affectation</t>
  </si>
  <si>
    <t>MENSUEL</t>
  </si>
  <si>
    <t>CHARGES FIXES POUR L'EXERCICE 2021</t>
  </si>
  <si>
    <t>CHARGES FIXES POUR UN MOIS</t>
  </si>
  <si>
    <t>Personnel</t>
  </si>
  <si>
    <t>Salaire directrice générale</t>
  </si>
  <si>
    <t>mois</t>
  </si>
  <si>
    <t>KHEPRI INVEST</t>
  </si>
  <si>
    <t>Salaire assistante administrative (Valérie Grelat)</t>
  </si>
  <si>
    <t>PSPPE</t>
  </si>
  <si>
    <t>KHEPRI FORMATION</t>
  </si>
  <si>
    <t>Salaire assistante adminitrative</t>
  </si>
  <si>
    <t>Salaire chargée de communication (Carole Fournaise)</t>
  </si>
  <si>
    <t>Salaire chargée de communication</t>
  </si>
  <si>
    <t>Salaire business développeur (temps partiel : 60 h/mois)</t>
  </si>
  <si>
    <t>KHEPRI SANTE</t>
  </si>
  <si>
    <t>Salaire chargé marketing digital (temps partiel : 60 h/mois)</t>
  </si>
  <si>
    <t>Salaire assistante administrative (aide sylae) (Valérie Grelat)</t>
  </si>
  <si>
    <t>Salaire assistante de direction (temps partiel : 75h/mois)</t>
  </si>
  <si>
    <t>Salaire chargée de communication (aide sylae) (Carole Fournaise)</t>
  </si>
  <si>
    <t>Salaires administrateur systèmes (temps partiel : 60h/mois)</t>
  </si>
  <si>
    <t>Salaires Contrat apprentissage (2 emplois) 43% smic</t>
  </si>
  <si>
    <t>Charges sociales</t>
  </si>
  <si>
    <t>%</t>
  </si>
  <si>
    <t>Achats / Founitures diverses</t>
  </si>
  <si>
    <t>Energie (électricité….)</t>
  </si>
  <si>
    <t>12 mois</t>
  </si>
  <si>
    <t>1 mois</t>
  </si>
  <si>
    <t>Consommables ( fourn.de bureau et fourn. Hygiène nettoyage …)</t>
  </si>
  <si>
    <t xml:space="preserve">Services extérieurs et autres charges </t>
  </si>
  <si>
    <t xml:space="preserve">Assurances </t>
  </si>
  <si>
    <t>Honoraires juridiques et comptables</t>
  </si>
  <si>
    <t>Honoraires comptables</t>
  </si>
  <si>
    <t>Honoraires</t>
  </si>
  <si>
    <t>Locations immobiliéres (charges comprises)</t>
  </si>
  <si>
    <t>Locations immobilières 2 et 4e étages (charges comprises)</t>
  </si>
  <si>
    <t>Téléphone / internet</t>
  </si>
  <si>
    <t>Autres charges (sous traitance et maintenance)</t>
  </si>
  <si>
    <t>Autres Frais géneraux</t>
  </si>
  <si>
    <t>Frais bancaires</t>
  </si>
  <si>
    <t xml:space="preserve">Dotations Amortissements </t>
  </si>
  <si>
    <t>Consommables ( f. bureau  Hygiène &amp; nettoyage …)</t>
  </si>
  <si>
    <t>Salaires administrateur systèmes (tps partiel : 60h/mois)</t>
  </si>
  <si>
    <t>Salaire assistante de direction (tps partiel : 75h/mois)</t>
  </si>
  <si>
    <t>Salaire secretaire comptable (tps partiel : 75h/mois)</t>
  </si>
  <si>
    <t>Salaire marketing digital (temps partiel : 60 h/mois)</t>
  </si>
  <si>
    <t>KI</t>
  </si>
  <si>
    <t>KF</t>
  </si>
  <si>
    <t>KS</t>
  </si>
  <si>
    <t>TOTAL</t>
  </si>
  <si>
    <t xml:space="preserve"> </t>
  </si>
  <si>
    <t>Affectation par entité</t>
  </si>
  <si>
    <t>Salaires Informaticien (tps partiel : 60h/mois)</t>
  </si>
  <si>
    <t>16 mois</t>
  </si>
  <si>
    <t>excercice de 16 mois</t>
  </si>
  <si>
    <t>Salaire secretaire comptable (temps partiel : 75h/mois)</t>
  </si>
  <si>
    <t>Impôts</t>
  </si>
  <si>
    <t>CFE / CVAE</t>
  </si>
  <si>
    <t>Intérets sur emprunt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</si>
</sst>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€&quot;"/>
    <numFmt numFmtId="165" formatCode="#,##0&quot; €&quot;"/>
    <numFmt numFmtId="166" formatCode="_-* #,##0\ _€_-;\-* #,##0\ _€_-;_-* &quot;-&quot;??\ _€_-;_-@"/>
    <numFmt numFmtId="167" formatCode="#,##0.00\ [$€-484]"/>
    <numFmt numFmtId="168" formatCode="#,##0\ [$€-401]"/>
  </numFmts>
  <fonts count="4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Verdana"/>
      <family val="2"/>
    </font>
    <font>
      <sz val="11"/>
      <name val="Arial"/>
      <family val="2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rgb="FFFFFFFF"/>
      <name val="Verdana"/>
      <family val="2"/>
    </font>
    <font>
      <b/>
      <sz val="10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2"/>
      <color rgb="FFDD0806"/>
      <name val="Calibri"/>
      <family val="2"/>
    </font>
    <font>
      <sz val="10"/>
      <color rgb="FFDD0806"/>
      <name val="Verdana"/>
      <family val="2"/>
    </font>
    <font>
      <sz val="8"/>
      <color rgb="FFFF0000"/>
      <name val="Arial"/>
      <family val="2"/>
    </font>
    <font>
      <sz val="8"/>
      <color theme="1"/>
      <name val="Verdana"/>
      <family val="2"/>
    </font>
    <font>
      <b/>
      <sz val="10"/>
      <color rgb="FF0066CC"/>
      <name val="Verdana"/>
      <family val="2"/>
    </font>
    <font>
      <i/>
      <sz val="8"/>
      <color rgb="FF0000FF"/>
      <name val="Verdana"/>
      <family val="2"/>
    </font>
    <font>
      <i/>
      <sz val="8"/>
      <color rgb="FF0000FF"/>
      <name val="Arial"/>
      <family val="2"/>
    </font>
    <font>
      <b/>
      <sz val="8"/>
      <color rgb="FF000000"/>
      <name val="Verdana"/>
      <family val="2"/>
    </font>
    <font>
      <sz val="10"/>
      <color theme="1"/>
      <name val="Arial"/>
      <family val="2"/>
    </font>
    <font>
      <sz val="7"/>
      <color rgb="FF000000"/>
      <name val="Verdana"/>
      <family val="2"/>
    </font>
    <font>
      <sz val="7"/>
      <color theme="1"/>
      <name val="Arial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sz val="7"/>
      <color rgb="FF000000"/>
      <name val="Calibri"/>
      <family val="2"/>
    </font>
    <font>
      <b/>
      <sz val="9"/>
      <color theme="1"/>
      <name val="Verdana"/>
      <family val="2"/>
    </font>
    <font>
      <sz val="9"/>
      <name val="Arial"/>
      <family val="2"/>
    </font>
    <font>
      <i/>
      <sz val="7"/>
      <color rgb="FF0000FF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6"/>
      <color theme="1"/>
      <name val="Verdana"/>
      <family val="2"/>
    </font>
    <font>
      <sz val="6"/>
      <color rgb="FF000000"/>
      <name val="Verdana"/>
      <family val="2"/>
    </font>
    <font>
      <sz val="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8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Border="1"/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14" fillId="3" borderId="7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2" fillId="4" borderId="0" xfId="0" applyFont="1" applyFill="1" applyBorder="1" applyAlignment="1"/>
    <xf numFmtId="0" fontId="17" fillId="4" borderId="9" xfId="0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/>
    </xf>
    <xf numFmtId="166" fontId="18" fillId="4" borderId="7" xfId="0" applyNumberFormat="1" applyFont="1" applyFill="1" applyBorder="1" applyAlignment="1">
      <alignment vertical="center"/>
    </xf>
    <xf numFmtId="166" fontId="18" fillId="4" borderId="13" xfId="0" applyNumberFormat="1" applyFont="1" applyFill="1" applyBorder="1" applyAlignment="1">
      <alignment vertical="center"/>
    </xf>
    <xf numFmtId="164" fontId="13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/>
    <xf numFmtId="0" fontId="17" fillId="4" borderId="9" xfId="0" applyFont="1" applyFill="1" applyBorder="1" applyAlignment="1">
      <alignment horizontal="center" vertical="center"/>
    </xf>
    <xf numFmtId="164" fontId="21" fillId="4" borderId="0" xfId="0" applyNumberFormat="1" applyFont="1" applyFill="1" applyBorder="1" applyAlignment="1">
      <alignment vertical="center"/>
    </xf>
    <xf numFmtId="0" fontId="20" fillId="0" borderId="0" xfId="0" applyFont="1" applyAlignment="1"/>
    <xf numFmtId="164" fontId="21" fillId="0" borderId="0" xfId="0" applyNumberFormat="1" applyFont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166" fontId="18" fillId="0" borderId="7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164" fontId="23" fillId="3" borderId="11" xfId="0" applyNumberFormat="1" applyFont="1" applyFill="1" applyBorder="1" applyAlignment="1">
      <alignment vertical="center"/>
    </xf>
    <xf numFmtId="9" fontId="23" fillId="4" borderId="13" xfId="0" applyNumberFormat="1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9" fontId="23" fillId="0" borderId="9" xfId="0" applyNumberFormat="1" applyFont="1" applyBorder="1" applyAlignment="1">
      <alignment horizontal="center" vertical="center"/>
    </xf>
    <xf numFmtId="166" fontId="18" fillId="0" borderId="9" xfId="0" applyNumberFormat="1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164" fontId="23" fillId="3" borderId="8" xfId="0" applyNumberFormat="1" applyFont="1" applyFill="1" applyBorder="1" applyAlignment="1">
      <alignment vertical="center"/>
    </xf>
    <xf numFmtId="164" fontId="12" fillId="0" borderId="0" xfId="0" applyNumberFormat="1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164" fontId="17" fillId="0" borderId="9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vertical="center"/>
    </xf>
    <xf numFmtId="1" fontId="23" fillId="0" borderId="0" xfId="0" applyNumberFormat="1" applyFont="1" applyAlignment="1">
      <alignment horizontal="center" vertical="center"/>
    </xf>
    <xf numFmtId="164" fontId="23" fillId="3" borderId="12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66" fontId="18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0" fontId="0" fillId="0" borderId="0" xfId="0" applyFont="1" applyAlignment="1"/>
    <xf numFmtId="0" fontId="27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167" fontId="2" fillId="0" borderId="0" xfId="0" applyNumberFormat="1" applyFont="1" applyAlignment="1"/>
    <xf numFmtId="168" fontId="28" fillId="0" borderId="0" xfId="0" applyNumberFormat="1" applyFont="1" applyAlignment="1"/>
    <xf numFmtId="0" fontId="29" fillId="4" borderId="9" xfId="0" applyFont="1" applyFill="1" applyBorder="1" applyAlignment="1">
      <alignment vertical="center"/>
    </xf>
    <xf numFmtId="0" fontId="29" fillId="4" borderId="9" xfId="0" applyFont="1" applyFill="1" applyBorder="1" applyAlignment="1">
      <alignment horizontal="center" vertical="center"/>
    </xf>
    <xf numFmtId="0" fontId="29" fillId="0" borderId="9" xfId="0" applyFont="1" applyBorder="1" applyAlignment="1">
      <alignment vertical="center"/>
    </xf>
    <xf numFmtId="0" fontId="29" fillId="0" borderId="9" xfId="0" applyFont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166" fontId="30" fillId="0" borderId="0" xfId="0" applyNumberFormat="1" applyFont="1" applyFill="1" applyBorder="1" applyAlignment="1">
      <alignment horizontal="center" vertical="center"/>
    </xf>
    <xf numFmtId="166" fontId="30" fillId="4" borderId="0" xfId="0" applyNumberFormat="1" applyFont="1" applyFill="1" applyBorder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3" fontId="32" fillId="3" borderId="0" xfId="0" applyNumberFormat="1" applyFont="1" applyFill="1" applyBorder="1" applyAlignment="1">
      <alignment horizontal="center" vertical="center"/>
    </xf>
    <xf numFmtId="166" fontId="30" fillId="0" borderId="0" xfId="0" applyNumberFormat="1" applyFont="1" applyBorder="1" applyAlignment="1">
      <alignment horizontal="center" vertical="center"/>
    </xf>
    <xf numFmtId="166" fontId="30" fillId="5" borderId="0" xfId="0" applyNumberFormat="1" applyFont="1" applyFill="1" applyBorder="1" applyAlignment="1">
      <alignment horizontal="center" vertical="center"/>
    </xf>
    <xf numFmtId="166" fontId="30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/>
    </xf>
    <xf numFmtId="167" fontId="33" fillId="0" borderId="0" xfId="0" applyNumberFormat="1" applyFont="1" applyAlignment="1">
      <alignment horizontal="center"/>
    </xf>
    <xf numFmtId="168" fontId="30" fillId="0" borderId="0" xfId="0" applyNumberFormat="1" applyFont="1" applyAlignment="1">
      <alignment horizontal="center"/>
    </xf>
    <xf numFmtId="0" fontId="29" fillId="6" borderId="9" xfId="0" applyFont="1" applyFill="1" applyBorder="1" applyAlignment="1">
      <alignment vertical="center"/>
    </xf>
    <xf numFmtId="0" fontId="29" fillId="6" borderId="9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166" fontId="18" fillId="6" borderId="7" xfId="0" applyNumberFormat="1" applyFont="1" applyFill="1" applyBorder="1" applyAlignment="1">
      <alignment vertical="center"/>
    </xf>
    <xf numFmtId="166" fontId="18" fillId="6" borderId="13" xfId="0" applyNumberFormat="1" applyFont="1" applyFill="1" applyBorder="1" applyAlignment="1">
      <alignment vertical="center"/>
    </xf>
    <xf numFmtId="166" fontId="30" fillId="6" borderId="0" xfId="0" applyNumberFormat="1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166" fontId="22" fillId="6" borderId="13" xfId="0" applyNumberFormat="1" applyFont="1" applyFill="1" applyBorder="1" applyAlignment="1">
      <alignment vertical="center"/>
    </xf>
    <xf numFmtId="166" fontId="19" fillId="6" borderId="7" xfId="0" applyNumberFormat="1" applyFont="1" applyFill="1" applyBorder="1" applyAlignment="1">
      <alignment vertical="center"/>
    </xf>
    <xf numFmtId="0" fontId="29" fillId="0" borderId="9" xfId="0" applyFont="1" applyBorder="1" applyAlignment="1">
      <alignment vertical="center" wrapText="1"/>
    </xf>
    <xf numFmtId="0" fontId="29" fillId="0" borderId="17" xfId="0" applyFont="1" applyBorder="1" applyAlignment="1">
      <alignment vertical="center"/>
    </xf>
    <xf numFmtId="0" fontId="29" fillId="4" borderId="9" xfId="0" applyFont="1" applyFill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37" fillId="0" borderId="0" xfId="0" applyFont="1" applyAlignment="1"/>
    <xf numFmtId="0" fontId="29" fillId="6" borderId="9" xfId="0" applyFont="1" applyFill="1" applyBorder="1" applyAlignment="1">
      <alignment vertical="center" wrapText="1"/>
    </xf>
    <xf numFmtId="9" fontId="23" fillId="6" borderId="13" xfId="0" applyNumberFormat="1" applyFont="1" applyFill="1" applyBorder="1" applyAlignment="1">
      <alignment horizontal="center" vertical="center"/>
    </xf>
    <xf numFmtId="9" fontId="23" fillId="7" borderId="9" xfId="0" applyNumberFormat="1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166" fontId="18" fillId="7" borderId="7" xfId="0" applyNumberFormat="1" applyFont="1" applyFill="1" applyBorder="1" applyAlignment="1">
      <alignment vertical="center"/>
    </xf>
    <xf numFmtId="166" fontId="18" fillId="7" borderId="9" xfId="0" applyNumberFormat="1" applyFont="1" applyFill="1" applyBorder="1" applyAlignment="1">
      <alignment vertical="center"/>
    </xf>
    <xf numFmtId="166" fontId="30" fillId="7" borderId="0" xfId="0" applyNumberFormat="1" applyFont="1" applyFill="1" applyBorder="1" applyAlignment="1">
      <alignment horizontal="center" vertical="center"/>
    </xf>
    <xf numFmtId="166" fontId="39" fillId="0" borderId="0" xfId="0" applyNumberFormat="1" applyFont="1" applyFill="1" applyBorder="1" applyAlignment="1">
      <alignment horizontal="center" vertical="center"/>
    </xf>
    <xf numFmtId="9" fontId="39" fillId="0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9" fontId="40" fillId="4" borderId="0" xfId="1" applyFont="1" applyFill="1" applyBorder="1" applyAlignment="1">
      <alignment horizontal="center" vertical="center"/>
    </xf>
    <xf numFmtId="165" fontId="10" fillId="2" borderId="10" xfId="0" applyNumberFormat="1" applyFont="1" applyFill="1" applyBorder="1" applyAlignment="1">
      <alignment vertical="center"/>
    </xf>
    <xf numFmtId="0" fontId="41" fillId="4" borderId="9" xfId="0" applyFont="1" applyFill="1" applyBorder="1" applyAlignment="1">
      <alignment vertical="center"/>
    </xf>
    <xf numFmtId="0" fontId="41" fillId="0" borderId="9" xfId="0" applyFont="1" applyBorder="1" applyAlignment="1">
      <alignment vertical="center"/>
    </xf>
    <xf numFmtId="0" fontId="41" fillId="4" borderId="9" xfId="0" applyFont="1" applyFill="1" applyBorder="1" applyAlignment="1">
      <alignment vertical="center" wrapText="1"/>
    </xf>
    <xf numFmtId="0" fontId="42" fillId="0" borderId="0" xfId="0" applyFont="1"/>
    <xf numFmtId="0" fontId="41" fillId="0" borderId="9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0" fontId="35" fillId="0" borderId="2" xfId="0" applyFont="1" applyBorder="1"/>
    <xf numFmtId="0" fontId="34" fillId="0" borderId="2" xfId="0" applyFont="1" applyBorder="1" applyAlignment="1">
      <alignment horizontal="center" vertical="center"/>
    </xf>
    <xf numFmtId="0" fontId="35" fillId="0" borderId="3" xfId="0" applyFont="1" applyBorder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5" fillId="0" borderId="5" xfId="0" applyFont="1" applyBorder="1"/>
    <xf numFmtId="0" fontId="35" fillId="0" borderId="6" xfId="0" applyFont="1" applyBorder="1"/>
    <xf numFmtId="0" fontId="29" fillId="0" borderId="20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0" fontId="27" fillId="3" borderId="10" xfId="0" applyFont="1" applyFill="1" applyBorder="1" applyAlignment="1">
      <alignment horizontal="left" vertical="center"/>
    </xf>
    <xf numFmtId="0" fontId="29" fillId="0" borderId="23" xfId="0" applyFont="1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4"/>
  <sheetViews>
    <sheetView topLeftCell="K1" zoomScale="140" zoomScaleNormal="140" workbookViewId="0">
      <selection activeCell="L15" sqref="L15"/>
    </sheetView>
  </sheetViews>
  <sheetFormatPr baseColWidth="10" defaultRowHeight="15" x14ac:dyDescent="0.25"/>
  <cols>
    <col min="1" max="1" width="2.5703125" customWidth="1"/>
    <col min="2" max="2" width="21.140625" customWidth="1"/>
    <col min="3" max="3" width="6" bestFit="1" customWidth="1"/>
    <col min="4" max="4" width="7.28515625" customWidth="1"/>
    <col min="5" max="5" width="9.28515625" customWidth="1"/>
    <col min="6" max="6" width="9" customWidth="1"/>
    <col min="8" max="8" width="13.28515625" customWidth="1"/>
    <col min="9" max="9" width="7.28515625" customWidth="1"/>
    <col min="10" max="10" width="6.85546875" customWidth="1"/>
    <col min="11" max="11" width="7" customWidth="1"/>
    <col min="12" max="12" width="8.28515625" customWidth="1"/>
    <col min="13" max="13" width="22.42578125" customWidth="1"/>
    <col min="14" max="14" width="7.28515625" customWidth="1"/>
    <col min="15" max="15" width="6.7109375" customWidth="1"/>
    <col min="16" max="16" width="8.140625" customWidth="1"/>
    <col min="17" max="17" width="9.42578125" customWidth="1"/>
    <col min="20" max="20" width="14.5703125" customWidth="1"/>
    <col min="22" max="22" width="22.85546875" customWidth="1"/>
    <col min="23" max="23" width="7.85546875" customWidth="1"/>
    <col min="24" max="24" width="6.7109375" customWidth="1"/>
    <col min="25" max="25" width="7.42578125" customWidth="1"/>
    <col min="26" max="26" width="9" customWidth="1"/>
    <col min="29" max="29" width="14.28515625" customWidth="1"/>
  </cols>
  <sheetData>
    <row r="1" spans="1:29" ht="15.75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1"/>
      <c r="O1" s="1"/>
      <c r="P1" s="1"/>
      <c r="Q1" s="1"/>
      <c r="R1" s="1"/>
      <c r="S1" s="1"/>
      <c r="T1" s="1"/>
      <c r="U1" s="1"/>
      <c r="V1" s="2" t="s">
        <v>0</v>
      </c>
      <c r="W1" s="1"/>
      <c r="X1" s="1"/>
      <c r="Y1" s="1"/>
      <c r="Z1" s="1"/>
      <c r="AA1" s="1"/>
      <c r="AB1" s="1"/>
      <c r="AC1" s="1"/>
    </row>
    <row r="2" spans="1:29" ht="15.75" x14ac:dyDescent="0.25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1</v>
      </c>
      <c r="N2" s="1"/>
      <c r="O2" s="1"/>
      <c r="P2" s="1"/>
      <c r="Q2" s="1"/>
      <c r="R2" s="1"/>
      <c r="S2" s="1"/>
      <c r="T2" s="1"/>
      <c r="U2" s="1"/>
      <c r="V2" s="2" t="s">
        <v>1</v>
      </c>
      <c r="W2" s="1"/>
      <c r="X2" s="1"/>
      <c r="Y2" s="1"/>
      <c r="Z2" s="1"/>
      <c r="AA2" s="1"/>
      <c r="AB2" s="1"/>
      <c r="AC2" s="1"/>
    </row>
    <row r="3" spans="1:2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6.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6.5" thickBot="1" x14ac:dyDescent="0.3">
      <c r="A5" s="1"/>
      <c r="B5" s="133" t="s">
        <v>2</v>
      </c>
      <c r="C5" s="134"/>
      <c r="D5" s="134"/>
      <c r="E5" s="134"/>
      <c r="F5" s="134"/>
      <c r="G5" s="134"/>
      <c r="H5" s="134"/>
      <c r="I5" s="139" t="s">
        <v>57</v>
      </c>
      <c r="J5" s="140"/>
      <c r="K5" s="140"/>
      <c r="L5" s="141"/>
      <c r="M5" s="135" t="s">
        <v>3</v>
      </c>
      <c r="N5" s="134"/>
      <c r="O5" s="134"/>
      <c r="P5" s="134"/>
      <c r="Q5" s="134"/>
      <c r="R5" s="134"/>
      <c r="S5" s="136"/>
      <c r="T5" s="3"/>
      <c r="U5" s="1"/>
      <c r="V5" s="133" t="s">
        <v>4</v>
      </c>
      <c r="W5" s="134"/>
      <c r="X5" s="134"/>
      <c r="Y5" s="134"/>
      <c r="Z5" s="134"/>
      <c r="AA5" s="134"/>
      <c r="AB5" s="136"/>
      <c r="AC5" s="3"/>
    </row>
    <row r="6" spans="1:29" ht="16.5" thickBot="1" x14ac:dyDescent="0.3">
      <c r="A6" s="1"/>
      <c r="B6" s="4"/>
      <c r="C6" s="4"/>
      <c r="D6" s="4"/>
      <c r="E6" s="4"/>
      <c r="F6" s="4"/>
      <c r="G6" s="4"/>
      <c r="H6" s="4"/>
      <c r="I6" s="122" t="s">
        <v>56</v>
      </c>
      <c r="J6" s="4"/>
      <c r="K6" s="4"/>
      <c r="L6" s="1"/>
      <c r="M6" s="4"/>
      <c r="N6" s="4"/>
      <c r="O6" s="4"/>
      <c r="P6" s="4"/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</row>
    <row r="7" spans="1:29" ht="23.25" thickBot="1" x14ac:dyDescent="0.3">
      <c r="A7" s="1"/>
      <c r="B7" s="5">
        <v>2021</v>
      </c>
      <c r="C7" s="137" t="s">
        <v>5</v>
      </c>
      <c r="D7" s="137"/>
      <c r="E7" s="137"/>
      <c r="F7" s="137"/>
      <c r="G7" s="137"/>
      <c r="H7" s="138"/>
      <c r="I7" s="123" t="s">
        <v>52</v>
      </c>
      <c r="J7" s="124" t="s">
        <v>54</v>
      </c>
      <c r="K7" s="124" t="s">
        <v>53</v>
      </c>
      <c r="L7" s="125" t="s">
        <v>55</v>
      </c>
      <c r="M7" s="5">
        <v>2022</v>
      </c>
      <c r="N7" s="137" t="s">
        <v>7</v>
      </c>
      <c r="O7" s="137"/>
      <c r="P7" s="137"/>
      <c r="Q7" s="137"/>
      <c r="R7" s="137"/>
      <c r="S7" s="138"/>
      <c r="T7" s="109" t="s">
        <v>6</v>
      </c>
      <c r="U7" s="1"/>
      <c r="V7" s="5">
        <v>2023</v>
      </c>
      <c r="W7" s="137" t="s">
        <v>7</v>
      </c>
      <c r="X7" s="137"/>
      <c r="Y7" s="137"/>
      <c r="Z7" s="137"/>
      <c r="AA7" s="137"/>
      <c r="AB7" s="138"/>
      <c r="AC7" s="109" t="s">
        <v>6</v>
      </c>
    </row>
    <row r="8" spans="1:29" ht="15.75" x14ac:dyDescent="0.25">
      <c r="A8" s="1"/>
      <c r="B8" s="6"/>
      <c r="C8" s="7"/>
      <c r="D8" s="7"/>
      <c r="E8" s="7"/>
      <c r="F8" s="7"/>
      <c r="G8" s="8"/>
      <c r="H8" s="8"/>
      <c r="I8" s="9"/>
      <c r="J8" s="9"/>
      <c r="K8" s="9"/>
      <c r="L8" s="8"/>
      <c r="M8" s="6"/>
      <c r="N8" s="7"/>
      <c r="O8" s="7"/>
      <c r="P8" s="7"/>
      <c r="Q8" s="7"/>
      <c r="R8" s="8"/>
      <c r="S8" s="8"/>
      <c r="T8" s="8"/>
      <c r="U8" s="1"/>
      <c r="V8" s="6"/>
      <c r="W8" s="7"/>
      <c r="X8" s="7"/>
      <c r="Y8" s="7"/>
      <c r="Z8" s="7"/>
      <c r="AA8" s="8"/>
      <c r="AB8" s="8"/>
      <c r="AC8" s="8"/>
    </row>
    <row r="9" spans="1:29" ht="15.75" x14ac:dyDescent="0.25">
      <c r="A9" s="1"/>
      <c r="B9" s="10" t="s">
        <v>8</v>
      </c>
      <c r="C9" s="11"/>
      <c r="D9" s="11"/>
      <c r="E9" s="11"/>
      <c r="F9" s="11"/>
      <c r="G9" s="12"/>
      <c r="H9" s="13">
        <f>H10+H19+H27+H31+H39</f>
        <v>151260</v>
      </c>
      <c r="I9" s="14"/>
      <c r="J9" s="14"/>
      <c r="K9" s="14"/>
      <c r="L9" s="15"/>
      <c r="M9" s="10" t="s">
        <v>9</v>
      </c>
      <c r="N9" s="11"/>
      <c r="O9" s="11"/>
      <c r="P9" s="11"/>
      <c r="Q9" s="11"/>
      <c r="R9" s="12"/>
      <c r="S9" s="13">
        <f>S10+S19+S27+S31+S39</f>
        <v>31569.999999999996</v>
      </c>
      <c r="T9" s="14"/>
      <c r="U9" s="1"/>
      <c r="V9" s="10" t="s">
        <v>9</v>
      </c>
      <c r="W9" s="11"/>
      <c r="X9" s="11"/>
      <c r="Y9" s="11"/>
      <c r="Z9" s="11"/>
      <c r="AA9" s="12"/>
      <c r="AB9" s="13">
        <f>AB10+AB19+AB27+AB31+AB39</f>
        <v>29932.499999999996</v>
      </c>
      <c r="AC9" s="14"/>
    </row>
    <row r="10" spans="1:29" ht="15.75" x14ac:dyDescent="0.25">
      <c r="A10" s="1"/>
      <c r="B10" s="16" t="s">
        <v>10</v>
      </c>
      <c r="C10" s="17"/>
      <c r="D10" s="18"/>
      <c r="E10" s="18"/>
      <c r="F10" s="19"/>
      <c r="G10" s="20"/>
      <c r="H10" s="21">
        <f>SUM(H11:H17)</f>
        <v>11400</v>
      </c>
      <c r="I10" s="22"/>
      <c r="J10" s="22"/>
      <c r="K10" s="22"/>
      <c r="L10" s="23"/>
      <c r="M10" s="16" t="s">
        <v>10</v>
      </c>
      <c r="N10" s="17"/>
      <c r="O10" s="18"/>
      <c r="P10" s="18"/>
      <c r="Q10" s="19"/>
      <c r="R10" s="20"/>
      <c r="S10" s="21">
        <f>SUM(S11:S17)</f>
        <v>14500</v>
      </c>
      <c r="T10" s="22"/>
      <c r="U10" s="1"/>
      <c r="V10" s="16" t="s">
        <v>10</v>
      </c>
      <c r="W10" s="17"/>
      <c r="X10" s="18"/>
      <c r="Y10" s="18"/>
      <c r="Z10" s="19"/>
      <c r="AA10" s="20"/>
      <c r="AB10" s="21">
        <f>SUM(AB11:AB17)</f>
        <v>13750</v>
      </c>
      <c r="AC10" s="22"/>
    </row>
    <row r="11" spans="1:29" ht="15.75" x14ac:dyDescent="0.25">
      <c r="A11" s="24"/>
      <c r="B11" s="81" t="s">
        <v>11</v>
      </c>
      <c r="C11" s="85"/>
      <c r="D11" s="85"/>
      <c r="E11" s="26">
        <v>3</v>
      </c>
      <c r="F11" s="26" t="s">
        <v>12</v>
      </c>
      <c r="G11" s="27">
        <v>3800</v>
      </c>
      <c r="H11" s="28">
        <f t="shared" ref="H11:H15" si="0">G11*E11</f>
        <v>11400</v>
      </c>
      <c r="I11" s="120">
        <f>+$H11*I12</f>
        <v>11400</v>
      </c>
      <c r="J11" s="120">
        <f t="shared" ref="J11:L11" si="1">+$H11*J12</f>
        <v>0</v>
      </c>
      <c r="K11" s="120">
        <f t="shared" si="1"/>
        <v>0</v>
      </c>
      <c r="L11" s="120">
        <f t="shared" si="1"/>
        <v>11400</v>
      </c>
      <c r="M11" s="81" t="s">
        <v>11</v>
      </c>
      <c r="N11" s="85"/>
      <c r="O11" s="85"/>
      <c r="P11" s="26">
        <v>1</v>
      </c>
      <c r="Q11" s="26" t="s">
        <v>12</v>
      </c>
      <c r="R11" s="27">
        <v>3800</v>
      </c>
      <c r="S11" s="28">
        <f t="shared" ref="S11:S17" si="2">R11*P11</f>
        <v>3800</v>
      </c>
      <c r="T11" s="86" t="s">
        <v>13</v>
      </c>
      <c r="U11" s="24"/>
      <c r="V11" s="25" t="s">
        <v>11</v>
      </c>
      <c r="W11" s="26"/>
      <c r="X11" s="26"/>
      <c r="Y11" s="26">
        <v>1</v>
      </c>
      <c r="Z11" s="26" t="s">
        <v>12</v>
      </c>
      <c r="AA11" s="27">
        <v>3800</v>
      </c>
      <c r="AB11" s="28">
        <f t="shared" ref="AB11:AB17" si="3">AA11*Y11</f>
        <v>3800</v>
      </c>
      <c r="AC11" s="86" t="s">
        <v>13</v>
      </c>
    </row>
    <row r="12" spans="1:29" ht="15.75" x14ac:dyDescent="0.25">
      <c r="A12" s="24"/>
      <c r="B12" s="81"/>
      <c r="C12" s="85"/>
      <c r="D12" s="85"/>
      <c r="E12" s="26"/>
      <c r="F12" s="26"/>
      <c r="G12" s="27"/>
      <c r="H12" s="28"/>
      <c r="I12" s="121">
        <v>1</v>
      </c>
      <c r="J12" s="121">
        <v>0</v>
      </c>
      <c r="K12" s="121">
        <v>0</v>
      </c>
      <c r="L12" s="126">
        <f>SUM(I12:K12)</f>
        <v>1</v>
      </c>
      <c r="M12" s="81"/>
      <c r="N12" s="85"/>
      <c r="O12" s="85"/>
      <c r="P12" s="26"/>
      <c r="Q12" s="26"/>
      <c r="R12" s="27"/>
      <c r="S12" s="28"/>
      <c r="T12" s="86"/>
      <c r="U12" s="24"/>
      <c r="V12" s="25"/>
      <c r="W12" s="26"/>
      <c r="X12" s="26"/>
      <c r="Y12" s="26"/>
      <c r="Z12" s="26"/>
      <c r="AA12" s="27"/>
      <c r="AB12" s="28"/>
      <c r="AC12" s="86"/>
    </row>
    <row r="13" spans="1:29" ht="15.75" x14ac:dyDescent="0.25">
      <c r="A13" s="30"/>
      <c r="B13" s="96" t="s">
        <v>14</v>
      </c>
      <c r="C13" s="97"/>
      <c r="D13" s="97"/>
      <c r="E13" s="98">
        <v>9</v>
      </c>
      <c r="F13" s="99" t="s">
        <v>12</v>
      </c>
      <c r="G13" s="100">
        <v>1250</v>
      </c>
      <c r="H13" s="101"/>
      <c r="I13" s="102" t="s">
        <v>15</v>
      </c>
      <c r="J13" s="102"/>
      <c r="K13" s="102"/>
      <c r="L13" s="32"/>
      <c r="M13" s="81" t="s">
        <v>14</v>
      </c>
      <c r="N13" s="82"/>
      <c r="O13" s="82"/>
      <c r="P13" s="31">
        <v>1</v>
      </c>
      <c r="Q13" s="26" t="s">
        <v>12</v>
      </c>
      <c r="R13" s="27">
        <v>2500</v>
      </c>
      <c r="S13" s="28">
        <f t="shared" si="2"/>
        <v>2500</v>
      </c>
      <c r="T13" s="87" t="s">
        <v>16</v>
      </c>
      <c r="U13" s="30"/>
      <c r="V13" s="25" t="s">
        <v>17</v>
      </c>
      <c r="W13" s="31"/>
      <c r="X13" s="31"/>
      <c r="Y13" s="31">
        <v>1</v>
      </c>
      <c r="Z13" s="26" t="s">
        <v>12</v>
      </c>
      <c r="AA13" s="27">
        <v>2250</v>
      </c>
      <c r="AB13" s="28">
        <f t="shared" si="3"/>
        <v>2250</v>
      </c>
      <c r="AC13" s="87" t="s">
        <v>16</v>
      </c>
    </row>
    <row r="14" spans="1:29" ht="15.75" x14ac:dyDescent="0.25">
      <c r="A14" s="33"/>
      <c r="B14" s="96" t="s">
        <v>18</v>
      </c>
      <c r="C14" s="103"/>
      <c r="D14" s="103"/>
      <c r="E14" s="99">
        <v>10</v>
      </c>
      <c r="F14" s="99" t="s">
        <v>12</v>
      </c>
      <c r="G14" s="100">
        <v>1250</v>
      </c>
      <c r="H14" s="101"/>
      <c r="I14" s="102" t="s">
        <v>15</v>
      </c>
      <c r="J14" s="102"/>
      <c r="K14" s="102"/>
      <c r="L14" s="34"/>
      <c r="M14" s="81" t="s">
        <v>18</v>
      </c>
      <c r="N14" s="85"/>
      <c r="O14" s="85"/>
      <c r="P14" s="26">
        <v>1</v>
      </c>
      <c r="Q14" s="26" t="s">
        <v>12</v>
      </c>
      <c r="R14" s="27">
        <v>2500</v>
      </c>
      <c r="S14" s="28">
        <f t="shared" si="2"/>
        <v>2500</v>
      </c>
      <c r="T14" s="86" t="s">
        <v>21</v>
      </c>
      <c r="U14" s="33"/>
      <c r="V14" s="25" t="s">
        <v>19</v>
      </c>
      <c r="W14" s="26"/>
      <c r="X14" s="26"/>
      <c r="Y14" s="26">
        <v>1</v>
      </c>
      <c r="Z14" s="26" t="s">
        <v>12</v>
      </c>
      <c r="AA14" s="27">
        <v>2500</v>
      </c>
      <c r="AB14" s="28">
        <f t="shared" si="3"/>
        <v>2500</v>
      </c>
      <c r="AC14" s="87" t="s">
        <v>15</v>
      </c>
    </row>
    <row r="15" spans="1:29" ht="18" x14ac:dyDescent="0.25">
      <c r="A15" s="30"/>
      <c r="B15" s="108" t="s">
        <v>20</v>
      </c>
      <c r="C15" s="82"/>
      <c r="D15" s="82"/>
      <c r="E15" s="31">
        <v>0</v>
      </c>
      <c r="F15" s="31" t="s">
        <v>12</v>
      </c>
      <c r="G15" s="27">
        <v>2400</v>
      </c>
      <c r="H15" s="28">
        <f t="shared" si="0"/>
        <v>0</v>
      </c>
      <c r="I15" s="86" t="s">
        <v>21</v>
      </c>
      <c r="J15" s="86"/>
      <c r="K15" s="86"/>
      <c r="L15" s="32"/>
      <c r="M15" s="81" t="s">
        <v>22</v>
      </c>
      <c r="N15" s="82"/>
      <c r="O15" s="82"/>
      <c r="P15" s="31">
        <v>1</v>
      </c>
      <c r="Q15" s="31" t="s">
        <v>12</v>
      </c>
      <c r="R15" s="27">
        <v>2400</v>
      </c>
      <c r="S15" s="28">
        <f t="shared" si="2"/>
        <v>2400</v>
      </c>
      <c r="T15" s="86" t="s">
        <v>21</v>
      </c>
      <c r="U15" s="30"/>
      <c r="V15" s="81" t="s">
        <v>22</v>
      </c>
      <c r="W15" s="82"/>
      <c r="X15" s="82"/>
      <c r="Y15" s="31">
        <v>1</v>
      </c>
      <c r="Z15" s="31" t="s">
        <v>12</v>
      </c>
      <c r="AA15" s="27">
        <v>2400</v>
      </c>
      <c r="AB15" s="28">
        <f t="shared" si="3"/>
        <v>2400</v>
      </c>
      <c r="AC15" s="86" t="s">
        <v>21</v>
      </c>
    </row>
    <row r="16" spans="1:29" ht="15.75" x14ac:dyDescent="0.25">
      <c r="A16" s="30"/>
      <c r="B16" s="96" t="s">
        <v>23</v>
      </c>
      <c r="C16" s="97"/>
      <c r="D16" s="97"/>
      <c r="E16" s="98">
        <v>9</v>
      </c>
      <c r="F16" s="99" t="s">
        <v>12</v>
      </c>
      <c r="G16" s="105">
        <v>-924</v>
      </c>
      <c r="H16" s="104"/>
      <c r="I16" s="102" t="s">
        <v>15</v>
      </c>
      <c r="J16" s="102"/>
      <c r="K16" s="102"/>
      <c r="L16" s="32"/>
      <c r="M16" s="83" t="s">
        <v>50</v>
      </c>
      <c r="N16" s="82"/>
      <c r="O16" s="82"/>
      <c r="P16" s="36">
        <v>1</v>
      </c>
      <c r="Q16" s="31" t="s">
        <v>12</v>
      </c>
      <c r="R16" s="37">
        <v>900</v>
      </c>
      <c r="S16" s="28">
        <f t="shared" si="2"/>
        <v>900</v>
      </c>
      <c r="T16" s="86" t="s">
        <v>21</v>
      </c>
      <c r="U16" s="30"/>
      <c r="V16" s="83" t="s">
        <v>49</v>
      </c>
      <c r="W16" s="82"/>
      <c r="X16" s="82"/>
      <c r="Y16" s="36">
        <v>1</v>
      </c>
      <c r="Z16" s="31" t="s">
        <v>12</v>
      </c>
      <c r="AA16" s="37">
        <v>1200</v>
      </c>
      <c r="AB16" s="28">
        <f t="shared" si="3"/>
        <v>1200</v>
      </c>
      <c r="AC16" s="86" t="s">
        <v>21</v>
      </c>
    </row>
    <row r="17" spans="1:29" ht="15.75" x14ac:dyDescent="0.25">
      <c r="A17" s="33"/>
      <c r="B17" s="96" t="s">
        <v>25</v>
      </c>
      <c r="C17" s="103"/>
      <c r="D17" s="103"/>
      <c r="E17" s="99">
        <v>10</v>
      </c>
      <c r="F17" s="99" t="s">
        <v>12</v>
      </c>
      <c r="G17" s="105">
        <v>-924</v>
      </c>
      <c r="H17" s="104"/>
      <c r="I17" s="102" t="s">
        <v>15</v>
      </c>
      <c r="J17" s="102"/>
      <c r="K17" s="102"/>
      <c r="L17" s="34"/>
      <c r="M17" s="83" t="s">
        <v>48</v>
      </c>
      <c r="N17" s="84"/>
      <c r="O17" s="82"/>
      <c r="P17" s="36">
        <v>1</v>
      </c>
      <c r="Q17" s="31" t="s">
        <v>12</v>
      </c>
      <c r="R17" s="37">
        <v>2400</v>
      </c>
      <c r="S17" s="28">
        <f t="shared" si="2"/>
        <v>2400</v>
      </c>
      <c r="T17" s="86" t="s">
        <v>21</v>
      </c>
      <c r="U17" s="33"/>
      <c r="V17" s="83" t="s">
        <v>27</v>
      </c>
      <c r="W17" s="84"/>
      <c r="X17" s="82"/>
      <c r="Y17" s="36">
        <v>1</v>
      </c>
      <c r="Z17" s="31" t="s">
        <v>12</v>
      </c>
      <c r="AA17" s="37">
        <v>1600</v>
      </c>
      <c r="AB17" s="28">
        <f t="shared" si="3"/>
        <v>1600</v>
      </c>
      <c r="AC17" s="86" t="s">
        <v>21</v>
      </c>
    </row>
    <row r="18" spans="1:29" ht="15.75" x14ac:dyDescent="0.25">
      <c r="A18" s="1"/>
      <c r="B18" s="38"/>
      <c r="C18" s="39"/>
      <c r="D18" s="39"/>
      <c r="E18" s="39"/>
      <c r="F18" s="39"/>
      <c r="G18" s="40"/>
      <c r="H18" s="40"/>
      <c r="I18" s="88"/>
      <c r="J18" s="88"/>
      <c r="K18" s="88"/>
      <c r="L18" s="15"/>
      <c r="M18" s="38"/>
      <c r="N18" s="39"/>
      <c r="O18" s="39"/>
      <c r="P18" s="39"/>
      <c r="Q18" s="39"/>
      <c r="R18" s="40"/>
      <c r="S18" s="40"/>
      <c r="T18" s="88"/>
      <c r="U18" s="1"/>
      <c r="V18" s="38"/>
      <c r="W18" s="39"/>
      <c r="X18" s="39"/>
      <c r="Y18" s="39"/>
      <c r="Z18" s="39"/>
      <c r="AA18" s="40"/>
      <c r="AB18" s="40"/>
      <c r="AC18" s="88"/>
    </row>
    <row r="19" spans="1:29" ht="15.75" x14ac:dyDescent="0.25">
      <c r="A19" s="1"/>
      <c r="B19" s="16" t="s">
        <v>28</v>
      </c>
      <c r="C19" s="41"/>
      <c r="D19" s="42"/>
      <c r="E19" s="42"/>
      <c r="F19" s="43"/>
      <c r="G19" s="44"/>
      <c r="H19" s="21">
        <f>SUM(H20:H25)</f>
        <v>4560</v>
      </c>
      <c r="I19" s="89"/>
      <c r="J19" s="89"/>
      <c r="K19" s="89"/>
      <c r="L19" s="23"/>
      <c r="M19" s="16" t="s">
        <v>28</v>
      </c>
      <c r="N19" s="41"/>
      <c r="O19" s="42"/>
      <c r="P19" s="42"/>
      <c r="Q19" s="43"/>
      <c r="R19" s="44"/>
      <c r="S19" s="21">
        <f>SUM(S20:S25)</f>
        <v>5795</v>
      </c>
      <c r="T19" s="89"/>
      <c r="U19" s="1"/>
      <c r="V19" s="16" t="s">
        <v>28</v>
      </c>
      <c r="W19" s="41"/>
      <c r="X19" s="42"/>
      <c r="Y19" s="42"/>
      <c r="Z19" s="43"/>
      <c r="AA19" s="44"/>
      <c r="AB19" s="21">
        <f>SUM(AB20:AB25)</f>
        <v>4907.5</v>
      </c>
      <c r="AC19" s="89"/>
    </row>
    <row r="20" spans="1:29" ht="15.75" x14ac:dyDescent="0.25">
      <c r="A20" s="24"/>
      <c r="B20" s="81" t="s">
        <v>11</v>
      </c>
      <c r="C20" s="45">
        <v>0.4</v>
      </c>
      <c r="D20" s="45" t="s">
        <v>29</v>
      </c>
      <c r="E20" s="46">
        <f>E11</f>
        <v>3</v>
      </c>
      <c r="F20" s="45" t="s">
        <v>12</v>
      </c>
      <c r="G20" s="27">
        <f>H11</f>
        <v>11400</v>
      </c>
      <c r="H20" s="28">
        <f t="shared" ref="H20:H25" si="4">C20*G20</f>
        <v>4560</v>
      </c>
      <c r="I20" s="86" t="s">
        <v>13</v>
      </c>
      <c r="J20" s="86"/>
      <c r="K20" s="86"/>
      <c r="L20" s="29"/>
      <c r="M20" s="81" t="s">
        <v>11</v>
      </c>
      <c r="N20" s="45">
        <v>0.4</v>
      </c>
      <c r="O20" s="45" t="s">
        <v>29</v>
      </c>
      <c r="P20" s="46">
        <v>1</v>
      </c>
      <c r="Q20" s="45" t="s">
        <v>12</v>
      </c>
      <c r="R20" s="27">
        <f>S11</f>
        <v>3800</v>
      </c>
      <c r="S20" s="28">
        <f t="shared" ref="S20:S25" si="5">N20*R20</f>
        <v>1520</v>
      </c>
      <c r="T20" s="86" t="s">
        <v>13</v>
      </c>
      <c r="U20" s="24"/>
      <c r="V20" s="81" t="s">
        <v>11</v>
      </c>
      <c r="W20" s="45">
        <v>0.4</v>
      </c>
      <c r="X20" s="45" t="s">
        <v>29</v>
      </c>
      <c r="Y20" s="46">
        <v>1</v>
      </c>
      <c r="Z20" s="45" t="s">
        <v>12</v>
      </c>
      <c r="AA20" s="27">
        <f>AB11</f>
        <v>3800</v>
      </c>
      <c r="AB20" s="28">
        <f t="shared" ref="AB20:AB25" si="6">W20*AA20</f>
        <v>1520</v>
      </c>
      <c r="AC20" s="86" t="s">
        <v>13</v>
      </c>
    </row>
    <row r="21" spans="1:29" ht="18" x14ac:dyDescent="0.25">
      <c r="A21" s="1"/>
      <c r="B21" s="113" t="s">
        <v>14</v>
      </c>
      <c r="C21" s="114">
        <v>0.1</v>
      </c>
      <c r="D21" s="115" t="s">
        <v>29</v>
      </c>
      <c r="E21" s="116">
        <f t="shared" ref="E21:E23" si="7">E13</f>
        <v>9</v>
      </c>
      <c r="F21" s="114" t="s">
        <v>12</v>
      </c>
      <c r="G21" s="117">
        <f t="shared" ref="G21:G23" si="8">H13</f>
        <v>0</v>
      </c>
      <c r="H21" s="118">
        <f t="shared" si="4"/>
        <v>0</v>
      </c>
      <c r="I21" s="119" t="s">
        <v>15</v>
      </c>
      <c r="J21" s="119"/>
      <c r="K21" s="119"/>
      <c r="L21" s="15"/>
      <c r="M21" s="108" t="s">
        <v>14</v>
      </c>
      <c r="N21" s="45">
        <v>0.35</v>
      </c>
      <c r="O21" s="47" t="s">
        <v>29</v>
      </c>
      <c r="P21" s="49">
        <v>1</v>
      </c>
      <c r="Q21" s="45" t="s">
        <v>12</v>
      </c>
      <c r="R21" s="37">
        <f t="shared" ref="R21:R22" si="9">S13</f>
        <v>2500</v>
      </c>
      <c r="S21" s="48">
        <f t="shared" si="5"/>
        <v>875</v>
      </c>
      <c r="T21" s="87" t="s">
        <v>16</v>
      </c>
      <c r="U21" s="1"/>
      <c r="V21" s="81" t="s">
        <v>17</v>
      </c>
      <c r="W21" s="45">
        <v>0.35</v>
      </c>
      <c r="X21" s="47" t="s">
        <v>29</v>
      </c>
      <c r="Y21" s="49">
        <v>1</v>
      </c>
      <c r="Z21" s="45" t="s">
        <v>12</v>
      </c>
      <c r="AA21" s="37">
        <f t="shared" ref="AA21:AA22" si="10">AB13</f>
        <v>2250</v>
      </c>
      <c r="AB21" s="48">
        <f t="shared" si="6"/>
        <v>787.5</v>
      </c>
      <c r="AC21" s="87" t="s">
        <v>16</v>
      </c>
    </row>
    <row r="22" spans="1:29" ht="27" x14ac:dyDescent="0.25">
      <c r="A22" s="1"/>
      <c r="B22" s="113" t="s">
        <v>18</v>
      </c>
      <c r="C22" s="114">
        <v>0.1</v>
      </c>
      <c r="D22" s="115" t="s">
        <v>29</v>
      </c>
      <c r="E22" s="116">
        <f t="shared" si="7"/>
        <v>10</v>
      </c>
      <c r="F22" s="114" t="s">
        <v>12</v>
      </c>
      <c r="G22" s="117">
        <f t="shared" si="8"/>
        <v>0</v>
      </c>
      <c r="H22" s="118">
        <f t="shared" si="4"/>
        <v>0</v>
      </c>
      <c r="I22" s="119" t="s">
        <v>15</v>
      </c>
      <c r="J22" s="119"/>
      <c r="K22" s="119"/>
      <c r="L22" s="15"/>
      <c r="M22" s="108" t="s">
        <v>18</v>
      </c>
      <c r="N22" s="45">
        <v>0.4</v>
      </c>
      <c r="O22" s="47" t="s">
        <v>29</v>
      </c>
      <c r="P22" s="49">
        <v>1</v>
      </c>
      <c r="Q22" s="45" t="s">
        <v>12</v>
      </c>
      <c r="R22" s="37">
        <f t="shared" si="9"/>
        <v>2500</v>
      </c>
      <c r="S22" s="48">
        <f t="shared" si="5"/>
        <v>1000</v>
      </c>
      <c r="T22" s="87" t="s">
        <v>15</v>
      </c>
      <c r="U22" s="1"/>
      <c r="V22" s="81" t="s">
        <v>19</v>
      </c>
      <c r="W22" s="45">
        <v>0.4</v>
      </c>
      <c r="X22" s="47" t="s">
        <v>29</v>
      </c>
      <c r="Y22" s="49">
        <v>1</v>
      </c>
      <c r="Z22" s="45" t="s">
        <v>12</v>
      </c>
      <c r="AA22" s="37">
        <f t="shared" si="10"/>
        <v>2500</v>
      </c>
      <c r="AB22" s="48">
        <f t="shared" si="6"/>
        <v>1000</v>
      </c>
      <c r="AC22" s="87" t="s">
        <v>15</v>
      </c>
    </row>
    <row r="23" spans="1:29" ht="18" x14ac:dyDescent="0.25">
      <c r="A23" s="1"/>
      <c r="B23" s="108" t="s">
        <v>20</v>
      </c>
      <c r="C23" s="45">
        <v>0.4</v>
      </c>
      <c r="D23" s="47" t="s">
        <v>29</v>
      </c>
      <c r="E23" s="46">
        <f t="shared" si="7"/>
        <v>0</v>
      </c>
      <c r="F23" s="45" t="s">
        <v>12</v>
      </c>
      <c r="G23" s="37">
        <f t="shared" si="8"/>
        <v>0</v>
      </c>
      <c r="H23" s="48">
        <f t="shared" si="4"/>
        <v>0</v>
      </c>
      <c r="I23" s="86" t="s">
        <v>21</v>
      </c>
      <c r="J23" s="86"/>
      <c r="K23" s="86"/>
      <c r="L23" s="15"/>
      <c r="M23" s="108" t="s">
        <v>51</v>
      </c>
      <c r="N23" s="45">
        <v>0.4</v>
      </c>
      <c r="O23" s="47" t="s">
        <v>29</v>
      </c>
      <c r="P23" s="49">
        <v>1</v>
      </c>
      <c r="Q23" s="45" t="s">
        <v>12</v>
      </c>
      <c r="R23" s="37">
        <v>2400</v>
      </c>
      <c r="S23" s="48">
        <f t="shared" si="5"/>
        <v>960</v>
      </c>
      <c r="T23" s="86" t="s">
        <v>21</v>
      </c>
      <c r="U23" s="1"/>
      <c r="V23" s="108" t="s">
        <v>22</v>
      </c>
      <c r="W23" s="45">
        <v>0.4</v>
      </c>
      <c r="X23" s="47" t="s">
        <v>29</v>
      </c>
      <c r="Y23" s="49">
        <v>1</v>
      </c>
      <c r="Z23" s="45" t="s">
        <v>12</v>
      </c>
      <c r="AA23" s="37">
        <v>2400</v>
      </c>
      <c r="AB23" s="48">
        <f t="shared" si="6"/>
        <v>960</v>
      </c>
      <c r="AC23" s="86" t="s">
        <v>21</v>
      </c>
    </row>
    <row r="24" spans="1:29" ht="18" x14ac:dyDescent="0.25">
      <c r="A24" s="1"/>
      <c r="B24" s="35"/>
      <c r="C24" s="45"/>
      <c r="D24" s="47"/>
      <c r="E24" s="46"/>
      <c r="F24" s="45"/>
      <c r="G24" s="37"/>
      <c r="H24" s="48">
        <f t="shared" si="4"/>
        <v>0</v>
      </c>
      <c r="I24" s="90"/>
      <c r="J24" s="90"/>
      <c r="K24" s="90"/>
      <c r="L24" s="15"/>
      <c r="M24" s="106" t="s">
        <v>24</v>
      </c>
      <c r="N24" s="45">
        <v>0.4</v>
      </c>
      <c r="O24" s="47" t="s">
        <v>29</v>
      </c>
      <c r="P24" s="49">
        <v>1</v>
      </c>
      <c r="Q24" s="45" t="s">
        <v>12</v>
      </c>
      <c r="R24" s="37">
        <v>1200</v>
      </c>
      <c r="S24" s="48">
        <f t="shared" si="5"/>
        <v>480</v>
      </c>
      <c r="T24" s="86" t="s">
        <v>21</v>
      </c>
      <c r="U24" s="1"/>
      <c r="V24" s="106" t="s">
        <v>24</v>
      </c>
      <c r="W24" s="45">
        <v>0.4</v>
      </c>
      <c r="X24" s="47" t="s">
        <v>29</v>
      </c>
      <c r="Y24" s="49">
        <v>1</v>
      </c>
      <c r="Z24" s="45" t="s">
        <v>12</v>
      </c>
      <c r="AA24" s="37">
        <v>1200</v>
      </c>
      <c r="AB24" s="48">
        <f t="shared" si="6"/>
        <v>480</v>
      </c>
      <c r="AC24" s="86" t="s">
        <v>21</v>
      </c>
    </row>
    <row r="25" spans="1:29" ht="18" x14ac:dyDescent="0.25">
      <c r="A25" s="1"/>
      <c r="B25" s="35"/>
      <c r="C25" s="45"/>
      <c r="D25" s="47"/>
      <c r="E25" s="46"/>
      <c r="F25" s="45"/>
      <c r="G25" s="37"/>
      <c r="H25" s="48">
        <f t="shared" si="4"/>
        <v>0</v>
      </c>
      <c r="I25" s="90"/>
      <c r="J25" s="90"/>
      <c r="K25" s="90"/>
      <c r="L25" s="15"/>
      <c r="M25" s="106" t="s">
        <v>26</v>
      </c>
      <c r="N25" s="45">
        <v>0.4</v>
      </c>
      <c r="O25" s="47" t="s">
        <v>29</v>
      </c>
      <c r="P25" s="49">
        <v>1</v>
      </c>
      <c r="Q25" s="45" t="s">
        <v>12</v>
      </c>
      <c r="R25" s="37">
        <f>S17</f>
        <v>2400</v>
      </c>
      <c r="S25" s="48">
        <f t="shared" si="5"/>
        <v>960</v>
      </c>
      <c r="T25" s="86" t="s">
        <v>21</v>
      </c>
      <c r="U25" s="1"/>
      <c r="V25" s="106" t="s">
        <v>27</v>
      </c>
      <c r="W25" s="45">
        <v>0.1</v>
      </c>
      <c r="X25" s="47" t="s">
        <v>29</v>
      </c>
      <c r="Y25" s="49">
        <v>1</v>
      </c>
      <c r="Z25" s="45" t="s">
        <v>12</v>
      </c>
      <c r="AA25" s="37">
        <f>AB17</f>
        <v>1600</v>
      </c>
      <c r="AB25" s="48">
        <f t="shared" si="6"/>
        <v>160</v>
      </c>
      <c r="AC25" s="86" t="s">
        <v>21</v>
      </c>
    </row>
    <row r="26" spans="1:29" ht="15.75" x14ac:dyDescent="0.25">
      <c r="A26" s="1"/>
      <c r="B26" s="38"/>
      <c r="C26" s="50"/>
      <c r="D26" s="50"/>
      <c r="E26" s="39"/>
      <c r="F26" s="50"/>
      <c r="G26" s="40"/>
      <c r="H26" s="40"/>
      <c r="I26" s="88"/>
      <c r="J26" s="88"/>
      <c r="K26" s="88"/>
      <c r="L26" s="15"/>
      <c r="M26" s="38"/>
      <c r="N26" s="50"/>
      <c r="O26" s="50"/>
      <c r="P26" s="39"/>
      <c r="Q26" s="50"/>
      <c r="R26" s="40"/>
      <c r="S26" s="40"/>
      <c r="T26" s="88"/>
      <c r="U26" s="1"/>
      <c r="V26" s="38"/>
      <c r="W26" s="50"/>
      <c r="X26" s="50"/>
      <c r="Y26" s="39"/>
      <c r="Z26" s="50"/>
      <c r="AA26" s="40"/>
      <c r="AB26" s="40"/>
      <c r="AC26" s="88"/>
    </row>
    <row r="27" spans="1:29" ht="15.75" x14ac:dyDescent="0.25">
      <c r="A27" s="1"/>
      <c r="B27" s="51" t="s">
        <v>30</v>
      </c>
      <c r="C27" s="41"/>
      <c r="D27" s="42"/>
      <c r="E27" s="42"/>
      <c r="F27" s="43"/>
      <c r="G27" s="52"/>
      <c r="H27" s="21">
        <f>SUM(H28:H29)</f>
        <v>11500</v>
      </c>
      <c r="I27" s="89"/>
      <c r="J27" s="89"/>
      <c r="K27" s="89"/>
      <c r="L27" s="53"/>
      <c r="M27" s="51" t="s">
        <v>30</v>
      </c>
      <c r="N27" s="41"/>
      <c r="O27" s="42"/>
      <c r="P27" s="42"/>
      <c r="Q27" s="43"/>
      <c r="R27" s="52"/>
      <c r="S27" s="21">
        <f>SUM(S28:S29)</f>
        <v>958.33333333333337</v>
      </c>
      <c r="T27" s="89"/>
      <c r="U27" s="1"/>
      <c r="V27" s="51" t="s">
        <v>30</v>
      </c>
      <c r="W27" s="41"/>
      <c r="X27" s="42"/>
      <c r="Y27" s="42"/>
      <c r="Z27" s="43"/>
      <c r="AA27" s="52"/>
      <c r="AB27" s="21">
        <f>SUM(AB28:AB29)</f>
        <v>958.33333333333337</v>
      </c>
      <c r="AC27" s="89"/>
    </row>
    <row r="28" spans="1:29" ht="15.75" x14ac:dyDescent="0.25">
      <c r="A28" s="1"/>
      <c r="B28" s="83" t="s">
        <v>31</v>
      </c>
      <c r="C28" s="54">
        <v>2500</v>
      </c>
      <c r="D28" s="54">
        <v>12</v>
      </c>
      <c r="E28" s="54" t="s">
        <v>12</v>
      </c>
      <c r="F28" s="54"/>
      <c r="G28" s="55" t="s">
        <v>32</v>
      </c>
      <c r="H28" s="56">
        <f t="shared" ref="H28:H29" si="11">C28</f>
        <v>2500</v>
      </c>
      <c r="I28" s="91" t="s">
        <v>16</v>
      </c>
      <c r="J28" s="91"/>
      <c r="K28" s="91"/>
      <c r="L28" s="15"/>
      <c r="M28" s="83" t="s">
        <v>31</v>
      </c>
      <c r="N28" s="54">
        <v>2500</v>
      </c>
      <c r="O28" s="54">
        <v>12</v>
      </c>
      <c r="P28" s="54" t="s">
        <v>12</v>
      </c>
      <c r="Q28" s="54"/>
      <c r="R28" s="55" t="s">
        <v>33</v>
      </c>
      <c r="S28" s="56">
        <f t="shared" ref="S28:S29" si="12">N28/O28</f>
        <v>208.33333333333334</v>
      </c>
      <c r="T28" s="91" t="s">
        <v>16</v>
      </c>
      <c r="U28" s="1"/>
      <c r="V28" s="83" t="s">
        <v>31</v>
      </c>
      <c r="W28" s="54">
        <v>2500</v>
      </c>
      <c r="X28" s="54">
        <v>12</v>
      </c>
      <c r="Y28" s="54" t="s">
        <v>12</v>
      </c>
      <c r="Z28" s="54"/>
      <c r="AA28" s="55" t="s">
        <v>33</v>
      </c>
      <c r="AB28" s="56">
        <f t="shared" ref="AB28:AB29" si="13">W28/X28</f>
        <v>208.33333333333334</v>
      </c>
      <c r="AC28" s="91" t="s">
        <v>16</v>
      </c>
    </row>
    <row r="29" spans="1:29" ht="18" x14ac:dyDescent="0.25">
      <c r="A29" s="1"/>
      <c r="B29" s="106" t="s">
        <v>47</v>
      </c>
      <c r="C29" s="36">
        <v>9000</v>
      </c>
      <c r="D29" s="36">
        <v>12</v>
      </c>
      <c r="E29" s="36" t="s">
        <v>12</v>
      </c>
      <c r="F29" s="36"/>
      <c r="G29" s="55" t="s">
        <v>32</v>
      </c>
      <c r="H29" s="56">
        <f t="shared" si="11"/>
        <v>9000</v>
      </c>
      <c r="I29" s="91" t="s">
        <v>16</v>
      </c>
      <c r="J29" s="91"/>
      <c r="K29" s="91"/>
      <c r="L29" s="15"/>
      <c r="M29" s="106" t="s">
        <v>34</v>
      </c>
      <c r="N29" s="36">
        <v>9000</v>
      </c>
      <c r="O29" s="36">
        <v>12</v>
      </c>
      <c r="P29" s="36" t="s">
        <v>12</v>
      </c>
      <c r="Q29" s="36"/>
      <c r="R29" s="55" t="s">
        <v>33</v>
      </c>
      <c r="S29" s="56">
        <f t="shared" si="12"/>
        <v>750</v>
      </c>
      <c r="T29" s="91" t="s">
        <v>16</v>
      </c>
      <c r="U29" s="1"/>
      <c r="V29" s="106" t="s">
        <v>34</v>
      </c>
      <c r="W29" s="36">
        <v>9000</v>
      </c>
      <c r="X29" s="36">
        <v>12</v>
      </c>
      <c r="Y29" s="36" t="s">
        <v>12</v>
      </c>
      <c r="Z29" s="36"/>
      <c r="AA29" s="55" t="s">
        <v>33</v>
      </c>
      <c r="AB29" s="56">
        <f t="shared" si="13"/>
        <v>750</v>
      </c>
      <c r="AC29" s="91" t="s">
        <v>16</v>
      </c>
    </row>
    <row r="30" spans="1:29" ht="15.75" x14ac:dyDescent="0.25">
      <c r="A30" s="1"/>
      <c r="B30" s="38"/>
      <c r="C30" s="57"/>
      <c r="D30" s="57"/>
      <c r="E30" s="57"/>
      <c r="F30" s="57"/>
      <c r="G30" s="40"/>
      <c r="H30" s="40"/>
      <c r="I30" s="88"/>
      <c r="J30" s="88"/>
      <c r="K30" s="88"/>
      <c r="L30" s="15"/>
      <c r="M30" s="38"/>
      <c r="N30" s="57"/>
      <c r="O30" s="57"/>
      <c r="P30" s="57"/>
      <c r="Q30" s="57"/>
      <c r="R30" s="40"/>
      <c r="S30" s="40"/>
      <c r="T30" s="88"/>
      <c r="U30" s="1"/>
      <c r="V30" s="38"/>
      <c r="W30" s="57"/>
      <c r="X30" s="57"/>
      <c r="Y30" s="57"/>
      <c r="Z30" s="57"/>
      <c r="AA30" s="40"/>
      <c r="AB30" s="40"/>
      <c r="AC30" s="88"/>
    </row>
    <row r="31" spans="1:29" ht="15.75" x14ac:dyDescent="0.25">
      <c r="A31" s="1"/>
      <c r="B31" s="16" t="s">
        <v>35</v>
      </c>
      <c r="C31" s="41"/>
      <c r="D31" s="42"/>
      <c r="E31" s="42"/>
      <c r="F31" s="43"/>
      <c r="G31" s="58"/>
      <c r="H31" s="21">
        <f>SUM(H32:H36)</f>
        <v>106000</v>
      </c>
      <c r="I31" s="89"/>
      <c r="J31" s="89"/>
      <c r="K31" s="89"/>
      <c r="L31" s="59"/>
      <c r="M31" s="16" t="s">
        <v>35</v>
      </c>
      <c r="N31" s="41"/>
      <c r="O31" s="42"/>
      <c r="P31" s="42"/>
      <c r="Q31" s="43"/>
      <c r="R31" s="58"/>
      <c r="S31" s="21">
        <f>SUM(S32:S36)</f>
        <v>8833.3333333333321</v>
      </c>
      <c r="T31" s="89"/>
      <c r="U31" s="1"/>
      <c r="V31" s="16" t="s">
        <v>35</v>
      </c>
      <c r="W31" s="41"/>
      <c r="X31" s="42"/>
      <c r="Y31" s="42"/>
      <c r="Z31" s="43"/>
      <c r="AA31" s="58"/>
      <c r="AB31" s="21">
        <f>SUM(AB32:AB36)</f>
        <v>8833.3333333333321</v>
      </c>
      <c r="AC31" s="89"/>
    </row>
    <row r="32" spans="1:29" ht="15.75" x14ac:dyDescent="0.25">
      <c r="A32" s="1"/>
      <c r="B32" s="83" t="s">
        <v>36</v>
      </c>
      <c r="C32" s="60">
        <v>2400</v>
      </c>
      <c r="D32" s="54">
        <v>12</v>
      </c>
      <c r="E32" s="54" t="s">
        <v>12</v>
      </c>
      <c r="F32" s="54"/>
      <c r="G32" s="55" t="s">
        <v>32</v>
      </c>
      <c r="H32" s="56">
        <f t="shared" ref="H32:H36" si="14">C32</f>
        <v>2400</v>
      </c>
      <c r="I32" s="91" t="s">
        <v>16</v>
      </c>
      <c r="J32" s="91"/>
      <c r="K32" s="91"/>
      <c r="L32" s="53"/>
      <c r="M32" s="83" t="s">
        <v>36</v>
      </c>
      <c r="N32" s="60">
        <v>2400</v>
      </c>
      <c r="O32" s="54">
        <v>12</v>
      </c>
      <c r="P32" s="54" t="s">
        <v>12</v>
      </c>
      <c r="Q32" s="54"/>
      <c r="R32" s="55" t="s">
        <v>33</v>
      </c>
      <c r="S32" s="56">
        <f t="shared" ref="S32:S33" si="15">N32/O32</f>
        <v>200</v>
      </c>
      <c r="T32" s="91" t="s">
        <v>16</v>
      </c>
      <c r="U32" s="1"/>
      <c r="V32" s="83" t="s">
        <v>36</v>
      </c>
      <c r="W32" s="60">
        <v>2400</v>
      </c>
      <c r="X32" s="54">
        <v>12</v>
      </c>
      <c r="Y32" s="54" t="s">
        <v>12</v>
      </c>
      <c r="Z32" s="54"/>
      <c r="AA32" s="55" t="s">
        <v>33</v>
      </c>
      <c r="AB32" s="56">
        <f t="shared" ref="AB32:AB33" si="16">W32/X32</f>
        <v>200</v>
      </c>
      <c r="AC32" s="91" t="s">
        <v>16</v>
      </c>
    </row>
    <row r="33" spans="1:29" ht="18" x14ac:dyDescent="0.25">
      <c r="A33" s="1"/>
      <c r="B33" s="106" t="s">
        <v>37</v>
      </c>
      <c r="C33" s="61">
        <v>24000</v>
      </c>
      <c r="D33" s="36">
        <v>12</v>
      </c>
      <c r="E33" s="54" t="s">
        <v>12</v>
      </c>
      <c r="F33" s="62"/>
      <c r="G33" s="55" t="s">
        <v>32</v>
      </c>
      <c r="H33" s="56">
        <f t="shared" si="14"/>
        <v>24000</v>
      </c>
      <c r="I33" s="91" t="s">
        <v>16</v>
      </c>
      <c r="J33" s="91"/>
      <c r="K33" s="91"/>
      <c r="L33" s="53"/>
      <c r="M33" s="83" t="s">
        <v>38</v>
      </c>
      <c r="N33" s="61">
        <v>24000</v>
      </c>
      <c r="O33" s="36">
        <v>12</v>
      </c>
      <c r="P33" s="54" t="s">
        <v>12</v>
      </c>
      <c r="Q33" s="62"/>
      <c r="R33" s="55" t="s">
        <v>33</v>
      </c>
      <c r="S33" s="56">
        <f t="shared" si="15"/>
        <v>2000</v>
      </c>
      <c r="T33" s="91" t="s">
        <v>16</v>
      </c>
      <c r="U33" s="1"/>
      <c r="V33" s="83" t="s">
        <v>39</v>
      </c>
      <c r="W33" s="61">
        <v>24000</v>
      </c>
      <c r="X33" s="36">
        <v>12</v>
      </c>
      <c r="Y33" s="54" t="s">
        <v>12</v>
      </c>
      <c r="Z33" s="62"/>
      <c r="AA33" s="55" t="s">
        <v>33</v>
      </c>
      <c r="AB33" s="56">
        <f t="shared" si="16"/>
        <v>2000</v>
      </c>
      <c r="AC33" s="91" t="s">
        <v>16</v>
      </c>
    </row>
    <row r="34" spans="1:29" ht="18" x14ac:dyDescent="0.25">
      <c r="A34" s="1"/>
      <c r="B34" s="106" t="s">
        <v>40</v>
      </c>
      <c r="C34" s="36">
        <v>70000</v>
      </c>
      <c r="D34" s="63">
        <v>12</v>
      </c>
      <c r="E34" s="36" t="s">
        <v>12</v>
      </c>
      <c r="F34" s="36"/>
      <c r="G34" s="55" t="s">
        <v>32</v>
      </c>
      <c r="H34" s="56">
        <f t="shared" si="14"/>
        <v>70000</v>
      </c>
      <c r="I34" s="91" t="s">
        <v>16</v>
      </c>
      <c r="J34" s="91"/>
      <c r="K34" s="91"/>
      <c r="L34" s="53"/>
      <c r="M34" s="106" t="s">
        <v>41</v>
      </c>
      <c r="N34" s="36">
        <v>70000</v>
      </c>
      <c r="O34" s="63">
        <v>12</v>
      </c>
      <c r="P34" s="36" t="s">
        <v>12</v>
      </c>
      <c r="Q34" s="36"/>
      <c r="R34" s="55" t="s">
        <v>33</v>
      </c>
      <c r="S34" s="64">
        <f>N34/12</f>
        <v>5833.333333333333</v>
      </c>
      <c r="T34" s="91" t="s">
        <v>16</v>
      </c>
      <c r="U34" s="1"/>
      <c r="V34" s="106" t="s">
        <v>41</v>
      </c>
      <c r="W34" s="36">
        <v>70000</v>
      </c>
      <c r="X34" s="63">
        <v>12</v>
      </c>
      <c r="Y34" s="36" t="s">
        <v>12</v>
      </c>
      <c r="Z34" s="36"/>
      <c r="AA34" s="55" t="s">
        <v>33</v>
      </c>
      <c r="AB34" s="64">
        <f>W34/12</f>
        <v>5833.333333333333</v>
      </c>
      <c r="AC34" s="91" t="s">
        <v>16</v>
      </c>
    </row>
    <row r="35" spans="1:29" ht="15.75" x14ac:dyDescent="0.25">
      <c r="A35" s="1"/>
      <c r="B35" s="107" t="s">
        <v>42</v>
      </c>
      <c r="C35" s="62">
        <v>3600</v>
      </c>
      <c r="D35" s="36">
        <v>12</v>
      </c>
      <c r="E35" s="54" t="s">
        <v>12</v>
      </c>
      <c r="F35" s="62"/>
      <c r="G35" s="55" t="s">
        <v>32</v>
      </c>
      <c r="H35" s="56">
        <f t="shared" si="14"/>
        <v>3600</v>
      </c>
      <c r="I35" s="91" t="s">
        <v>16</v>
      </c>
      <c r="J35" s="91"/>
      <c r="K35" s="91"/>
      <c r="L35" s="53"/>
      <c r="M35" s="107" t="s">
        <v>42</v>
      </c>
      <c r="N35" s="62">
        <v>3600</v>
      </c>
      <c r="O35" s="36">
        <v>12</v>
      </c>
      <c r="P35" s="54" t="s">
        <v>12</v>
      </c>
      <c r="Q35" s="62"/>
      <c r="R35" s="55" t="s">
        <v>33</v>
      </c>
      <c r="S35" s="56">
        <f>N35/O35</f>
        <v>300</v>
      </c>
      <c r="T35" s="91" t="s">
        <v>16</v>
      </c>
      <c r="U35" s="1"/>
      <c r="V35" s="107" t="s">
        <v>42</v>
      </c>
      <c r="W35" s="62">
        <v>3600</v>
      </c>
      <c r="X35" s="36">
        <v>12</v>
      </c>
      <c r="Y35" s="54" t="s">
        <v>12</v>
      </c>
      <c r="Z35" s="62"/>
      <c r="AA35" s="55" t="s">
        <v>33</v>
      </c>
      <c r="AB35" s="56">
        <f>W35/X35</f>
        <v>300</v>
      </c>
      <c r="AC35" s="91" t="s">
        <v>16</v>
      </c>
    </row>
    <row r="36" spans="1:29" ht="18" x14ac:dyDescent="0.25">
      <c r="A36" s="1"/>
      <c r="B36" s="106" t="s">
        <v>43</v>
      </c>
      <c r="C36" s="36">
        <v>6000</v>
      </c>
      <c r="D36" s="63">
        <v>12</v>
      </c>
      <c r="E36" s="36" t="s">
        <v>12</v>
      </c>
      <c r="F36" s="36"/>
      <c r="G36" s="55" t="s">
        <v>32</v>
      </c>
      <c r="H36" s="56">
        <f t="shared" si="14"/>
        <v>6000</v>
      </c>
      <c r="I36" s="91" t="s">
        <v>16</v>
      </c>
      <c r="J36" s="91"/>
      <c r="K36" s="91"/>
      <c r="L36" s="53"/>
      <c r="M36" s="106" t="s">
        <v>43</v>
      </c>
      <c r="N36" s="36">
        <v>6000</v>
      </c>
      <c r="O36" s="63">
        <v>12</v>
      </c>
      <c r="P36" s="36" t="s">
        <v>12</v>
      </c>
      <c r="Q36" s="36"/>
      <c r="R36" s="55" t="s">
        <v>33</v>
      </c>
      <c r="S36" s="64">
        <f>N36/12</f>
        <v>500</v>
      </c>
      <c r="T36" s="91" t="s">
        <v>16</v>
      </c>
      <c r="U36" s="1"/>
      <c r="V36" s="106" t="s">
        <v>43</v>
      </c>
      <c r="W36" s="36">
        <v>6000</v>
      </c>
      <c r="X36" s="63">
        <v>12</v>
      </c>
      <c r="Y36" s="36" t="s">
        <v>12</v>
      </c>
      <c r="Z36" s="36"/>
      <c r="AA36" s="55" t="s">
        <v>33</v>
      </c>
      <c r="AB36" s="64">
        <f>W36/12</f>
        <v>500</v>
      </c>
      <c r="AC36" s="91" t="s">
        <v>16</v>
      </c>
    </row>
    <row r="37" spans="1:29" ht="15.75" x14ac:dyDescent="0.25">
      <c r="A37" s="1"/>
      <c r="B37" s="65"/>
      <c r="C37" s="66"/>
      <c r="D37" s="66"/>
      <c r="E37" s="66"/>
      <c r="F37" s="66"/>
      <c r="G37" s="67"/>
      <c r="H37" s="68"/>
      <c r="I37" s="92"/>
      <c r="J37" s="92"/>
      <c r="K37" s="92"/>
      <c r="L37" s="53"/>
      <c r="M37" s="69"/>
      <c r="N37" s="70"/>
      <c r="O37" s="70"/>
      <c r="P37" s="70"/>
      <c r="Q37" s="70"/>
      <c r="R37" s="71"/>
      <c r="S37" s="72"/>
      <c r="T37" s="111"/>
      <c r="U37" s="1"/>
      <c r="V37" s="69"/>
      <c r="W37" s="70"/>
      <c r="X37" s="70"/>
      <c r="Y37" s="70"/>
      <c r="Z37" s="70"/>
      <c r="AA37" s="71"/>
      <c r="AB37" s="72"/>
      <c r="AC37" s="111"/>
    </row>
    <row r="38" spans="1:29" ht="15.75" x14ac:dyDescent="0.25">
      <c r="A38" s="1"/>
      <c r="B38" s="73"/>
      <c r="C38" s="74"/>
      <c r="D38" s="74"/>
      <c r="E38" s="74"/>
      <c r="F38" s="74"/>
      <c r="G38" s="40"/>
      <c r="H38" s="75"/>
      <c r="I38" s="92"/>
      <c r="J38" s="92"/>
      <c r="K38" s="92"/>
      <c r="L38" s="15"/>
      <c r="M38" s="76"/>
      <c r="N38" s="76"/>
      <c r="O38" s="76"/>
      <c r="P38" s="76"/>
      <c r="Q38" s="76"/>
      <c r="R38" s="76"/>
      <c r="S38" s="76"/>
      <c r="T38" s="112"/>
      <c r="U38" s="76"/>
      <c r="V38" s="76"/>
      <c r="W38" s="76"/>
      <c r="X38" s="76"/>
      <c r="Y38" s="76"/>
      <c r="Z38" s="76"/>
      <c r="AA38" s="76"/>
      <c r="AB38" s="76"/>
      <c r="AC38" s="112"/>
    </row>
    <row r="39" spans="1:29" ht="15.75" x14ac:dyDescent="0.25">
      <c r="A39" s="1"/>
      <c r="B39" s="77" t="s">
        <v>44</v>
      </c>
      <c r="C39" s="41"/>
      <c r="D39" s="42"/>
      <c r="E39" s="42"/>
      <c r="F39" s="43"/>
      <c r="G39" s="58"/>
      <c r="H39" s="21">
        <f>SUM(H40:H41)</f>
        <v>17800</v>
      </c>
      <c r="I39" s="89"/>
      <c r="J39" s="89"/>
      <c r="K39" s="89"/>
      <c r="L39" s="15"/>
      <c r="M39" s="77" t="s">
        <v>44</v>
      </c>
      <c r="N39" s="41"/>
      <c r="O39" s="42"/>
      <c r="P39" s="42"/>
      <c r="Q39" s="43"/>
      <c r="R39" s="58"/>
      <c r="S39" s="21">
        <f>SUM(S40:S41)</f>
        <v>1483.3333333333333</v>
      </c>
      <c r="T39" s="89"/>
      <c r="U39" s="1"/>
      <c r="V39" s="77" t="s">
        <v>44</v>
      </c>
      <c r="W39" s="41"/>
      <c r="X39" s="42"/>
      <c r="Y39" s="42"/>
      <c r="Z39" s="43"/>
      <c r="AA39" s="58"/>
      <c r="AB39" s="21">
        <f>SUM(AB40:AB41)</f>
        <v>1483.3333333333333</v>
      </c>
      <c r="AC39" s="89"/>
    </row>
    <row r="40" spans="1:29" ht="15.75" x14ac:dyDescent="0.25">
      <c r="A40" s="1"/>
      <c r="B40" s="107" t="s">
        <v>45</v>
      </c>
      <c r="C40" s="54">
        <v>1800</v>
      </c>
      <c r="D40" s="54">
        <v>12</v>
      </c>
      <c r="E40" s="54" t="s">
        <v>12</v>
      </c>
      <c r="F40" s="54"/>
      <c r="G40" s="55" t="s">
        <v>32</v>
      </c>
      <c r="H40" s="56">
        <f t="shared" ref="H40:H41" si="17">C40</f>
        <v>1800</v>
      </c>
      <c r="I40" s="91" t="s">
        <v>16</v>
      </c>
      <c r="J40" s="91"/>
      <c r="K40" s="91"/>
      <c r="L40" s="15"/>
      <c r="M40" s="107" t="s">
        <v>45</v>
      </c>
      <c r="N40" s="54">
        <v>1800</v>
      </c>
      <c r="O40" s="54">
        <v>12</v>
      </c>
      <c r="P40" s="54" t="s">
        <v>12</v>
      </c>
      <c r="Q40" s="54"/>
      <c r="R40" s="55" t="s">
        <v>33</v>
      </c>
      <c r="S40" s="56">
        <f t="shared" ref="S40:S41" si="18">N40/O40</f>
        <v>150</v>
      </c>
      <c r="T40" s="91" t="s">
        <v>16</v>
      </c>
      <c r="U40" s="1"/>
      <c r="V40" s="107" t="s">
        <v>45</v>
      </c>
      <c r="W40" s="54">
        <v>1800</v>
      </c>
      <c r="X40" s="54">
        <v>12</v>
      </c>
      <c r="Y40" s="54" t="s">
        <v>12</v>
      </c>
      <c r="Z40" s="54"/>
      <c r="AA40" s="55" t="s">
        <v>33</v>
      </c>
      <c r="AB40" s="56">
        <f t="shared" ref="AB40:AB41" si="19">W40/X40</f>
        <v>150</v>
      </c>
      <c r="AC40" s="91" t="s">
        <v>16</v>
      </c>
    </row>
    <row r="41" spans="1:29" ht="15.75" x14ac:dyDescent="0.25">
      <c r="A41" s="1"/>
      <c r="B41" s="83" t="s">
        <v>46</v>
      </c>
      <c r="C41" s="110">
        <v>16000</v>
      </c>
      <c r="D41" s="54">
        <v>12</v>
      </c>
      <c r="E41" s="54" t="s">
        <v>12</v>
      </c>
      <c r="F41" s="110"/>
      <c r="G41" s="55" t="s">
        <v>32</v>
      </c>
      <c r="H41" s="56">
        <f t="shared" si="17"/>
        <v>16000</v>
      </c>
      <c r="I41" s="91" t="s">
        <v>16</v>
      </c>
      <c r="J41" s="91"/>
      <c r="K41" s="91"/>
      <c r="L41" s="15"/>
      <c r="M41" s="83" t="s">
        <v>46</v>
      </c>
      <c r="N41" s="110">
        <v>16000</v>
      </c>
      <c r="O41" s="54">
        <v>12</v>
      </c>
      <c r="P41" s="54" t="s">
        <v>12</v>
      </c>
      <c r="Q41" s="110"/>
      <c r="R41" s="55" t="s">
        <v>33</v>
      </c>
      <c r="S41" s="56">
        <f t="shared" si="18"/>
        <v>1333.3333333333333</v>
      </c>
      <c r="T41" s="91" t="s">
        <v>16</v>
      </c>
      <c r="U41" s="1"/>
      <c r="V41" s="83" t="s">
        <v>46</v>
      </c>
      <c r="W41" s="110">
        <v>16000</v>
      </c>
      <c r="X41" s="54">
        <v>12</v>
      </c>
      <c r="Y41" s="54" t="s">
        <v>12</v>
      </c>
      <c r="Z41" s="110"/>
      <c r="AA41" s="55" t="s">
        <v>33</v>
      </c>
      <c r="AB41" s="56">
        <f t="shared" si="19"/>
        <v>1333.3333333333333</v>
      </c>
      <c r="AC41" s="91" t="s">
        <v>16</v>
      </c>
    </row>
    <row r="42" spans="1:29" ht="15.75" x14ac:dyDescent="0.25">
      <c r="A42" s="1"/>
      <c r="B42" s="1"/>
      <c r="C42" s="1"/>
      <c r="D42" s="1"/>
      <c r="E42" s="1"/>
      <c r="F42" s="1"/>
      <c r="G42" s="1"/>
      <c r="H42" s="1"/>
      <c r="I42" s="93"/>
      <c r="J42" s="93"/>
      <c r="K42" s="93"/>
      <c r="L42" s="1"/>
      <c r="M42" s="1"/>
      <c r="N42" s="1"/>
      <c r="O42" s="1"/>
      <c r="P42" s="1"/>
      <c r="Q42" s="1"/>
      <c r="R42" s="1"/>
      <c r="S42" s="1"/>
      <c r="T42" s="93"/>
      <c r="U42" s="1"/>
      <c r="V42" s="1"/>
      <c r="W42" s="1"/>
      <c r="X42" s="1"/>
      <c r="Y42" s="1"/>
      <c r="Z42" s="1"/>
      <c r="AA42" s="1"/>
      <c r="AB42" s="1"/>
      <c r="AC42" s="93"/>
    </row>
    <row r="43" spans="1:29" ht="15.75" x14ac:dyDescent="0.25">
      <c r="A43" s="1"/>
      <c r="B43" s="1"/>
      <c r="C43" s="1"/>
      <c r="D43" s="1"/>
      <c r="E43" s="1"/>
      <c r="F43" s="1"/>
      <c r="G43" s="1"/>
      <c r="H43" s="79"/>
      <c r="I43" s="94"/>
      <c r="J43" s="94"/>
      <c r="K43" s="94"/>
      <c r="L43" s="1"/>
      <c r="M43" s="1"/>
      <c r="N43" s="1"/>
      <c r="O43" s="1"/>
      <c r="P43" s="1"/>
      <c r="Q43" s="1"/>
      <c r="R43" s="1"/>
      <c r="S43" s="1"/>
      <c r="T43" s="78"/>
      <c r="U43" s="1"/>
      <c r="V43" s="1"/>
      <c r="W43" s="1"/>
      <c r="X43" s="1"/>
      <c r="Y43" s="1"/>
      <c r="Z43" s="1"/>
      <c r="AA43" s="1"/>
      <c r="AB43" s="1"/>
      <c r="AC43" s="78"/>
    </row>
    <row r="44" spans="1:29" ht="15.75" x14ac:dyDescent="0.25">
      <c r="A44" s="1"/>
      <c r="B44" s="1"/>
      <c r="C44" s="1"/>
      <c r="D44" s="1"/>
      <c r="E44" s="1"/>
      <c r="F44" s="1"/>
      <c r="G44" s="1"/>
      <c r="H44" s="80"/>
      <c r="I44" s="95"/>
      <c r="J44" s="95"/>
      <c r="K44" s="95"/>
      <c r="L44" s="1"/>
      <c r="M44" s="1"/>
      <c r="N44" s="1"/>
      <c r="O44" s="1"/>
      <c r="P44" s="1"/>
      <c r="Q44" s="1"/>
      <c r="R44" s="1"/>
      <c r="S44" s="1"/>
      <c r="T44" s="78"/>
      <c r="U44" s="1"/>
      <c r="V44" s="1"/>
      <c r="W44" s="1"/>
      <c r="X44" s="1"/>
      <c r="Y44" s="1"/>
      <c r="Z44" s="1"/>
      <c r="AA44" s="1"/>
      <c r="AB44" s="1"/>
      <c r="AC44" s="78"/>
    </row>
  </sheetData>
  <mergeCells count="7">
    <mergeCell ref="B5:H5"/>
    <mergeCell ref="M5:S5"/>
    <mergeCell ref="V5:AB5"/>
    <mergeCell ref="C7:H7"/>
    <mergeCell ref="N7:S7"/>
    <mergeCell ref="W7:AB7"/>
    <mergeCell ref="I5:L5"/>
  </mergeCells>
  <pageMargins left="0.25" right="0.35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"/>
  <sheetViews>
    <sheetView topLeftCell="B31" zoomScale="140" zoomScaleNormal="140" workbookViewId="0">
      <selection activeCell="B38" sqref="A38:XFD39"/>
    </sheetView>
  </sheetViews>
  <sheetFormatPr baseColWidth="10" defaultRowHeight="15" x14ac:dyDescent="0.25"/>
  <cols>
    <col min="1" max="1" width="2.5703125" customWidth="1"/>
    <col min="2" max="2" width="21.140625" customWidth="1"/>
    <col min="3" max="3" width="6" bestFit="1" customWidth="1"/>
    <col min="4" max="4" width="7.28515625" customWidth="1"/>
    <col min="5" max="5" width="9.28515625" customWidth="1"/>
    <col min="6" max="6" width="9" customWidth="1"/>
    <col min="8" max="8" width="13.28515625" customWidth="1"/>
    <col min="9" max="9" width="18.85546875" customWidth="1"/>
  </cols>
  <sheetData>
    <row r="1" spans="1:9" ht="15.75" x14ac:dyDescent="0.25">
      <c r="A1" s="1"/>
      <c r="B1" s="2" t="s">
        <v>0</v>
      </c>
      <c r="C1" s="1"/>
      <c r="D1" s="1"/>
      <c r="E1" s="1"/>
      <c r="F1" s="1"/>
      <c r="G1" s="1"/>
      <c r="H1" s="1"/>
    </row>
    <row r="2" spans="1:9" ht="15.75" x14ac:dyDescent="0.25">
      <c r="A2" s="1"/>
      <c r="B2" s="2" t="s">
        <v>1</v>
      </c>
      <c r="C2" s="1"/>
      <c r="D2" s="1"/>
      <c r="E2" s="1"/>
      <c r="F2" s="1"/>
      <c r="G2" s="1"/>
      <c r="H2" s="1"/>
    </row>
    <row r="3" spans="1:9" ht="15.75" x14ac:dyDescent="0.25">
      <c r="A3" s="1"/>
      <c r="B3" s="1"/>
      <c r="C3" s="1"/>
      <c r="D3" s="1"/>
      <c r="E3" s="1"/>
      <c r="F3" s="1"/>
      <c r="G3" s="1"/>
      <c r="H3" s="1"/>
    </row>
    <row r="4" spans="1:9" ht="16.5" thickBot="1" x14ac:dyDescent="0.3">
      <c r="A4" s="1"/>
      <c r="B4" s="1"/>
      <c r="C4" s="1"/>
      <c r="D4" s="1"/>
      <c r="E4" s="1"/>
      <c r="F4" s="1"/>
      <c r="G4" s="1"/>
      <c r="H4" s="1"/>
    </row>
    <row r="5" spans="1:9" ht="16.5" thickBot="1" x14ac:dyDescent="0.3">
      <c r="A5" s="1"/>
      <c r="B5" s="142" t="s">
        <v>2</v>
      </c>
      <c r="C5" s="143"/>
      <c r="D5" s="143"/>
      <c r="E5" s="143"/>
      <c r="F5" s="143"/>
      <c r="G5" s="143"/>
      <c r="H5" s="144"/>
    </row>
    <row r="6" spans="1:9" ht="16.5" thickBot="1" x14ac:dyDescent="0.3">
      <c r="A6" s="1"/>
      <c r="B6" s="4"/>
      <c r="C6" s="4"/>
      <c r="D6" s="4"/>
      <c r="E6" s="4"/>
      <c r="F6" s="4"/>
      <c r="G6" s="4"/>
      <c r="H6" s="4"/>
    </row>
    <row r="7" spans="1:9" ht="23.25" thickBot="1" x14ac:dyDescent="0.3">
      <c r="A7" s="1"/>
      <c r="B7" s="5">
        <v>2021</v>
      </c>
      <c r="C7" s="137" t="s">
        <v>5</v>
      </c>
      <c r="D7" s="137"/>
      <c r="E7" s="137"/>
      <c r="F7" s="137"/>
      <c r="G7" s="137"/>
      <c r="H7" s="138"/>
      <c r="I7" s="109" t="s">
        <v>6</v>
      </c>
    </row>
    <row r="8" spans="1:9" ht="15.75" x14ac:dyDescent="0.25">
      <c r="A8" s="1"/>
      <c r="B8" s="6"/>
      <c r="C8" s="7"/>
      <c r="D8" s="7"/>
      <c r="E8" s="7"/>
      <c r="F8" s="7"/>
      <c r="G8" s="8"/>
      <c r="H8" s="8"/>
      <c r="I8" s="8"/>
    </row>
    <row r="9" spans="1:9" ht="15.75" x14ac:dyDescent="0.25">
      <c r="A9" s="1"/>
      <c r="B9" s="10" t="s">
        <v>8</v>
      </c>
      <c r="C9" s="11"/>
      <c r="D9" s="11"/>
      <c r="E9" s="11"/>
      <c r="F9" s="11"/>
      <c r="G9" s="12"/>
      <c r="H9" s="13">
        <f>H10+H19+H27+H31+H41+H38</f>
        <v>190453.33333333331</v>
      </c>
      <c r="I9" s="14"/>
    </row>
    <row r="10" spans="1:9" ht="15.75" x14ac:dyDescent="0.25">
      <c r="A10" s="1"/>
      <c r="B10" s="16" t="s">
        <v>10</v>
      </c>
      <c r="C10" s="17"/>
      <c r="D10" s="18"/>
      <c r="E10" s="18"/>
      <c r="F10" s="19"/>
      <c r="G10" s="20"/>
      <c r="H10" s="21">
        <f>SUM(H11:H17)</f>
        <v>11400</v>
      </c>
      <c r="I10" s="22"/>
    </row>
    <row r="11" spans="1:9" ht="15.75" x14ac:dyDescent="0.25">
      <c r="A11" s="24"/>
      <c r="B11" s="81" t="s">
        <v>11</v>
      </c>
      <c r="C11" s="85"/>
      <c r="D11" s="85"/>
      <c r="E11" s="26">
        <v>3</v>
      </c>
      <c r="F11" s="26" t="s">
        <v>12</v>
      </c>
      <c r="G11" s="27">
        <v>3800</v>
      </c>
      <c r="H11" s="28">
        <f t="shared" ref="H11:H15" si="0">G11*E11</f>
        <v>11400</v>
      </c>
      <c r="I11" s="86" t="s">
        <v>13</v>
      </c>
    </row>
    <row r="12" spans="1:9" ht="15.75" x14ac:dyDescent="0.25">
      <c r="A12" s="24"/>
      <c r="B12" s="81"/>
      <c r="C12" s="85"/>
      <c r="D12" s="85"/>
      <c r="E12" s="26"/>
      <c r="F12" s="26"/>
      <c r="G12" s="27"/>
      <c r="H12" s="28"/>
      <c r="I12" s="86"/>
    </row>
    <row r="13" spans="1:9" ht="15.75" x14ac:dyDescent="0.25">
      <c r="A13" s="30"/>
      <c r="B13" s="96" t="s">
        <v>14</v>
      </c>
      <c r="C13" s="97"/>
      <c r="D13" s="97"/>
      <c r="E13" s="98">
        <v>9</v>
      </c>
      <c r="F13" s="99" t="s">
        <v>12</v>
      </c>
      <c r="G13" s="100">
        <v>1250</v>
      </c>
      <c r="H13" s="101"/>
      <c r="I13" s="102" t="s">
        <v>16</v>
      </c>
    </row>
    <row r="14" spans="1:9" ht="15.75" x14ac:dyDescent="0.25">
      <c r="A14" s="33"/>
      <c r="B14" s="96" t="s">
        <v>18</v>
      </c>
      <c r="C14" s="103"/>
      <c r="D14" s="103"/>
      <c r="E14" s="99">
        <v>10</v>
      </c>
      <c r="F14" s="99" t="s">
        <v>12</v>
      </c>
      <c r="G14" s="100">
        <v>1250</v>
      </c>
      <c r="H14" s="101"/>
      <c r="I14" s="119" t="s">
        <v>21</v>
      </c>
    </row>
    <row r="15" spans="1:9" ht="18" x14ac:dyDescent="0.25">
      <c r="A15" s="30"/>
      <c r="B15" s="108" t="s">
        <v>20</v>
      </c>
      <c r="C15" s="82"/>
      <c r="D15" s="82"/>
      <c r="E15" s="31">
        <v>0</v>
      </c>
      <c r="F15" s="31" t="s">
        <v>12</v>
      </c>
      <c r="G15" s="27">
        <v>2400</v>
      </c>
      <c r="H15" s="28">
        <f t="shared" si="0"/>
        <v>0</v>
      </c>
      <c r="I15" s="86" t="s">
        <v>21</v>
      </c>
    </row>
    <row r="16" spans="1:9" ht="15.75" x14ac:dyDescent="0.25">
      <c r="A16" s="30"/>
      <c r="B16" s="96" t="s">
        <v>23</v>
      </c>
      <c r="C16" s="97"/>
      <c r="D16" s="97"/>
      <c r="E16" s="98">
        <v>9</v>
      </c>
      <c r="F16" s="99" t="s">
        <v>12</v>
      </c>
      <c r="G16" s="105">
        <v>-924</v>
      </c>
      <c r="H16" s="104"/>
      <c r="I16" s="119" t="s">
        <v>21</v>
      </c>
    </row>
    <row r="17" spans="1:10" ht="15.75" x14ac:dyDescent="0.25">
      <c r="A17" s="33"/>
      <c r="B17" s="96" t="s">
        <v>25</v>
      </c>
      <c r="C17" s="103"/>
      <c r="D17" s="103"/>
      <c r="E17" s="99">
        <v>10</v>
      </c>
      <c r="F17" s="99" t="s">
        <v>12</v>
      </c>
      <c r="G17" s="105">
        <v>-924</v>
      </c>
      <c r="H17" s="104"/>
      <c r="I17" s="119" t="s">
        <v>21</v>
      </c>
    </row>
    <row r="18" spans="1:10" ht="15.75" x14ac:dyDescent="0.25">
      <c r="A18" s="1"/>
      <c r="B18" s="38"/>
      <c r="C18" s="39"/>
      <c r="D18" s="39"/>
      <c r="E18" s="39"/>
      <c r="F18" s="39"/>
      <c r="G18" s="40"/>
      <c r="H18" s="40"/>
      <c r="I18" s="88"/>
    </row>
    <row r="19" spans="1:10" ht="15.75" x14ac:dyDescent="0.25">
      <c r="A19" s="1"/>
      <c r="B19" s="16" t="s">
        <v>28</v>
      </c>
      <c r="C19" s="41"/>
      <c r="D19" s="42"/>
      <c r="E19" s="42"/>
      <c r="F19" s="43"/>
      <c r="G19" s="44"/>
      <c r="H19" s="21">
        <f>SUM(H20:H25)</f>
        <v>4560</v>
      </c>
      <c r="I19" s="89"/>
    </row>
    <row r="20" spans="1:10" ht="15.75" x14ac:dyDescent="0.25">
      <c r="A20" s="24"/>
      <c r="B20" s="81" t="s">
        <v>11</v>
      </c>
      <c r="C20" s="45">
        <v>0.4</v>
      </c>
      <c r="D20" s="45" t="s">
        <v>29</v>
      </c>
      <c r="E20" s="46">
        <f>E11</f>
        <v>3</v>
      </c>
      <c r="F20" s="45" t="s">
        <v>12</v>
      </c>
      <c r="G20" s="27">
        <f>H11</f>
        <v>11400</v>
      </c>
      <c r="H20" s="28">
        <f t="shared" ref="H20:H25" si="1">C20*G20</f>
        <v>4560</v>
      </c>
      <c r="I20" s="86" t="s">
        <v>13</v>
      </c>
    </row>
    <row r="21" spans="1:10" ht="18" x14ac:dyDescent="0.25">
      <c r="A21" s="1"/>
      <c r="B21" s="113" t="s">
        <v>14</v>
      </c>
      <c r="C21" s="114">
        <v>0.1</v>
      </c>
      <c r="D21" s="115" t="s">
        <v>29</v>
      </c>
      <c r="E21" s="116">
        <f t="shared" ref="E21:E23" si="2">E13</f>
        <v>9</v>
      </c>
      <c r="F21" s="114" t="s">
        <v>12</v>
      </c>
      <c r="G21" s="117">
        <f t="shared" ref="G21:G23" si="3">H13</f>
        <v>0</v>
      </c>
      <c r="H21" s="118">
        <f t="shared" si="1"/>
        <v>0</v>
      </c>
      <c r="I21" s="102" t="s">
        <v>16</v>
      </c>
    </row>
    <row r="22" spans="1:10" ht="27" x14ac:dyDescent="0.25">
      <c r="A22" s="1"/>
      <c r="B22" s="113" t="s">
        <v>18</v>
      </c>
      <c r="C22" s="114">
        <v>0.1</v>
      </c>
      <c r="D22" s="115" t="s">
        <v>29</v>
      </c>
      <c r="E22" s="116">
        <f t="shared" si="2"/>
        <v>10</v>
      </c>
      <c r="F22" s="114" t="s">
        <v>12</v>
      </c>
      <c r="G22" s="117">
        <f t="shared" si="3"/>
        <v>0</v>
      </c>
      <c r="H22" s="118">
        <f t="shared" si="1"/>
        <v>0</v>
      </c>
      <c r="I22" s="119" t="s">
        <v>21</v>
      </c>
    </row>
    <row r="23" spans="1:10" ht="18" x14ac:dyDescent="0.25">
      <c r="A23" s="1"/>
      <c r="B23" s="108" t="s">
        <v>20</v>
      </c>
      <c r="C23" s="45">
        <v>0.4</v>
      </c>
      <c r="D23" s="47" t="s">
        <v>29</v>
      </c>
      <c r="E23" s="46">
        <f t="shared" si="2"/>
        <v>0</v>
      </c>
      <c r="F23" s="45" t="s">
        <v>12</v>
      </c>
      <c r="G23" s="37">
        <f t="shared" si="3"/>
        <v>0</v>
      </c>
      <c r="H23" s="48">
        <f t="shared" si="1"/>
        <v>0</v>
      </c>
      <c r="I23" s="86" t="s">
        <v>21</v>
      </c>
    </row>
    <row r="24" spans="1:10" ht="15.75" x14ac:dyDescent="0.25">
      <c r="A24" s="1"/>
      <c r="B24" s="35"/>
      <c r="C24" s="45"/>
      <c r="D24" s="47"/>
      <c r="E24" s="46"/>
      <c r="F24" s="45"/>
      <c r="G24" s="37"/>
      <c r="H24" s="48">
        <f t="shared" si="1"/>
        <v>0</v>
      </c>
      <c r="I24" s="86"/>
    </row>
    <row r="25" spans="1:10" ht="15.75" x14ac:dyDescent="0.25">
      <c r="A25" s="1"/>
      <c r="B25" s="35"/>
      <c r="C25" s="45"/>
      <c r="D25" s="47"/>
      <c r="E25" s="46"/>
      <c r="F25" s="45"/>
      <c r="G25" s="37"/>
      <c r="H25" s="48">
        <f t="shared" si="1"/>
        <v>0</v>
      </c>
      <c r="I25" s="86"/>
    </row>
    <row r="26" spans="1:10" ht="15.75" x14ac:dyDescent="0.25">
      <c r="A26" s="1"/>
      <c r="B26" s="38"/>
      <c r="C26" s="50"/>
      <c r="D26" s="50"/>
      <c r="E26" s="39"/>
      <c r="F26" s="50"/>
      <c r="G26" s="40"/>
      <c r="H26" s="40"/>
      <c r="I26" s="88"/>
    </row>
    <row r="27" spans="1:10" ht="15.75" x14ac:dyDescent="0.25">
      <c r="A27" s="1"/>
      <c r="B27" s="51" t="s">
        <v>30</v>
      </c>
      <c r="C27" s="41"/>
      <c r="D27" s="42"/>
      <c r="E27" s="42"/>
      <c r="F27" s="43"/>
      <c r="G27" s="52"/>
      <c r="H27" s="21">
        <f>SUM(H28:H29)</f>
        <v>15333.333333333334</v>
      </c>
      <c r="I27" s="89"/>
    </row>
    <row r="28" spans="1:10" ht="15.75" x14ac:dyDescent="0.25">
      <c r="A28" s="1"/>
      <c r="B28" s="83" t="s">
        <v>31</v>
      </c>
      <c r="C28" s="54">
        <v>2500</v>
      </c>
      <c r="D28" s="54">
        <v>12</v>
      </c>
      <c r="E28" s="54" t="s">
        <v>12</v>
      </c>
      <c r="F28" s="54"/>
      <c r="G28" s="55" t="s">
        <v>59</v>
      </c>
      <c r="H28" s="56">
        <f>C28/12*16</f>
        <v>3333.3333333333335</v>
      </c>
      <c r="I28" s="91" t="s">
        <v>16</v>
      </c>
      <c r="J28" s="131" t="s">
        <v>60</v>
      </c>
    </row>
    <row r="29" spans="1:10" ht="18" x14ac:dyDescent="0.25">
      <c r="A29" s="1"/>
      <c r="B29" s="106" t="s">
        <v>47</v>
      </c>
      <c r="C29" s="36">
        <v>9000</v>
      </c>
      <c r="D29" s="36">
        <v>12</v>
      </c>
      <c r="E29" s="36" t="s">
        <v>12</v>
      </c>
      <c r="F29" s="36"/>
      <c r="G29" s="55" t="s">
        <v>59</v>
      </c>
      <c r="H29" s="56">
        <f>C29/12*16</f>
        <v>12000</v>
      </c>
      <c r="I29" s="91" t="s">
        <v>16</v>
      </c>
      <c r="J29" s="131" t="s">
        <v>60</v>
      </c>
    </row>
    <row r="30" spans="1:10" ht="15.75" x14ac:dyDescent="0.25">
      <c r="A30" s="1"/>
      <c r="B30" s="38"/>
      <c r="C30" s="57"/>
      <c r="D30" s="57"/>
      <c r="E30" s="57"/>
      <c r="F30" s="57"/>
      <c r="G30" s="40"/>
      <c r="H30" s="40"/>
      <c r="I30" s="88"/>
      <c r="J30" s="131"/>
    </row>
    <row r="31" spans="1:10" ht="15.75" x14ac:dyDescent="0.25">
      <c r="A31" s="1"/>
      <c r="B31" s="16" t="s">
        <v>35</v>
      </c>
      <c r="C31" s="41"/>
      <c r="D31" s="42"/>
      <c r="E31" s="42"/>
      <c r="F31" s="43"/>
      <c r="G31" s="58"/>
      <c r="H31" s="21">
        <f>SUM(H32:H36)</f>
        <v>133333.33333333331</v>
      </c>
      <c r="I31" s="89"/>
      <c r="J31" s="131" t="s">
        <v>60</v>
      </c>
    </row>
    <row r="32" spans="1:10" ht="15.75" x14ac:dyDescent="0.25">
      <c r="A32" s="1"/>
      <c r="B32" s="83" t="s">
        <v>36</v>
      </c>
      <c r="C32" s="60">
        <v>2400</v>
      </c>
      <c r="D32" s="54">
        <v>12</v>
      </c>
      <c r="E32" s="54" t="s">
        <v>12</v>
      </c>
      <c r="F32" s="54"/>
      <c r="G32" s="55" t="s">
        <v>59</v>
      </c>
      <c r="H32" s="56">
        <f>C32/12*16</f>
        <v>3200</v>
      </c>
      <c r="I32" s="91" t="s">
        <v>16</v>
      </c>
      <c r="J32" s="131" t="s">
        <v>60</v>
      </c>
    </row>
    <row r="33" spans="1:10" ht="18" x14ac:dyDescent="0.25">
      <c r="A33" s="1"/>
      <c r="B33" s="106" t="s">
        <v>37</v>
      </c>
      <c r="C33" s="61">
        <v>24000</v>
      </c>
      <c r="D33" s="36">
        <v>16</v>
      </c>
      <c r="E33" s="54" t="s">
        <v>12</v>
      </c>
      <c r="F33" s="62"/>
      <c r="G33" s="55" t="s">
        <v>59</v>
      </c>
      <c r="H33" s="56">
        <f t="shared" ref="H33" si="4">C33</f>
        <v>24000</v>
      </c>
      <c r="I33" s="91" t="s">
        <v>16</v>
      </c>
      <c r="J33" s="131" t="s">
        <v>60</v>
      </c>
    </row>
    <row r="34" spans="1:10" ht="18" x14ac:dyDescent="0.25">
      <c r="A34" s="1"/>
      <c r="B34" s="106" t="s">
        <v>40</v>
      </c>
      <c r="C34" s="36">
        <v>70000</v>
      </c>
      <c r="D34" s="63">
        <v>12</v>
      </c>
      <c r="E34" s="36" t="s">
        <v>12</v>
      </c>
      <c r="F34" s="36"/>
      <c r="G34" s="55" t="s">
        <v>59</v>
      </c>
      <c r="H34" s="56">
        <f>C34/12*16</f>
        <v>93333.333333333328</v>
      </c>
      <c r="I34" s="91" t="s">
        <v>16</v>
      </c>
      <c r="J34" s="131" t="s">
        <v>60</v>
      </c>
    </row>
    <row r="35" spans="1:10" ht="15.75" x14ac:dyDescent="0.25">
      <c r="A35" s="1"/>
      <c r="B35" s="107" t="s">
        <v>42</v>
      </c>
      <c r="C35" s="62">
        <v>3600</v>
      </c>
      <c r="D35" s="36">
        <v>12</v>
      </c>
      <c r="E35" s="54" t="s">
        <v>12</v>
      </c>
      <c r="F35" s="62"/>
      <c r="G35" s="55" t="s">
        <v>59</v>
      </c>
      <c r="H35" s="56">
        <f>C35/12*16</f>
        <v>4800</v>
      </c>
      <c r="I35" s="91" t="s">
        <v>16</v>
      </c>
      <c r="J35" s="131" t="s">
        <v>60</v>
      </c>
    </row>
    <row r="36" spans="1:10" ht="18" x14ac:dyDescent="0.25">
      <c r="A36" s="1"/>
      <c r="B36" s="106" t="s">
        <v>43</v>
      </c>
      <c r="C36" s="36">
        <v>6000</v>
      </c>
      <c r="D36" s="63">
        <v>12</v>
      </c>
      <c r="E36" s="36" t="s">
        <v>12</v>
      </c>
      <c r="F36" s="36"/>
      <c r="G36" s="55" t="s">
        <v>59</v>
      </c>
      <c r="H36" s="56">
        <f>C36/12*16</f>
        <v>8000</v>
      </c>
      <c r="I36" s="91" t="s">
        <v>16</v>
      </c>
      <c r="J36" s="131" t="s">
        <v>60</v>
      </c>
    </row>
    <row r="37" spans="1:10" ht="15.75" x14ac:dyDescent="0.25">
      <c r="A37" s="1"/>
      <c r="B37" s="65"/>
      <c r="C37" s="66"/>
      <c r="D37" s="66"/>
      <c r="E37" s="66"/>
      <c r="F37" s="66"/>
      <c r="G37" s="67"/>
      <c r="H37" s="68"/>
      <c r="I37" s="111"/>
      <c r="J37" s="131"/>
    </row>
    <row r="38" spans="1:10" ht="15.75" x14ac:dyDescent="0.25">
      <c r="A38" s="1"/>
      <c r="B38" s="149" t="s">
        <v>62</v>
      </c>
      <c r="C38" s="41"/>
      <c r="D38" s="42"/>
      <c r="E38" s="42"/>
      <c r="F38" s="43"/>
      <c r="G38" s="58"/>
      <c r="H38" s="21">
        <f>SUM(H39)</f>
        <v>2000</v>
      </c>
      <c r="I38" s="89"/>
      <c r="J38" s="131" t="s">
        <v>60</v>
      </c>
    </row>
    <row r="39" spans="1:10" ht="15.75" x14ac:dyDescent="0.25">
      <c r="A39" s="1"/>
      <c r="B39" s="150" t="s">
        <v>63</v>
      </c>
      <c r="C39" s="60">
        <v>1500</v>
      </c>
      <c r="D39" s="54">
        <v>12</v>
      </c>
      <c r="E39" s="54" t="s">
        <v>12</v>
      </c>
      <c r="F39" s="54"/>
      <c r="G39" s="55" t="s">
        <v>59</v>
      </c>
      <c r="H39" s="56">
        <f>C39/12*16</f>
        <v>2000</v>
      </c>
      <c r="I39" s="91" t="s">
        <v>16</v>
      </c>
      <c r="J39" s="131" t="s">
        <v>60</v>
      </c>
    </row>
    <row r="40" spans="1:10" ht="15.75" x14ac:dyDescent="0.25">
      <c r="A40" s="1"/>
      <c r="B40" s="145"/>
      <c r="C40" s="146"/>
      <c r="D40" s="147"/>
      <c r="E40" s="147"/>
      <c r="F40" s="60"/>
      <c r="G40" s="148"/>
      <c r="H40" s="56"/>
      <c r="I40" s="91"/>
      <c r="J40" s="131"/>
    </row>
    <row r="41" spans="1:10" ht="15.75" x14ac:dyDescent="0.25">
      <c r="A41" s="1"/>
      <c r="B41" s="77" t="s">
        <v>44</v>
      </c>
      <c r="C41" s="41"/>
      <c r="D41" s="42"/>
      <c r="E41" s="42"/>
      <c r="F41" s="43"/>
      <c r="G41" s="58"/>
      <c r="H41" s="21">
        <f>SUM(H42:H43)</f>
        <v>23826.666666666664</v>
      </c>
      <c r="I41" s="89"/>
      <c r="J41" s="131" t="s">
        <v>60</v>
      </c>
    </row>
    <row r="42" spans="1:10" ht="15.75" x14ac:dyDescent="0.25">
      <c r="A42" s="1"/>
      <c r="B42" s="107" t="s">
        <v>64</v>
      </c>
      <c r="C42" s="54">
        <v>1870</v>
      </c>
      <c r="D42" s="54">
        <v>12</v>
      </c>
      <c r="E42" s="54" t="s">
        <v>12</v>
      </c>
      <c r="F42" s="54"/>
      <c r="G42" s="55" t="s">
        <v>59</v>
      </c>
      <c r="H42" s="56">
        <f>C42/12*16</f>
        <v>2493.3333333333335</v>
      </c>
      <c r="I42" s="91" t="s">
        <v>16</v>
      </c>
      <c r="J42" s="131" t="s">
        <v>60</v>
      </c>
    </row>
    <row r="43" spans="1:10" ht="15.75" x14ac:dyDescent="0.25">
      <c r="A43" s="1"/>
      <c r="B43" s="83" t="s">
        <v>46</v>
      </c>
      <c r="C43" s="110">
        <v>16000</v>
      </c>
      <c r="D43" s="54">
        <v>12</v>
      </c>
      <c r="E43" s="54" t="s">
        <v>12</v>
      </c>
      <c r="F43" s="110"/>
      <c r="G43" s="55" t="s">
        <v>59</v>
      </c>
      <c r="H43" s="56">
        <f>C43/12*16</f>
        <v>21333.333333333332</v>
      </c>
      <c r="I43" s="91" t="s">
        <v>16</v>
      </c>
      <c r="J43" s="131" t="s">
        <v>60</v>
      </c>
    </row>
    <row r="44" spans="1:10" ht="15.75" x14ac:dyDescent="0.25">
      <c r="A44" s="1"/>
      <c r="B44" s="1"/>
      <c r="C44" s="1"/>
      <c r="D44" s="1"/>
      <c r="E44" s="1"/>
      <c r="F44" s="1"/>
      <c r="G44" s="1"/>
      <c r="H44" s="1"/>
    </row>
  </sheetData>
  <mergeCells count="2">
    <mergeCell ref="B5:H5"/>
    <mergeCell ref="C7:H7"/>
  </mergeCells>
  <pageMargins left="0.25" right="0.35" top="0.74803149606299213" bottom="0.74803149606299213" header="0.31496062992125984" footer="0.31496062992125984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5"/>
  <sheetViews>
    <sheetView topLeftCell="A7" zoomScale="140" zoomScaleNormal="140" workbookViewId="0">
      <selection activeCell="G10" sqref="G10"/>
    </sheetView>
  </sheetViews>
  <sheetFormatPr baseColWidth="10" defaultRowHeight="15" x14ac:dyDescent="0.25"/>
  <cols>
    <col min="1" max="1" width="23.7109375" customWidth="1"/>
    <col min="2" max="2" width="7.28515625" customWidth="1"/>
    <col min="3" max="3" width="8.28515625" customWidth="1"/>
    <col min="4" max="4" width="8.140625" customWidth="1"/>
    <col min="5" max="5" width="9.42578125" customWidth="1"/>
    <col min="8" max="8" width="15.42578125" customWidth="1"/>
  </cols>
  <sheetData>
    <row r="1" spans="1:9" ht="15.75" x14ac:dyDescent="0.25">
      <c r="A1" s="2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1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6.5" thickBo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6.5" thickBot="1" x14ac:dyDescent="0.3">
      <c r="A5" s="135" t="s">
        <v>3</v>
      </c>
      <c r="B5" s="134"/>
      <c r="C5" s="134"/>
      <c r="D5" s="134"/>
      <c r="E5" s="134"/>
      <c r="F5" s="134"/>
      <c r="G5" s="136"/>
      <c r="H5" s="3"/>
      <c r="I5" s="1"/>
    </row>
    <row r="6" spans="1:9" ht="16.5" thickBot="1" x14ac:dyDescent="0.3">
      <c r="A6" s="4"/>
      <c r="B6" s="4"/>
      <c r="C6" s="4"/>
      <c r="D6" s="4"/>
      <c r="E6" s="4"/>
      <c r="F6" s="4"/>
      <c r="G6" s="4"/>
      <c r="H6" s="4"/>
      <c r="I6" s="1"/>
    </row>
    <row r="7" spans="1:9" ht="23.25" thickBot="1" x14ac:dyDescent="0.3">
      <c r="A7" s="5">
        <v>2022</v>
      </c>
      <c r="B7" s="137" t="s">
        <v>5</v>
      </c>
      <c r="C7" s="137"/>
      <c r="D7" s="137"/>
      <c r="E7" s="137"/>
      <c r="F7" s="137"/>
      <c r="G7" s="138"/>
      <c r="H7" s="109" t="s">
        <v>6</v>
      </c>
      <c r="I7" s="1"/>
    </row>
    <row r="8" spans="1:9" ht="15.75" x14ac:dyDescent="0.25">
      <c r="A8" s="6"/>
      <c r="B8" s="7"/>
      <c r="C8" s="7"/>
      <c r="D8" s="7"/>
      <c r="E8" s="7"/>
      <c r="F8" s="8"/>
      <c r="G8" s="8"/>
      <c r="H8" s="8"/>
      <c r="I8" s="1"/>
    </row>
    <row r="9" spans="1:9" ht="15.75" x14ac:dyDescent="0.25">
      <c r="A9" s="10" t="s">
        <v>9</v>
      </c>
      <c r="B9" s="11"/>
      <c r="C9" s="11"/>
      <c r="D9" s="11"/>
      <c r="E9" s="11"/>
      <c r="F9" s="12"/>
      <c r="G9" s="127">
        <f>G10+G18+G26+G30+G40+G37</f>
        <v>347990</v>
      </c>
      <c r="H9" s="14"/>
      <c r="I9" s="1"/>
    </row>
    <row r="10" spans="1:9" ht="15.75" x14ac:dyDescent="0.25">
      <c r="A10" s="16" t="s">
        <v>10</v>
      </c>
      <c r="B10" s="17"/>
      <c r="C10" s="18"/>
      <c r="D10" s="18"/>
      <c r="E10" s="19"/>
      <c r="F10" s="20"/>
      <c r="G10" s="21">
        <f>SUM(G11:G16)</f>
        <v>148900</v>
      </c>
      <c r="H10" s="22"/>
      <c r="I10" s="1"/>
    </row>
    <row r="11" spans="1:9" ht="15.75" x14ac:dyDescent="0.25">
      <c r="A11" s="81" t="s">
        <v>11</v>
      </c>
      <c r="B11" s="85"/>
      <c r="C11" s="85"/>
      <c r="D11" s="26">
        <v>12</v>
      </c>
      <c r="E11" s="26" t="s">
        <v>12</v>
      </c>
      <c r="F11" s="27">
        <v>3800</v>
      </c>
      <c r="G11" s="28">
        <f t="shared" ref="G11:G16" si="0">F11*D11</f>
        <v>45600</v>
      </c>
      <c r="H11" s="86" t="s">
        <v>13</v>
      </c>
      <c r="I11" s="24"/>
    </row>
    <row r="12" spans="1:9" ht="15.75" x14ac:dyDescent="0.25">
      <c r="A12" s="81" t="s">
        <v>14</v>
      </c>
      <c r="B12" s="82"/>
      <c r="C12" s="82"/>
      <c r="D12" s="31">
        <v>9</v>
      </c>
      <c r="E12" s="26" t="s">
        <v>12</v>
      </c>
      <c r="F12" s="27">
        <v>2500</v>
      </c>
      <c r="G12" s="28">
        <f t="shared" si="0"/>
        <v>22500</v>
      </c>
      <c r="H12" s="87" t="s">
        <v>16</v>
      </c>
      <c r="I12" s="30"/>
    </row>
    <row r="13" spans="1:9" ht="15.75" x14ac:dyDescent="0.25">
      <c r="A13" s="81" t="s">
        <v>18</v>
      </c>
      <c r="B13" s="85"/>
      <c r="C13" s="85"/>
      <c r="D13" s="26">
        <v>10</v>
      </c>
      <c r="E13" s="26" t="s">
        <v>12</v>
      </c>
      <c r="F13" s="27">
        <v>2500</v>
      </c>
      <c r="G13" s="28">
        <f t="shared" si="0"/>
        <v>25000</v>
      </c>
      <c r="H13" s="86" t="s">
        <v>21</v>
      </c>
      <c r="I13" s="33"/>
    </row>
    <row r="14" spans="1:9" ht="15.75" x14ac:dyDescent="0.25">
      <c r="A14" s="128" t="s">
        <v>22</v>
      </c>
      <c r="B14" s="82"/>
      <c r="C14" s="82"/>
      <c r="D14" s="31">
        <v>12</v>
      </c>
      <c r="E14" s="31" t="s">
        <v>12</v>
      </c>
      <c r="F14" s="27">
        <v>2400</v>
      </c>
      <c r="G14" s="28">
        <f t="shared" si="0"/>
        <v>28800</v>
      </c>
      <c r="H14" s="86" t="s">
        <v>21</v>
      </c>
      <c r="I14" s="30"/>
    </row>
    <row r="15" spans="1:9" ht="15.75" x14ac:dyDescent="0.25">
      <c r="A15" s="83" t="s">
        <v>50</v>
      </c>
      <c r="B15" s="82"/>
      <c r="C15" s="82"/>
      <c r="D15" s="36">
        <v>6</v>
      </c>
      <c r="E15" s="31" t="s">
        <v>12</v>
      </c>
      <c r="F15" s="37">
        <v>900</v>
      </c>
      <c r="G15" s="28">
        <f t="shared" si="0"/>
        <v>5400</v>
      </c>
      <c r="H15" s="86" t="s">
        <v>21</v>
      </c>
      <c r="I15" s="30"/>
    </row>
    <row r="16" spans="1:9" ht="15.75" x14ac:dyDescent="0.25">
      <c r="A16" s="129" t="s">
        <v>58</v>
      </c>
      <c r="B16" s="84"/>
      <c r="C16" s="82"/>
      <c r="D16" s="36">
        <v>9</v>
      </c>
      <c r="E16" s="31" t="s">
        <v>12</v>
      </c>
      <c r="F16" s="37">
        <v>2400</v>
      </c>
      <c r="G16" s="28">
        <f t="shared" si="0"/>
        <v>21600</v>
      </c>
      <c r="H16" s="86" t="s">
        <v>21</v>
      </c>
      <c r="I16" s="33"/>
    </row>
    <row r="17" spans="1:9" ht="15.75" x14ac:dyDescent="0.25">
      <c r="A17" s="38"/>
      <c r="B17" s="39"/>
      <c r="C17" s="39"/>
      <c r="D17" s="39"/>
      <c r="E17" s="39"/>
      <c r="F17" s="40"/>
      <c r="G17" s="40"/>
      <c r="H17" s="88"/>
      <c r="I17" s="1"/>
    </row>
    <row r="18" spans="1:9" ht="15.75" x14ac:dyDescent="0.25">
      <c r="A18" s="16" t="s">
        <v>28</v>
      </c>
      <c r="B18" s="41"/>
      <c r="C18" s="42"/>
      <c r="D18" s="42"/>
      <c r="E18" s="43"/>
      <c r="F18" s="44"/>
      <c r="G18" s="21">
        <f>SUM(G19:G24)</f>
        <v>59290</v>
      </c>
      <c r="H18" s="89"/>
      <c r="I18" s="1"/>
    </row>
    <row r="19" spans="1:9" ht="15.75" x14ac:dyDescent="0.25">
      <c r="A19" s="81" t="s">
        <v>11</v>
      </c>
      <c r="B19" s="45">
        <v>0.4</v>
      </c>
      <c r="C19" s="45" t="s">
        <v>29</v>
      </c>
      <c r="D19" s="46">
        <f t="shared" ref="D19:D24" si="1">D11</f>
        <v>12</v>
      </c>
      <c r="E19" s="45" t="s">
        <v>12</v>
      </c>
      <c r="F19" s="27">
        <f>G11</f>
        <v>45600</v>
      </c>
      <c r="G19" s="28">
        <f t="shared" ref="G19:G24" si="2">B19*F19</f>
        <v>18240</v>
      </c>
      <c r="H19" s="86" t="s">
        <v>13</v>
      </c>
      <c r="I19" s="24"/>
    </row>
    <row r="20" spans="1:9" ht="18" x14ac:dyDescent="0.25">
      <c r="A20" s="108" t="s">
        <v>14</v>
      </c>
      <c r="B20" s="45">
        <v>0.4</v>
      </c>
      <c r="C20" s="47" t="s">
        <v>29</v>
      </c>
      <c r="D20" s="49">
        <f t="shared" si="1"/>
        <v>9</v>
      </c>
      <c r="E20" s="45" t="s">
        <v>12</v>
      </c>
      <c r="F20" s="37">
        <f>G12</f>
        <v>22500</v>
      </c>
      <c r="G20" s="48">
        <f>B20*F20</f>
        <v>9000</v>
      </c>
      <c r="H20" s="87" t="s">
        <v>16</v>
      </c>
      <c r="I20" s="1"/>
    </row>
    <row r="21" spans="1:9" ht="16.5" x14ac:dyDescent="0.25">
      <c r="A21" s="130" t="s">
        <v>18</v>
      </c>
      <c r="B21" s="45">
        <v>0.4</v>
      </c>
      <c r="C21" s="47" t="s">
        <v>29</v>
      </c>
      <c r="D21" s="49">
        <f t="shared" si="1"/>
        <v>10</v>
      </c>
      <c r="E21" s="45" t="s">
        <v>12</v>
      </c>
      <c r="F21" s="37">
        <f t="shared" ref="F21" si="3">G13</f>
        <v>25000</v>
      </c>
      <c r="G21" s="48">
        <f>B21*F21</f>
        <v>10000</v>
      </c>
      <c r="H21" s="86" t="s">
        <v>21</v>
      </c>
      <c r="I21" s="1"/>
    </row>
    <row r="22" spans="1:9" ht="18" x14ac:dyDescent="0.25">
      <c r="A22" s="108" t="s">
        <v>51</v>
      </c>
      <c r="B22" s="45">
        <v>0.4</v>
      </c>
      <c r="C22" s="47" t="s">
        <v>29</v>
      </c>
      <c r="D22" s="49">
        <f t="shared" si="1"/>
        <v>12</v>
      </c>
      <c r="E22" s="45" t="s">
        <v>12</v>
      </c>
      <c r="F22" s="37">
        <f>G14</f>
        <v>28800</v>
      </c>
      <c r="G22" s="48">
        <f>B22*F22</f>
        <v>11520</v>
      </c>
      <c r="H22" s="86" t="s">
        <v>21</v>
      </c>
      <c r="I22" s="1"/>
    </row>
    <row r="23" spans="1:9" ht="27.75" customHeight="1" x14ac:dyDescent="0.25">
      <c r="A23" s="106" t="s">
        <v>61</v>
      </c>
      <c r="B23" s="45">
        <v>0.35</v>
      </c>
      <c r="C23" s="47" t="s">
        <v>29</v>
      </c>
      <c r="D23" s="49">
        <f t="shared" si="1"/>
        <v>6</v>
      </c>
      <c r="E23" s="45" t="s">
        <v>12</v>
      </c>
      <c r="F23" s="37">
        <f>G15</f>
        <v>5400</v>
      </c>
      <c r="G23" s="48">
        <f>B23*F23</f>
        <v>1889.9999999999998</v>
      </c>
      <c r="H23" s="86" t="s">
        <v>21</v>
      </c>
      <c r="I23" s="1"/>
    </row>
    <row r="24" spans="1:9" ht="18" x14ac:dyDescent="0.25">
      <c r="A24" s="106" t="s">
        <v>58</v>
      </c>
      <c r="B24" s="45">
        <v>0.4</v>
      </c>
      <c r="C24" s="47" t="s">
        <v>29</v>
      </c>
      <c r="D24" s="49">
        <f t="shared" si="1"/>
        <v>9</v>
      </c>
      <c r="E24" s="45" t="s">
        <v>12</v>
      </c>
      <c r="F24" s="37">
        <f>G16</f>
        <v>21600</v>
      </c>
      <c r="G24" s="48">
        <f t="shared" si="2"/>
        <v>8640</v>
      </c>
      <c r="H24" s="86" t="s">
        <v>21</v>
      </c>
      <c r="I24" s="1"/>
    </row>
    <row r="25" spans="1:9" ht="15.75" x14ac:dyDescent="0.25">
      <c r="A25" s="38"/>
      <c r="B25" s="50"/>
      <c r="C25" s="50"/>
      <c r="D25" s="39"/>
      <c r="E25" s="50"/>
      <c r="F25" s="40"/>
      <c r="G25" s="40"/>
      <c r="H25" s="88"/>
      <c r="I25" s="1"/>
    </row>
    <row r="26" spans="1:9" ht="15.75" x14ac:dyDescent="0.25">
      <c r="A26" s="51" t="s">
        <v>30</v>
      </c>
      <c r="B26" s="41"/>
      <c r="C26" s="42"/>
      <c r="D26" s="42"/>
      <c r="E26" s="43"/>
      <c r="F26" s="52"/>
      <c r="G26" s="21">
        <f>SUM(G27:G28)</f>
        <v>11500</v>
      </c>
      <c r="H26" s="89"/>
      <c r="I26" s="1"/>
    </row>
    <row r="27" spans="1:9" ht="15.75" x14ac:dyDescent="0.25">
      <c r="A27" s="83" t="s">
        <v>31</v>
      </c>
      <c r="B27" s="54">
        <v>2500</v>
      </c>
      <c r="C27" s="54">
        <v>12</v>
      </c>
      <c r="D27" s="54" t="s">
        <v>12</v>
      </c>
      <c r="E27" s="54"/>
      <c r="F27" s="55" t="s">
        <v>32</v>
      </c>
      <c r="G27" s="56">
        <f>B27</f>
        <v>2500</v>
      </c>
      <c r="H27" s="91" t="s">
        <v>16</v>
      </c>
      <c r="I27" s="1"/>
    </row>
    <row r="28" spans="1:9" ht="18" x14ac:dyDescent="0.25">
      <c r="A28" s="106" t="s">
        <v>34</v>
      </c>
      <c r="B28" s="36">
        <v>9000</v>
      </c>
      <c r="C28" s="36">
        <v>12</v>
      </c>
      <c r="D28" s="36" t="s">
        <v>12</v>
      </c>
      <c r="E28" s="36"/>
      <c r="F28" s="55" t="s">
        <v>32</v>
      </c>
      <c r="G28" s="56">
        <f>B28</f>
        <v>9000</v>
      </c>
      <c r="H28" s="91" t="s">
        <v>16</v>
      </c>
      <c r="I28" s="1"/>
    </row>
    <row r="29" spans="1:9" ht="15.75" x14ac:dyDescent="0.25">
      <c r="A29" s="38"/>
      <c r="B29" s="57"/>
      <c r="C29" s="57"/>
      <c r="D29" s="57"/>
      <c r="E29" s="57"/>
      <c r="F29" s="40"/>
      <c r="G29" s="40"/>
      <c r="H29" s="88"/>
      <c r="I29" s="1"/>
    </row>
    <row r="30" spans="1:9" ht="15.75" x14ac:dyDescent="0.25">
      <c r="A30" s="16" t="s">
        <v>35</v>
      </c>
      <c r="B30" s="41"/>
      <c r="C30" s="42"/>
      <c r="D30" s="42"/>
      <c r="E30" s="43"/>
      <c r="F30" s="58"/>
      <c r="G30" s="21">
        <f>SUM(G31:G35)</f>
        <v>108000</v>
      </c>
      <c r="H30" s="89"/>
      <c r="I30" s="1"/>
    </row>
    <row r="31" spans="1:9" ht="15.75" x14ac:dyDescent="0.25">
      <c r="A31" s="83" t="s">
        <v>36</v>
      </c>
      <c r="B31" s="60">
        <v>2400</v>
      </c>
      <c r="C31" s="54">
        <v>12</v>
      </c>
      <c r="D31" s="54" t="s">
        <v>12</v>
      </c>
      <c r="E31" s="54"/>
      <c r="F31" s="55" t="s">
        <v>32</v>
      </c>
      <c r="G31" s="56">
        <f>B31</f>
        <v>2400</v>
      </c>
      <c r="H31" s="91" t="s">
        <v>16</v>
      </c>
      <c r="I31" s="1"/>
    </row>
    <row r="32" spans="1:9" ht="15.75" x14ac:dyDescent="0.25">
      <c r="A32" s="83" t="s">
        <v>38</v>
      </c>
      <c r="B32" s="61">
        <v>24000</v>
      </c>
      <c r="C32" s="36">
        <v>12</v>
      </c>
      <c r="D32" s="54" t="s">
        <v>12</v>
      </c>
      <c r="E32" s="62"/>
      <c r="F32" s="55" t="s">
        <v>32</v>
      </c>
      <c r="G32" s="56">
        <f t="shared" ref="G32:G35" si="4">B32</f>
        <v>24000</v>
      </c>
      <c r="H32" s="91" t="s">
        <v>16</v>
      </c>
      <c r="I32" s="1"/>
    </row>
    <row r="33" spans="1:9" ht="18" x14ac:dyDescent="0.25">
      <c r="A33" s="106" t="s">
        <v>41</v>
      </c>
      <c r="B33" s="36">
        <v>72000</v>
      </c>
      <c r="C33" s="63">
        <v>12</v>
      </c>
      <c r="D33" s="36" t="s">
        <v>12</v>
      </c>
      <c r="E33" s="36"/>
      <c r="F33" s="55" t="s">
        <v>32</v>
      </c>
      <c r="G33" s="56">
        <f t="shared" si="4"/>
        <v>72000</v>
      </c>
      <c r="H33" s="91" t="s">
        <v>16</v>
      </c>
      <c r="I33" s="1"/>
    </row>
    <row r="34" spans="1:9" ht="15.75" x14ac:dyDescent="0.25">
      <c r="A34" s="107" t="s">
        <v>42</v>
      </c>
      <c r="B34" s="62">
        <v>3600</v>
      </c>
      <c r="C34" s="36">
        <v>12</v>
      </c>
      <c r="D34" s="54" t="s">
        <v>12</v>
      </c>
      <c r="E34" s="62"/>
      <c r="F34" s="55" t="s">
        <v>32</v>
      </c>
      <c r="G34" s="56">
        <f t="shared" si="4"/>
        <v>3600</v>
      </c>
      <c r="H34" s="91" t="s">
        <v>16</v>
      </c>
      <c r="I34" s="1"/>
    </row>
    <row r="35" spans="1:9" ht="18" x14ac:dyDescent="0.25">
      <c r="A35" s="106" t="s">
        <v>43</v>
      </c>
      <c r="B35" s="36">
        <v>6000</v>
      </c>
      <c r="C35" s="63">
        <v>12</v>
      </c>
      <c r="D35" s="36" t="s">
        <v>12</v>
      </c>
      <c r="E35" s="36"/>
      <c r="F35" s="55" t="s">
        <v>32</v>
      </c>
      <c r="G35" s="56">
        <f t="shared" si="4"/>
        <v>6000</v>
      </c>
      <c r="H35" s="91" t="s">
        <v>16</v>
      </c>
      <c r="I35" s="1"/>
    </row>
    <row r="36" spans="1:9" ht="15.75" x14ac:dyDescent="0.25">
      <c r="A36" s="69"/>
      <c r="B36" s="70"/>
      <c r="C36" s="70"/>
      <c r="D36" s="70"/>
      <c r="E36" s="70"/>
      <c r="F36" s="71"/>
      <c r="G36" s="72"/>
      <c r="H36" s="111"/>
      <c r="I36" s="1"/>
    </row>
    <row r="37" spans="1:9" x14ac:dyDescent="0.25">
      <c r="A37" s="149" t="s">
        <v>62</v>
      </c>
      <c r="B37" s="41"/>
      <c r="C37" s="42"/>
      <c r="D37" s="42"/>
      <c r="E37" s="43"/>
      <c r="F37" s="58"/>
      <c r="G37" s="21">
        <f>SUM(G38)</f>
        <v>3000</v>
      </c>
      <c r="H37" s="89"/>
      <c r="I37" s="131"/>
    </row>
    <row r="38" spans="1:9" x14ac:dyDescent="0.25">
      <c r="A38" s="150" t="s">
        <v>63</v>
      </c>
      <c r="B38" s="60">
        <v>3000</v>
      </c>
      <c r="C38" s="54">
        <v>12</v>
      </c>
      <c r="D38" s="54" t="s">
        <v>12</v>
      </c>
      <c r="E38" s="54"/>
      <c r="F38" s="55" t="s">
        <v>32</v>
      </c>
      <c r="G38" s="56">
        <f>B38</f>
        <v>3000</v>
      </c>
      <c r="H38" s="91" t="s">
        <v>16</v>
      </c>
      <c r="I38" s="131"/>
    </row>
    <row r="39" spans="1:9" x14ac:dyDescent="0.25">
      <c r="A39" s="76"/>
      <c r="B39" s="76"/>
      <c r="C39" s="76"/>
      <c r="D39" s="76"/>
      <c r="E39" s="76"/>
      <c r="F39" s="76"/>
      <c r="G39" s="76"/>
      <c r="H39" s="112"/>
      <c r="I39" s="76"/>
    </row>
    <row r="40" spans="1:9" ht="15.75" x14ac:dyDescent="0.25">
      <c r="A40" s="77" t="s">
        <v>44</v>
      </c>
      <c r="B40" s="41"/>
      <c r="C40" s="42"/>
      <c r="D40" s="42"/>
      <c r="E40" s="43"/>
      <c r="F40" s="58"/>
      <c r="G40" s="21">
        <f>SUM(G41:G42)</f>
        <v>17300</v>
      </c>
      <c r="H40" s="89"/>
      <c r="I40" s="1"/>
    </row>
    <row r="41" spans="1:9" ht="15.75" x14ac:dyDescent="0.25">
      <c r="A41" s="107" t="s">
        <v>45</v>
      </c>
      <c r="B41" s="54">
        <v>1300</v>
      </c>
      <c r="C41" s="54">
        <v>12</v>
      </c>
      <c r="D41" s="54" t="s">
        <v>12</v>
      </c>
      <c r="E41" s="54"/>
      <c r="F41" s="55" t="s">
        <v>32</v>
      </c>
      <c r="G41" s="56">
        <f>B41</f>
        <v>1300</v>
      </c>
      <c r="H41" s="91" t="s">
        <v>16</v>
      </c>
      <c r="I41" s="1"/>
    </row>
    <row r="42" spans="1:9" ht="15.75" x14ac:dyDescent="0.25">
      <c r="A42" s="83" t="s">
        <v>46</v>
      </c>
      <c r="B42" s="110">
        <v>16000</v>
      </c>
      <c r="C42" s="54">
        <v>12</v>
      </c>
      <c r="D42" s="54" t="s">
        <v>12</v>
      </c>
      <c r="E42" s="110"/>
      <c r="F42" s="55" t="s">
        <v>32</v>
      </c>
      <c r="G42" s="56">
        <f>B42</f>
        <v>16000</v>
      </c>
      <c r="H42" s="91" t="s">
        <v>16</v>
      </c>
      <c r="I42" s="1"/>
    </row>
    <row r="43" spans="1:9" ht="15.75" x14ac:dyDescent="0.25">
      <c r="A43" s="1"/>
      <c r="B43" s="1"/>
      <c r="C43" s="1"/>
      <c r="D43" s="1"/>
      <c r="E43" s="1"/>
      <c r="F43" s="1"/>
      <c r="G43" s="1"/>
      <c r="H43" s="93"/>
      <c r="I43" s="1"/>
    </row>
    <row r="44" spans="1:9" ht="15.75" x14ac:dyDescent="0.25">
      <c r="A44" s="1"/>
      <c r="B44" s="1"/>
      <c r="C44" s="1"/>
      <c r="D44" s="1"/>
      <c r="E44" s="1"/>
      <c r="F44" s="1"/>
      <c r="G44" s="1"/>
      <c r="H44" s="78"/>
      <c r="I44" s="1"/>
    </row>
    <row r="45" spans="1:9" ht="15.75" x14ac:dyDescent="0.25">
      <c r="A45" s="1"/>
      <c r="B45" s="1"/>
      <c r="C45" s="1"/>
      <c r="D45" s="1"/>
      <c r="E45" s="1"/>
      <c r="F45" s="1"/>
      <c r="G45" s="1"/>
      <c r="H45" s="78"/>
      <c r="I45" s="1"/>
    </row>
  </sheetData>
  <mergeCells count="2">
    <mergeCell ref="A5:G5"/>
    <mergeCell ref="B7:G7"/>
  </mergeCells>
  <pageMargins left="0.25" right="0.35" top="0.74803149606299213" bottom="0.74803149606299213" header="0.31496062992125984" footer="0.31496062992125984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tabSelected="1" zoomScale="130" zoomScaleNormal="130" workbookViewId="0">
      <selection activeCell="B28" sqref="B28"/>
    </sheetView>
  </sheetViews>
  <sheetFormatPr baseColWidth="10" defaultRowHeight="15" x14ac:dyDescent="0.25"/>
  <cols>
    <col min="1" max="1" width="23.7109375" customWidth="1"/>
    <col min="2" max="2" width="7.28515625" customWidth="1"/>
    <col min="3" max="3" width="8.28515625" customWidth="1"/>
    <col min="4" max="4" width="8.140625" customWidth="1"/>
    <col min="5" max="5" width="9.42578125" customWidth="1"/>
    <col min="8" max="8" width="15.42578125" customWidth="1"/>
  </cols>
  <sheetData>
    <row r="1" spans="1:9" ht="15.75" x14ac:dyDescent="0.25">
      <c r="A1" s="2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1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6.5" thickBo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6.5" thickBot="1" x14ac:dyDescent="0.3">
      <c r="A5" s="135" t="s">
        <v>3</v>
      </c>
      <c r="B5" s="134"/>
      <c r="C5" s="134"/>
      <c r="D5" s="134"/>
      <c r="E5" s="134"/>
      <c r="F5" s="134"/>
      <c r="G5" s="136"/>
      <c r="H5" s="3"/>
      <c r="I5" s="1"/>
    </row>
    <row r="6" spans="1:9" ht="16.5" thickBot="1" x14ac:dyDescent="0.3">
      <c r="A6" s="4"/>
      <c r="B6" s="4"/>
      <c r="C6" s="4"/>
      <c r="D6" s="4"/>
      <c r="E6" s="4"/>
      <c r="F6" s="4"/>
      <c r="G6" s="4"/>
      <c r="H6" s="4"/>
      <c r="I6" s="1"/>
    </row>
    <row r="7" spans="1:9" ht="23.25" thickBot="1" x14ac:dyDescent="0.3">
      <c r="A7" s="5">
        <v>2023</v>
      </c>
      <c r="B7" s="137" t="s">
        <v>5</v>
      </c>
      <c r="C7" s="137"/>
      <c r="D7" s="137"/>
      <c r="E7" s="137"/>
      <c r="F7" s="137"/>
      <c r="G7" s="138"/>
      <c r="H7" s="109" t="s">
        <v>6</v>
      </c>
      <c r="I7" s="1"/>
    </row>
    <row r="8" spans="1:9" ht="15.75" x14ac:dyDescent="0.25">
      <c r="A8" s="6"/>
      <c r="B8" s="7"/>
      <c r="C8" s="7"/>
      <c r="D8" s="7"/>
      <c r="E8" s="7"/>
      <c r="F8" s="8"/>
      <c r="G8" s="8"/>
      <c r="H8" s="8"/>
      <c r="I8" s="1"/>
    </row>
    <row r="9" spans="1:9" ht="15.75" x14ac:dyDescent="0.25">
      <c r="A9" s="10" t="s">
        <v>9</v>
      </c>
      <c r="B9" s="11"/>
      <c r="C9" s="11"/>
      <c r="D9" s="11"/>
      <c r="E9" s="11"/>
      <c r="F9" s="12"/>
      <c r="G9" s="127">
        <f>G10+G18+G26+G30+G41+G37</f>
        <v>383894</v>
      </c>
      <c r="H9" s="14"/>
      <c r="I9" s="1"/>
    </row>
    <row r="10" spans="1:9" ht="15.75" x14ac:dyDescent="0.25">
      <c r="A10" s="16" t="s">
        <v>10</v>
      </c>
      <c r="B10" s="17"/>
      <c r="C10" s="18"/>
      <c r="D10" s="18"/>
      <c r="E10" s="19"/>
      <c r="F10" s="20"/>
      <c r="G10" s="21">
        <f>SUM(G11:G16)</f>
        <v>174000</v>
      </c>
      <c r="H10" s="22"/>
      <c r="I10" s="1"/>
    </row>
    <row r="11" spans="1:9" ht="15.75" x14ac:dyDescent="0.25">
      <c r="A11" s="81" t="s">
        <v>11</v>
      </c>
      <c r="B11" s="85"/>
      <c r="C11" s="85"/>
      <c r="D11" s="26">
        <v>12</v>
      </c>
      <c r="E11" s="26" t="s">
        <v>12</v>
      </c>
      <c r="F11" s="27">
        <v>3800</v>
      </c>
      <c r="G11" s="28">
        <f t="shared" ref="G11:G16" si="0">F11*D11</f>
        <v>45600</v>
      </c>
      <c r="H11" s="86" t="s">
        <v>13</v>
      </c>
      <c r="I11" s="24"/>
    </row>
    <row r="12" spans="1:9" ht="15.75" x14ac:dyDescent="0.25">
      <c r="A12" s="81" t="s">
        <v>14</v>
      </c>
      <c r="B12" s="82"/>
      <c r="C12" s="82"/>
      <c r="D12" s="31">
        <v>12</v>
      </c>
      <c r="E12" s="26" t="s">
        <v>12</v>
      </c>
      <c r="F12" s="27">
        <v>2500</v>
      </c>
      <c r="G12" s="28">
        <f t="shared" si="0"/>
        <v>30000</v>
      </c>
      <c r="H12" s="87" t="s">
        <v>16</v>
      </c>
      <c r="I12" s="30"/>
    </row>
    <row r="13" spans="1:9" ht="15.75" x14ac:dyDescent="0.25">
      <c r="A13" s="81" t="s">
        <v>18</v>
      </c>
      <c r="B13" s="85"/>
      <c r="C13" s="85"/>
      <c r="D13" s="26">
        <v>12</v>
      </c>
      <c r="E13" s="26" t="s">
        <v>12</v>
      </c>
      <c r="F13" s="27">
        <v>2500</v>
      </c>
      <c r="G13" s="28">
        <f t="shared" si="0"/>
        <v>30000</v>
      </c>
      <c r="H13" s="86" t="s">
        <v>21</v>
      </c>
      <c r="I13" s="33"/>
    </row>
    <row r="14" spans="1:9" ht="15.75" x14ac:dyDescent="0.25">
      <c r="A14" s="128" t="s">
        <v>22</v>
      </c>
      <c r="B14" s="82"/>
      <c r="C14" s="82"/>
      <c r="D14" s="31">
        <v>12</v>
      </c>
      <c r="E14" s="31" t="s">
        <v>12</v>
      </c>
      <c r="F14" s="27">
        <v>2400</v>
      </c>
      <c r="G14" s="28">
        <f t="shared" si="0"/>
        <v>28800</v>
      </c>
      <c r="H14" s="86" t="s">
        <v>21</v>
      </c>
      <c r="I14" s="30"/>
    </row>
    <row r="15" spans="1:9" ht="15.75" x14ac:dyDescent="0.25">
      <c r="A15" s="83" t="s">
        <v>50</v>
      </c>
      <c r="B15" s="82"/>
      <c r="C15" s="82"/>
      <c r="D15" s="36">
        <v>12</v>
      </c>
      <c r="E15" s="31" t="s">
        <v>12</v>
      </c>
      <c r="F15" s="37">
        <v>900</v>
      </c>
      <c r="G15" s="28">
        <f t="shared" si="0"/>
        <v>10800</v>
      </c>
      <c r="H15" s="86" t="s">
        <v>21</v>
      </c>
      <c r="I15" s="30"/>
    </row>
    <row r="16" spans="1:9" ht="15.75" x14ac:dyDescent="0.25">
      <c r="A16" s="129" t="s">
        <v>58</v>
      </c>
      <c r="B16" s="84"/>
      <c r="C16" s="82"/>
      <c r="D16" s="36">
        <v>12</v>
      </c>
      <c r="E16" s="31" t="s">
        <v>12</v>
      </c>
      <c r="F16" s="37">
        <v>2400</v>
      </c>
      <c r="G16" s="28">
        <f t="shared" si="0"/>
        <v>28800</v>
      </c>
      <c r="H16" s="86" t="s">
        <v>21</v>
      </c>
      <c r="I16" s="33"/>
    </row>
    <row r="17" spans="1:9" ht="15.75" x14ac:dyDescent="0.25">
      <c r="A17" s="38"/>
      <c r="B17" s="39"/>
      <c r="C17" s="39"/>
      <c r="D17" s="39"/>
      <c r="E17" s="39"/>
      <c r="F17" s="40"/>
      <c r="G17" s="40"/>
      <c r="H17" s="88"/>
      <c r="I17" s="1"/>
    </row>
    <row r="18" spans="1:9" ht="15.75" x14ac:dyDescent="0.25">
      <c r="A18" s="16" t="s">
        <v>28</v>
      </c>
      <c r="B18" s="41"/>
      <c r="C18" s="42"/>
      <c r="D18" s="42"/>
      <c r="E18" s="43"/>
      <c r="F18" s="44"/>
      <c r="G18" s="21">
        <f>SUM(G19:G24)</f>
        <v>69600</v>
      </c>
      <c r="H18" s="89"/>
      <c r="I18" s="1"/>
    </row>
    <row r="19" spans="1:9" ht="15.75" x14ac:dyDescent="0.25">
      <c r="A19" s="81" t="s">
        <v>11</v>
      </c>
      <c r="B19" s="45">
        <v>0.4</v>
      </c>
      <c r="C19" s="45" t="s">
        <v>29</v>
      </c>
      <c r="D19" s="46">
        <f t="shared" ref="D19:D24" si="1">D11</f>
        <v>12</v>
      </c>
      <c r="E19" s="45" t="s">
        <v>12</v>
      </c>
      <c r="F19" s="27">
        <f>G11</f>
        <v>45600</v>
      </c>
      <c r="G19" s="28">
        <f t="shared" ref="G19:G24" si="2">B19*F19</f>
        <v>18240</v>
      </c>
      <c r="H19" s="86" t="s">
        <v>13</v>
      </c>
      <c r="I19" s="24"/>
    </row>
    <row r="20" spans="1:9" ht="18" x14ac:dyDescent="0.25">
      <c r="A20" s="108" t="s">
        <v>14</v>
      </c>
      <c r="B20" s="45">
        <v>0.4</v>
      </c>
      <c r="C20" s="47" t="s">
        <v>29</v>
      </c>
      <c r="D20" s="49">
        <f t="shared" si="1"/>
        <v>12</v>
      </c>
      <c r="E20" s="45" t="s">
        <v>12</v>
      </c>
      <c r="F20" s="37">
        <f>G12</f>
        <v>30000</v>
      </c>
      <c r="G20" s="48">
        <f>B20*F20</f>
        <v>12000</v>
      </c>
      <c r="H20" s="87" t="s">
        <v>16</v>
      </c>
      <c r="I20" s="1"/>
    </row>
    <row r="21" spans="1:9" ht="16.5" x14ac:dyDescent="0.25">
      <c r="A21" s="130" t="s">
        <v>18</v>
      </c>
      <c r="B21" s="45">
        <v>0.4</v>
      </c>
      <c r="C21" s="47" t="s">
        <v>29</v>
      </c>
      <c r="D21" s="49">
        <f t="shared" si="1"/>
        <v>12</v>
      </c>
      <c r="E21" s="45" t="s">
        <v>12</v>
      </c>
      <c r="F21" s="37">
        <f t="shared" ref="F21" si="3">G13</f>
        <v>30000</v>
      </c>
      <c r="G21" s="48">
        <f>B21*F21</f>
        <v>12000</v>
      </c>
      <c r="H21" s="86" t="s">
        <v>21</v>
      </c>
      <c r="I21" s="1"/>
    </row>
    <row r="22" spans="1:9" ht="18" x14ac:dyDescent="0.25">
      <c r="A22" s="108" t="s">
        <v>51</v>
      </c>
      <c r="B22" s="45">
        <v>0.4</v>
      </c>
      <c r="C22" s="47" t="s">
        <v>29</v>
      </c>
      <c r="D22" s="49">
        <f t="shared" si="1"/>
        <v>12</v>
      </c>
      <c r="E22" s="45" t="s">
        <v>12</v>
      </c>
      <c r="F22" s="37">
        <f>G14</f>
        <v>28800</v>
      </c>
      <c r="G22" s="48">
        <f>B22*F22</f>
        <v>11520</v>
      </c>
      <c r="H22" s="86" t="s">
        <v>21</v>
      </c>
      <c r="I22" s="1"/>
    </row>
    <row r="23" spans="1:9" ht="18" x14ac:dyDescent="0.25">
      <c r="A23" s="106" t="s">
        <v>24</v>
      </c>
      <c r="B23" s="45">
        <v>0.4</v>
      </c>
      <c r="C23" s="47" t="s">
        <v>29</v>
      </c>
      <c r="D23" s="49">
        <f t="shared" si="1"/>
        <v>12</v>
      </c>
      <c r="E23" s="45" t="s">
        <v>12</v>
      </c>
      <c r="F23" s="37">
        <f>G15</f>
        <v>10800</v>
      </c>
      <c r="G23" s="48">
        <f>B23*F23</f>
        <v>4320</v>
      </c>
      <c r="H23" s="86" t="s">
        <v>21</v>
      </c>
      <c r="I23" s="1"/>
    </row>
    <row r="24" spans="1:9" ht="16.5" x14ac:dyDescent="0.25">
      <c r="A24" s="132" t="s">
        <v>58</v>
      </c>
      <c r="B24" s="45">
        <v>0.4</v>
      </c>
      <c r="C24" s="47" t="s">
        <v>29</v>
      </c>
      <c r="D24" s="49">
        <f t="shared" si="1"/>
        <v>12</v>
      </c>
      <c r="E24" s="45" t="s">
        <v>12</v>
      </c>
      <c r="F24" s="37">
        <f>G16</f>
        <v>28800</v>
      </c>
      <c r="G24" s="48">
        <f t="shared" si="2"/>
        <v>11520</v>
      </c>
      <c r="H24" s="86" t="s">
        <v>21</v>
      </c>
      <c r="I24" s="1"/>
    </row>
    <row r="25" spans="1:9" ht="15.75" x14ac:dyDescent="0.25">
      <c r="A25" s="38"/>
      <c r="B25" s="50"/>
      <c r="C25" s="50"/>
      <c r="D25" s="39"/>
      <c r="E25" s="50"/>
      <c r="F25" s="40"/>
      <c r="G25" s="40"/>
      <c r="H25" s="88"/>
      <c r="I25" s="1"/>
    </row>
    <row r="26" spans="1:9" ht="15.75" x14ac:dyDescent="0.25">
      <c r="A26" s="51" t="s">
        <v>30</v>
      </c>
      <c r="B26" s="41"/>
      <c r="C26" s="42"/>
      <c r="D26" s="42"/>
      <c r="E26" s="43"/>
      <c r="F26" s="52"/>
      <c r="G26" s="21">
        <f>SUM(G27:G28)</f>
        <v>11600</v>
      </c>
      <c r="H26" s="89"/>
      <c r="I26" s="1"/>
    </row>
    <row r="27" spans="1:9" ht="15.75" x14ac:dyDescent="0.25">
      <c r="A27" s="83" t="s">
        <v>31</v>
      </c>
      <c r="B27" s="54">
        <v>2600</v>
      </c>
      <c r="C27" s="54">
        <v>12</v>
      </c>
      <c r="D27" s="54" t="s">
        <v>12</v>
      </c>
      <c r="E27" s="54"/>
      <c r="F27" s="55" t="s">
        <v>32</v>
      </c>
      <c r="G27" s="56">
        <f>B27</f>
        <v>2600</v>
      </c>
      <c r="H27" s="91" t="s">
        <v>16</v>
      </c>
      <c r="I27" s="1"/>
    </row>
    <row r="28" spans="1:9" ht="18" x14ac:dyDescent="0.25">
      <c r="A28" s="106" t="s">
        <v>34</v>
      </c>
      <c r="B28" s="36">
        <v>9000</v>
      </c>
      <c r="C28" s="36">
        <v>12</v>
      </c>
      <c r="D28" s="36" t="s">
        <v>12</v>
      </c>
      <c r="E28" s="36"/>
      <c r="F28" s="55" t="s">
        <v>32</v>
      </c>
      <c r="G28" s="56">
        <f>B28</f>
        <v>9000</v>
      </c>
      <c r="H28" s="91" t="s">
        <v>16</v>
      </c>
      <c r="I28" s="1"/>
    </row>
    <row r="29" spans="1:9" ht="15.75" x14ac:dyDescent="0.25">
      <c r="A29" s="38"/>
      <c r="B29" s="57"/>
      <c r="C29" s="57"/>
      <c r="D29" s="57"/>
      <c r="E29" s="57"/>
      <c r="F29" s="40"/>
      <c r="G29" s="40"/>
      <c r="H29" s="88"/>
      <c r="I29" s="1"/>
    </row>
    <row r="30" spans="1:9" ht="15.75" x14ac:dyDescent="0.25">
      <c r="A30" s="16" t="s">
        <v>35</v>
      </c>
      <c r="B30" s="41"/>
      <c r="C30" s="42"/>
      <c r="D30" s="42"/>
      <c r="E30" s="43"/>
      <c r="F30" s="58"/>
      <c r="G30" s="21">
        <f>SUM(G31:G35)</f>
        <v>109300</v>
      </c>
      <c r="H30" s="89"/>
      <c r="I30" s="1"/>
    </row>
    <row r="31" spans="1:9" ht="15.75" x14ac:dyDescent="0.25">
      <c r="A31" s="83" t="s">
        <v>36</v>
      </c>
      <c r="B31" s="60">
        <v>2600</v>
      </c>
      <c r="C31" s="54">
        <v>12</v>
      </c>
      <c r="D31" s="54" t="s">
        <v>12</v>
      </c>
      <c r="E31" s="54"/>
      <c r="F31" s="55" t="s">
        <v>32</v>
      </c>
      <c r="G31" s="56">
        <f>B31</f>
        <v>2600</v>
      </c>
      <c r="H31" s="91" t="s">
        <v>16</v>
      </c>
      <c r="I31" s="1"/>
    </row>
    <row r="32" spans="1:9" ht="15.75" x14ac:dyDescent="0.25">
      <c r="A32" s="83" t="s">
        <v>38</v>
      </c>
      <c r="B32" s="61">
        <v>24000</v>
      </c>
      <c r="C32" s="36">
        <v>12</v>
      </c>
      <c r="D32" s="54" t="s">
        <v>12</v>
      </c>
      <c r="E32" s="62"/>
      <c r="F32" s="55" t="s">
        <v>32</v>
      </c>
      <c r="G32" s="56">
        <f t="shared" ref="G32:G35" si="4">B32</f>
        <v>24000</v>
      </c>
      <c r="H32" s="91" t="s">
        <v>16</v>
      </c>
      <c r="I32" s="1"/>
    </row>
    <row r="33" spans="1:9" ht="18" x14ac:dyDescent="0.25">
      <c r="A33" s="106" t="s">
        <v>41</v>
      </c>
      <c r="B33" s="36">
        <v>73000</v>
      </c>
      <c r="C33" s="63">
        <v>12</v>
      </c>
      <c r="D33" s="36" t="s">
        <v>12</v>
      </c>
      <c r="E33" s="36"/>
      <c r="F33" s="55" t="s">
        <v>32</v>
      </c>
      <c r="G33" s="56">
        <f t="shared" si="4"/>
        <v>73000</v>
      </c>
      <c r="H33" s="91" t="s">
        <v>16</v>
      </c>
      <c r="I33" s="1"/>
    </row>
    <row r="34" spans="1:9" ht="15.75" x14ac:dyDescent="0.25">
      <c r="A34" s="107" t="s">
        <v>42</v>
      </c>
      <c r="B34" s="62">
        <v>3600</v>
      </c>
      <c r="C34" s="36">
        <v>12</v>
      </c>
      <c r="D34" s="54" t="s">
        <v>12</v>
      </c>
      <c r="E34" s="62"/>
      <c r="F34" s="55" t="s">
        <v>32</v>
      </c>
      <c r="G34" s="56">
        <f t="shared" si="4"/>
        <v>3600</v>
      </c>
      <c r="H34" s="91" t="s">
        <v>16</v>
      </c>
      <c r="I34" s="1"/>
    </row>
    <row r="35" spans="1:9" ht="18" x14ac:dyDescent="0.25">
      <c r="A35" s="106" t="s">
        <v>43</v>
      </c>
      <c r="B35" s="36">
        <v>6100</v>
      </c>
      <c r="C35" s="63">
        <v>12</v>
      </c>
      <c r="D35" s="36" t="s">
        <v>12</v>
      </c>
      <c r="E35" s="36"/>
      <c r="F35" s="55" t="s">
        <v>32</v>
      </c>
      <c r="G35" s="56">
        <f t="shared" si="4"/>
        <v>6100</v>
      </c>
      <c r="H35" s="91" t="s">
        <v>16</v>
      </c>
      <c r="I35" s="1"/>
    </row>
    <row r="36" spans="1:9" ht="15.75" x14ac:dyDescent="0.25">
      <c r="A36" s="69"/>
      <c r="B36" s="70"/>
      <c r="C36" s="70"/>
      <c r="D36" s="70"/>
      <c r="E36" s="70"/>
      <c r="F36" s="71"/>
      <c r="G36" s="72"/>
      <c r="H36" s="111"/>
      <c r="I36" s="1"/>
    </row>
    <row r="37" spans="1:9" x14ac:dyDescent="0.25">
      <c r="A37" s="149" t="s">
        <v>62</v>
      </c>
      <c r="B37" s="41"/>
      <c r="C37" s="42"/>
      <c r="D37" s="42"/>
      <c r="E37" s="43"/>
      <c r="F37" s="58"/>
      <c r="G37" s="21">
        <f>SUM(G38)</f>
        <v>4500</v>
      </c>
      <c r="H37" s="89"/>
      <c r="I37" s="131"/>
    </row>
    <row r="38" spans="1:9" x14ac:dyDescent="0.25">
      <c r="A38" s="150" t="s">
        <v>63</v>
      </c>
      <c r="B38" s="60">
        <v>4500</v>
      </c>
      <c r="C38" s="54">
        <v>12</v>
      </c>
      <c r="D38" s="54" t="s">
        <v>12</v>
      </c>
      <c r="E38" s="54"/>
      <c r="F38" s="55" t="s">
        <v>59</v>
      </c>
      <c r="G38" s="56">
        <f>B38</f>
        <v>4500</v>
      </c>
      <c r="H38" s="91" t="s">
        <v>16</v>
      </c>
      <c r="I38" s="131"/>
    </row>
    <row r="39" spans="1:9" ht="15.75" x14ac:dyDescent="0.25">
      <c r="A39" s="69"/>
      <c r="B39" s="70"/>
      <c r="C39" s="70"/>
      <c r="D39" s="70"/>
      <c r="E39" s="70"/>
      <c r="F39" s="71"/>
      <c r="G39" s="72"/>
      <c r="H39" s="111"/>
      <c r="I39" s="1"/>
    </row>
    <row r="40" spans="1:9" x14ac:dyDescent="0.25">
      <c r="A40" s="76"/>
      <c r="B40" s="76"/>
      <c r="C40" s="76"/>
      <c r="D40" s="76"/>
      <c r="E40" s="76"/>
      <c r="F40" s="76"/>
      <c r="G40" s="76"/>
      <c r="H40" s="112"/>
      <c r="I40" s="76"/>
    </row>
    <row r="41" spans="1:9" ht="15.75" x14ac:dyDescent="0.25">
      <c r="A41" s="77" t="s">
        <v>44</v>
      </c>
      <c r="B41" s="41"/>
      <c r="C41" s="42"/>
      <c r="D41" s="42"/>
      <c r="E41" s="43"/>
      <c r="F41" s="58"/>
      <c r="G41" s="21">
        <f>SUM(G42:G43)</f>
        <v>14894</v>
      </c>
      <c r="H41" s="89"/>
      <c r="I41" s="1"/>
    </row>
    <row r="42" spans="1:9" ht="15.75" x14ac:dyDescent="0.25">
      <c r="A42" s="107" t="s">
        <v>45</v>
      </c>
      <c r="B42" s="54">
        <v>894</v>
      </c>
      <c r="C42" s="54">
        <v>12</v>
      </c>
      <c r="D42" s="54" t="s">
        <v>12</v>
      </c>
      <c r="E42" s="54"/>
      <c r="F42" s="55" t="s">
        <v>32</v>
      </c>
      <c r="G42" s="56">
        <f>B42</f>
        <v>894</v>
      </c>
      <c r="H42" s="91" t="s">
        <v>16</v>
      </c>
      <c r="I42" s="1"/>
    </row>
    <row r="43" spans="1:9" ht="15.75" x14ac:dyDescent="0.25">
      <c r="A43" s="83" t="s">
        <v>46</v>
      </c>
      <c r="B43" s="110">
        <v>14000</v>
      </c>
      <c r="C43" s="54">
        <v>12</v>
      </c>
      <c r="D43" s="54" t="s">
        <v>12</v>
      </c>
      <c r="E43" s="110"/>
      <c r="F43" s="55" t="s">
        <v>32</v>
      </c>
      <c r="G43" s="56">
        <f>B43</f>
        <v>14000</v>
      </c>
      <c r="H43" s="91" t="s">
        <v>16</v>
      </c>
      <c r="I43" s="1"/>
    </row>
    <row r="44" spans="1:9" ht="15.75" x14ac:dyDescent="0.25">
      <c r="A44" s="1"/>
      <c r="B44" s="1"/>
      <c r="C44" s="1"/>
      <c r="D44" s="1"/>
      <c r="E44" s="1"/>
      <c r="F44" s="1"/>
      <c r="G44" s="1"/>
      <c r="H44" s="93"/>
      <c r="I44" s="1"/>
    </row>
    <row r="45" spans="1:9" ht="15.75" x14ac:dyDescent="0.25">
      <c r="A45" s="1"/>
      <c r="B45" s="1"/>
      <c r="C45" s="1"/>
      <c r="D45" s="1"/>
      <c r="E45" s="1"/>
      <c r="F45" s="1"/>
      <c r="G45" s="1"/>
      <c r="H45" s="78"/>
      <c r="I45" s="1"/>
    </row>
    <row r="46" spans="1:9" ht="15.75" x14ac:dyDescent="0.25">
      <c r="A46" s="1"/>
      <c r="B46" s="1"/>
      <c r="C46" s="1"/>
      <c r="D46" s="1"/>
      <c r="E46" s="1"/>
      <c r="F46" s="1"/>
      <c r="G46" s="1"/>
      <c r="H46" s="78"/>
      <c r="I46" s="1"/>
    </row>
  </sheetData>
  <mergeCells count="2">
    <mergeCell ref="A5:G5"/>
    <mergeCell ref="B7:G7"/>
  </mergeCells>
  <pageMargins left="0.25" right="0.35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charges fixes modele </vt:lpstr>
      <vt:lpstr>charges fixes 2021</vt:lpstr>
      <vt:lpstr>charges fixes 2022</vt:lpstr>
      <vt:lpstr>charges fixes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2021-08-09T19:03:44Z</dcterms:modified>
</cp:coreProperties>
</file>