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ropbox\13-Khépri Santé\EONA RV 20_05-2021\BP 21_08_21\"/>
    </mc:Choice>
  </mc:AlternateContent>
  <bookViews>
    <workbookView xWindow="0" yWindow="0" windowWidth="13560" windowHeight="5775"/>
  </bookViews>
  <sheets>
    <sheet name="Simulation d'emprunt" sheetId="3" r:id="rId1"/>
  </sheets>
  <definedNames>
    <definedName name="_TVA1">#REF!</definedName>
  </definedNames>
  <calcPr calcId="152511"/>
</workbook>
</file>

<file path=xl/calcChain.xml><?xml version="1.0" encoding="utf-8"?>
<calcChain xmlns="http://schemas.openxmlformats.org/spreadsheetml/2006/main">
  <c r="B7" i="3" l="1"/>
  <c r="F7" i="3"/>
  <c r="C7" i="3"/>
  <c r="D7" i="3" l="1"/>
  <c r="E7" i="3"/>
  <c r="B8" i="3"/>
  <c r="B9" i="3" l="1"/>
  <c r="F8" i="3"/>
  <c r="E8" i="3" s="1"/>
  <c r="C8" i="3"/>
  <c r="D8" i="3"/>
  <c r="B10" i="3" l="1"/>
  <c r="C9" i="3"/>
  <c r="D9" i="3" s="1"/>
  <c r="F9" i="3"/>
  <c r="E9" i="3" l="1"/>
  <c r="F10" i="3"/>
  <c r="B11" i="3"/>
  <c r="C10" i="3"/>
  <c r="D10" i="3" s="1"/>
  <c r="E10" i="3" l="1"/>
  <c r="F11" i="3"/>
  <c r="C11" i="3"/>
  <c r="B12" i="3"/>
  <c r="D11" i="3"/>
  <c r="E11" i="3" s="1"/>
  <c r="F12" i="3" l="1"/>
  <c r="C12" i="3"/>
  <c r="D12" i="3" s="1"/>
  <c r="B13" i="3"/>
  <c r="E12" i="3" l="1"/>
  <c r="C13" i="3"/>
  <c r="D13" i="3" s="1"/>
  <c r="F13" i="3"/>
  <c r="B14" i="3"/>
  <c r="H13" i="3" l="1"/>
  <c r="E13" i="3"/>
  <c r="D14" i="3"/>
  <c r="F14" i="3"/>
  <c r="E14" i="3" s="1"/>
  <c r="C14" i="3"/>
  <c r="B15" i="3"/>
  <c r="F15" i="3" l="1"/>
  <c r="E15" i="3" s="1"/>
  <c r="D15" i="3"/>
  <c r="B16" i="3"/>
  <c r="C15" i="3"/>
  <c r="F16" i="3" l="1"/>
  <c r="E16" i="3" s="1"/>
  <c r="B17" i="3"/>
  <c r="D16" i="3"/>
  <c r="C16" i="3"/>
  <c r="C17" i="3" l="1"/>
  <c r="D17" i="3" s="1"/>
  <c r="F17" i="3"/>
  <c r="B18" i="3"/>
  <c r="E17" i="3" l="1"/>
  <c r="D18" i="3"/>
  <c r="E18" i="3" s="1"/>
  <c r="F18" i="3"/>
  <c r="C18" i="3"/>
  <c r="B19" i="3"/>
  <c r="B20" i="3" l="1"/>
  <c r="C19" i="3"/>
  <c r="D19" i="3" s="1"/>
  <c r="E19" i="3" s="1"/>
  <c r="F19" i="3"/>
  <c r="B21" i="3" l="1"/>
  <c r="C20" i="3"/>
  <c r="D20" i="3" s="1"/>
  <c r="E20" i="3" s="1"/>
  <c r="F20" i="3"/>
  <c r="C21" i="3" l="1"/>
  <c r="F21" i="3"/>
  <c r="E21" i="3" s="1"/>
  <c r="B22" i="3"/>
  <c r="D21" i="3"/>
  <c r="C22" i="3" l="1"/>
  <c r="D22" i="3" s="1"/>
  <c r="B23" i="3"/>
  <c r="F22" i="3"/>
  <c r="E22" i="3" l="1"/>
  <c r="B24" i="3"/>
  <c r="C23" i="3"/>
  <c r="D23" i="3" s="1"/>
  <c r="E23" i="3" s="1"/>
  <c r="F23" i="3"/>
  <c r="B25" i="3" l="1"/>
  <c r="C24" i="3"/>
  <c r="D24" i="3" s="1"/>
  <c r="E24" i="3" s="1"/>
  <c r="F24" i="3"/>
  <c r="C25" i="3" l="1"/>
  <c r="E25" i="3"/>
  <c r="B26" i="3"/>
  <c r="F25" i="3"/>
  <c r="D25" i="3"/>
  <c r="H25" i="3" s="1"/>
  <c r="F26" i="3" l="1"/>
  <c r="B27" i="3"/>
  <c r="C26" i="3"/>
  <c r="D26" i="3" s="1"/>
  <c r="E26" i="3" l="1"/>
  <c r="F27" i="3"/>
  <c r="E27" i="3" s="1"/>
  <c r="B28" i="3"/>
  <c r="D27" i="3"/>
  <c r="C27" i="3"/>
  <c r="B29" i="3" l="1"/>
  <c r="F28" i="3"/>
  <c r="E28" i="3" s="1"/>
  <c r="D28" i="3"/>
  <c r="C28" i="3"/>
  <c r="C29" i="3" l="1"/>
  <c r="F29" i="3"/>
  <c r="E29" i="3" s="1"/>
  <c r="B30" i="3"/>
  <c r="D29" i="3"/>
  <c r="F30" i="3" l="1"/>
  <c r="B31" i="3"/>
  <c r="C30" i="3"/>
  <c r="D30" i="3" s="1"/>
  <c r="E30" i="3" s="1"/>
  <c r="F31" i="3" l="1"/>
  <c r="B32" i="3"/>
  <c r="D31" i="3"/>
  <c r="E31" i="3"/>
  <c r="C31" i="3"/>
  <c r="B33" i="3" l="1"/>
  <c r="F32" i="3"/>
  <c r="D32" i="3"/>
  <c r="E32" i="3"/>
  <c r="C32" i="3"/>
  <c r="C33" i="3" l="1"/>
  <c r="F33" i="3"/>
  <c r="E33" i="3" s="1"/>
  <c r="D33" i="3"/>
  <c r="B34" i="3"/>
  <c r="D34" i="3" l="1"/>
  <c r="B35" i="3"/>
  <c r="C34" i="3"/>
  <c r="F34" i="3"/>
  <c r="E34" i="3" s="1"/>
  <c r="F35" i="3" l="1"/>
  <c r="C35" i="3"/>
  <c r="D35" i="3" s="1"/>
  <c r="E35" i="3" s="1"/>
  <c r="B36" i="3"/>
  <c r="B37" i="3" l="1"/>
  <c r="E36" i="3"/>
  <c r="C36" i="3"/>
  <c r="F36" i="3"/>
  <c r="D36" i="3"/>
  <c r="C37" i="3" l="1"/>
  <c r="F37" i="3"/>
  <c r="E37" i="3" s="1"/>
  <c r="D37" i="3"/>
  <c r="H37" i="3" s="1"/>
  <c r="B38" i="3"/>
  <c r="C38" i="3" l="1"/>
  <c r="D38" i="3" s="1"/>
  <c r="B39" i="3"/>
  <c r="F38" i="3"/>
  <c r="E38" i="3" s="1"/>
  <c r="B40" i="3" l="1"/>
  <c r="C39" i="3"/>
  <c r="F39" i="3"/>
  <c r="D39" i="3"/>
  <c r="E39" i="3" l="1"/>
  <c r="B41" i="3"/>
  <c r="C40" i="3"/>
  <c r="D40" i="3" s="1"/>
  <c r="F40" i="3"/>
  <c r="E40" i="3" s="1"/>
  <c r="C41" i="3" l="1"/>
  <c r="D41" i="3" s="1"/>
  <c r="F41" i="3"/>
  <c r="E41" i="3" s="1"/>
  <c r="B42" i="3"/>
  <c r="F42" i="3" l="1"/>
  <c r="B43" i="3"/>
  <c r="C42" i="3"/>
  <c r="D42" i="3" s="1"/>
  <c r="E42" i="3" s="1"/>
  <c r="F43" i="3" l="1"/>
  <c r="B44" i="3"/>
  <c r="C43" i="3"/>
  <c r="D43" i="3" s="1"/>
  <c r="E43" i="3" s="1"/>
  <c r="F44" i="3" l="1"/>
  <c r="B45" i="3"/>
  <c r="C44" i="3"/>
  <c r="D44" i="3" s="1"/>
  <c r="E44" i="3" l="1"/>
  <c r="C45" i="3"/>
  <c r="F45" i="3"/>
  <c r="E45" i="3" s="1"/>
  <c r="B46" i="3"/>
  <c r="D45" i="3"/>
  <c r="B47" i="3" l="1"/>
  <c r="F46" i="3"/>
  <c r="C46" i="3"/>
  <c r="D46" i="3" s="1"/>
  <c r="E46" i="3" l="1"/>
  <c r="B48" i="3"/>
  <c r="F47" i="3"/>
  <c r="E47" i="3" s="1"/>
  <c r="D47" i="3"/>
  <c r="C47" i="3"/>
  <c r="B49" i="3" l="1"/>
  <c r="F48" i="3"/>
  <c r="D48" i="3"/>
  <c r="E48" i="3"/>
  <c r="C48" i="3"/>
  <c r="C49" i="3" l="1"/>
  <c r="F49" i="3"/>
  <c r="E49" i="3" s="1"/>
  <c r="D49" i="3"/>
  <c r="H49" i="3" s="1"/>
  <c r="B50" i="3"/>
  <c r="F50" i="3" l="1"/>
  <c r="C50" i="3"/>
  <c r="D50" i="3" s="1"/>
  <c r="B51" i="3"/>
  <c r="E50" i="3" l="1"/>
  <c r="C51" i="3" s="1"/>
  <c r="D51" i="3" s="1"/>
  <c r="B52" i="3"/>
  <c r="F51" i="3"/>
  <c r="E51" i="3" s="1"/>
  <c r="F52" i="3" l="1"/>
  <c r="C52" i="3"/>
  <c r="D52" i="3" s="1"/>
  <c r="B53" i="3"/>
  <c r="E52" i="3" l="1"/>
  <c r="C53" i="3"/>
  <c r="D53" i="3" s="1"/>
  <c r="B54" i="3"/>
  <c r="F53" i="3"/>
  <c r="E53" i="3" s="1"/>
  <c r="C54" i="3" l="1"/>
  <c r="D54" i="3" s="1"/>
  <c r="E54" i="3" s="1"/>
  <c r="B55" i="3"/>
  <c r="F54" i="3"/>
  <c r="F55" i="3" l="1"/>
  <c r="C55" i="3"/>
  <c r="B56" i="3"/>
  <c r="D55" i="3"/>
  <c r="E55" i="3" s="1"/>
  <c r="B57" i="3" l="1"/>
  <c r="C56" i="3"/>
  <c r="D56" i="3" s="1"/>
  <c r="F56" i="3"/>
  <c r="E56" i="3" s="1"/>
  <c r="C57" i="3" l="1"/>
  <c r="F57" i="3"/>
  <c r="E57" i="3" s="1"/>
  <c r="B58" i="3"/>
  <c r="D57" i="3"/>
  <c r="F58" i="3" l="1"/>
  <c r="C58" i="3"/>
  <c r="D58" i="3" s="1"/>
  <c r="B59" i="3"/>
  <c r="E58" i="3" l="1"/>
  <c r="F59" i="3"/>
  <c r="E59" i="3" s="1"/>
  <c r="B60" i="3"/>
  <c r="C59" i="3"/>
  <c r="D59" i="3" s="1"/>
  <c r="B61" i="3" l="1"/>
  <c r="C60" i="3"/>
  <c r="D60" i="3" s="1"/>
  <c r="F60" i="3"/>
  <c r="E60" i="3" l="1"/>
  <c r="C61" i="3"/>
  <c r="E61" i="3"/>
  <c r="F61" i="3"/>
  <c r="B62" i="3"/>
  <c r="D61" i="3"/>
  <c r="H61" i="3" s="1"/>
  <c r="B63" i="3" l="1"/>
  <c r="F62" i="3"/>
  <c r="C62" i="3"/>
  <c r="D62" i="3" s="1"/>
  <c r="E62" i="3" l="1"/>
  <c r="B64" i="3"/>
  <c r="F63" i="3"/>
  <c r="E63" i="3" s="1"/>
  <c r="C63" i="3"/>
  <c r="D63" i="3" s="1"/>
  <c r="F64" i="3" l="1"/>
  <c r="E64" i="3" s="1"/>
  <c r="C64" i="3"/>
  <c r="B65" i="3"/>
  <c r="D64" i="3"/>
  <c r="F65" i="3" l="1"/>
  <c r="C65" i="3"/>
  <c r="D65" i="3" s="1"/>
  <c r="B66" i="3"/>
  <c r="E65" i="3" l="1"/>
  <c r="F66" i="3"/>
  <c r="E66" i="3" s="1"/>
  <c r="D66" i="3"/>
  <c r="H66" i="3" s="1"/>
  <c r="B67" i="3"/>
  <c r="C66" i="3"/>
  <c r="B68" i="3" l="1"/>
  <c r="F67" i="3"/>
  <c r="E67" i="3"/>
  <c r="C67" i="3"/>
  <c r="D67" i="3"/>
  <c r="C68" i="3" l="1"/>
  <c r="F68" i="3"/>
  <c r="D68" i="3"/>
  <c r="D69" i="3" s="1"/>
  <c r="E68" i="3"/>
  <c r="E69" i="3" s="1"/>
</calcChain>
</file>

<file path=xl/sharedStrings.xml><?xml version="1.0" encoding="utf-8"?>
<sst xmlns="http://schemas.openxmlformats.org/spreadsheetml/2006/main" count="10" uniqueCount="10">
  <si>
    <t>Capital restant dû</t>
  </si>
  <si>
    <t>Intérêts</t>
  </si>
  <si>
    <t>Amortissement du capital</t>
  </si>
  <si>
    <t>Mensualité</t>
  </si>
  <si>
    <t>Échéances</t>
  </si>
  <si>
    <t>Taux :</t>
  </si>
  <si>
    <t>Durée en mois :</t>
  </si>
  <si>
    <t>Montant de l'emprunt :</t>
  </si>
  <si>
    <t>Tableau de remboursement d'emprunt</t>
  </si>
  <si>
    <t>Date de l'emprunt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</si>
</sst>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-* #,##0.00\ _F_-;\-* #,##0.00\ _F_-;_-* &quot;-&quot;??\ _F_-;_-@_-"/>
    <numFmt numFmtId="180" formatCode="d\ mmmm\ yyyy"/>
  </numFmts>
  <fonts count="5" x14ac:knownFonts="1">
    <font>
      <sz val="10"/>
      <name val="Arial"/>
    </font>
    <font>
      <sz val="10"/>
      <name val="Arial"/>
    </font>
    <font>
      <sz val="8"/>
      <name val="Verdana"/>
      <family val="2"/>
    </font>
    <font>
      <b/>
      <sz val="8"/>
      <name val="Verdana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10" fontId="2" fillId="0" borderId="0" xfId="2" applyNumberFormat="1" applyFont="1" applyBorder="1" applyAlignment="1">
      <alignment horizontal="center"/>
    </xf>
    <xf numFmtId="2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71" fontId="2" fillId="0" borderId="8" xfId="1" applyFont="1" applyBorder="1"/>
    <xf numFmtId="171" fontId="2" fillId="0" borderId="9" xfId="1" applyFont="1" applyBorder="1"/>
    <xf numFmtId="171" fontId="2" fillId="0" borderId="10" xfId="1" applyFont="1" applyBorder="1" applyAlignment="1">
      <alignment horizontal="right"/>
    </xf>
    <xf numFmtId="171" fontId="2" fillId="0" borderId="9" xfId="1" applyFont="1" applyBorder="1" applyAlignment="1">
      <alignment horizontal="right"/>
    </xf>
    <xf numFmtId="171" fontId="2" fillId="0" borderId="7" xfId="1" applyFont="1" applyBorder="1"/>
    <xf numFmtId="171" fontId="2" fillId="0" borderId="10" xfId="1" applyFont="1" applyBorder="1"/>
    <xf numFmtId="171" fontId="2" fillId="0" borderId="1" xfId="1" applyFont="1" applyBorder="1"/>
    <xf numFmtId="171" fontId="2" fillId="0" borderId="11" xfId="0" applyNumberFormat="1" applyFont="1" applyBorder="1"/>
    <xf numFmtId="0" fontId="0" fillId="0" borderId="1" xfId="0" applyBorder="1"/>
    <xf numFmtId="180" fontId="2" fillId="0" borderId="4" xfId="0" applyNumberFormat="1" applyFont="1" applyBorder="1"/>
    <xf numFmtId="14" fontId="2" fillId="0" borderId="4" xfId="0" applyNumberFormat="1" applyFont="1" applyBorder="1" applyAlignment="1">
      <alignment horizontal="center"/>
    </xf>
    <xf numFmtId="0" fontId="3" fillId="0" borderId="12" xfId="0" applyFont="1" applyBorder="1"/>
    <xf numFmtId="14" fontId="0" fillId="0" borderId="0" xfId="0" applyNumberFormat="1"/>
    <xf numFmtId="171" fontId="0" fillId="0" borderId="0" xfId="0" applyNumberFormat="1"/>
    <xf numFmtId="0" fontId="4" fillId="0" borderId="4" xfId="0" applyFont="1" applyBorder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1028700</xdr:colOff>
          <xdr:row>3</xdr:row>
          <xdr:rowOff>28575</xdr:rowOff>
        </xdr:from>
        <xdr:to>
          <xdr:col>3</xdr:col>
          <xdr:colOff>923925</xdr:colOff>
          <xdr:row>4</xdr:row>
          <xdr:rowOff>9525</xdr:rowOff>
        </xdr:to>
        <xdr:sp macro="" textlink="">
          <xdr:nvSpPr>
            <xdr:cNvPr id="1034" name="SpinButton1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</xdr:row>
          <xdr:rowOff>9525</xdr:rowOff>
        </xdr:from>
        <xdr:to>
          <xdr:col>5</xdr:col>
          <xdr:colOff>19050</xdr:colOff>
          <xdr:row>3</xdr:row>
          <xdr:rowOff>0</xdr:rowOff>
        </xdr:to>
        <xdr:sp macro="" textlink="">
          <xdr:nvSpPr>
            <xdr:cNvPr id="1044" name="ScrollBar1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</xdr:row>
          <xdr:rowOff>28575</xdr:rowOff>
        </xdr:from>
        <xdr:to>
          <xdr:col>5</xdr:col>
          <xdr:colOff>28575</xdr:colOff>
          <xdr:row>2</xdr:row>
          <xdr:rowOff>19050</xdr:rowOff>
        </xdr:to>
        <xdr:sp macro="" textlink="">
          <xdr:nvSpPr>
            <xdr:cNvPr id="1045" name="SpinButton2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B1:K69"/>
  <sheetViews>
    <sheetView tabSelected="1" workbookViewId="0">
      <selection activeCell="H67" sqref="H67"/>
    </sheetView>
  </sheetViews>
  <sheetFormatPr baseColWidth="10" defaultRowHeight="12.75" x14ac:dyDescent="0.2"/>
  <cols>
    <col min="1" max="1" width="3.5703125" customWidth="1"/>
    <col min="2" max="2" width="17.42578125" customWidth="1"/>
    <col min="3" max="3" width="15.5703125" customWidth="1"/>
    <col min="4" max="4" width="19" customWidth="1"/>
    <col min="5" max="5" width="16.7109375" customWidth="1"/>
    <col min="6" max="6" width="16.85546875" customWidth="1"/>
    <col min="7" max="7" width="17.28515625" customWidth="1"/>
    <col min="9" max="11" width="11.42578125" style="1"/>
  </cols>
  <sheetData>
    <row r="1" spans="2:11" ht="16.5" thickBot="1" x14ac:dyDescent="0.3">
      <c r="B1" s="30" t="s">
        <v>8</v>
      </c>
      <c r="C1" s="30"/>
      <c r="D1" s="30"/>
      <c r="E1" s="30"/>
      <c r="F1" s="30"/>
    </row>
    <row r="2" spans="2:11" ht="16.5" customHeight="1" x14ac:dyDescent="0.2">
      <c r="B2" s="9" t="s">
        <v>7</v>
      </c>
      <c r="C2" s="24"/>
      <c r="D2" s="22">
        <v>43890</v>
      </c>
      <c r="E2" s="2"/>
      <c r="F2" s="3"/>
      <c r="J2" s="13"/>
    </row>
    <row r="3" spans="2:11" ht="18.75" customHeight="1" x14ac:dyDescent="0.2">
      <c r="B3" s="10" t="s">
        <v>5</v>
      </c>
      <c r="C3" s="11">
        <v>0.01</v>
      </c>
      <c r="D3" s="4"/>
      <c r="E3" s="12">
        <v>932</v>
      </c>
      <c r="F3" s="5"/>
      <c r="J3" s="13"/>
    </row>
    <row r="4" spans="2:11" ht="15.75" customHeight="1" x14ac:dyDescent="0.2">
      <c r="B4" s="10" t="s">
        <v>6</v>
      </c>
      <c r="C4" s="4">
        <v>60</v>
      </c>
      <c r="D4" s="4"/>
      <c r="E4" s="4"/>
      <c r="F4" s="5"/>
      <c r="J4" s="13"/>
    </row>
    <row r="5" spans="2:11" ht="13.5" thickBot="1" x14ac:dyDescent="0.25">
      <c r="B5" s="27" t="s">
        <v>9</v>
      </c>
      <c r="C5" s="26">
        <v>44693</v>
      </c>
      <c r="D5" s="25"/>
      <c r="E5" s="6"/>
      <c r="F5" s="7"/>
      <c r="J5" s="13"/>
    </row>
    <row r="6" spans="2:11" ht="26.25" customHeight="1" thickBot="1" x14ac:dyDescent="0.25">
      <c r="B6" s="8" t="s">
        <v>4</v>
      </c>
      <c r="C6" s="8" t="s">
        <v>0</v>
      </c>
      <c r="D6" s="8" t="s">
        <v>1</v>
      </c>
      <c r="E6" s="8" t="s">
        <v>2</v>
      </c>
      <c r="F6" s="8" t="s">
        <v>3</v>
      </c>
      <c r="J6" s="13"/>
    </row>
    <row r="7" spans="2:11" x14ac:dyDescent="0.2">
      <c r="B7" s="14">
        <f>IF(C5="","",1)</f>
        <v>1</v>
      </c>
      <c r="C7" s="21">
        <f>IF(D2="","",D2)</f>
        <v>43890</v>
      </c>
      <c r="D7" s="20">
        <f t="shared" ref="D7:D51" si="0">IF(B7="","",(C7*$C$3/12))</f>
        <v>36.575000000000003</v>
      </c>
      <c r="E7" s="21">
        <f>IF(B7="","",F7-D7)</f>
        <v>713.66957538092436</v>
      </c>
      <c r="F7" s="18">
        <f t="shared" ref="F7:F51" si="1">IF(B7="","",-PMT($C$3/12,$C$4,$D$2,0))</f>
        <v>750.2445753809244</v>
      </c>
      <c r="G7" s="28">
        <v>44713</v>
      </c>
      <c r="J7" s="13"/>
    </row>
    <row r="8" spans="2:11" x14ac:dyDescent="0.2">
      <c r="B8" s="15">
        <f>IF(B7="","",IF(B7+1&gt;$C$4,"",B7+1))</f>
        <v>2</v>
      </c>
      <c r="C8" s="17">
        <f>IF(B8="","",C7-E7)</f>
        <v>43176.330424619075</v>
      </c>
      <c r="D8" s="16">
        <f t="shared" si="0"/>
        <v>35.98027535384923</v>
      </c>
      <c r="E8" s="17">
        <f t="shared" ref="E8:E51" si="2">IF(B8="","",F8-D8)</f>
        <v>714.26430002707514</v>
      </c>
      <c r="F8" s="19">
        <f t="shared" si="1"/>
        <v>750.2445753809244</v>
      </c>
      <c r="G8" s="28"/>
      <c r="J8" s="13"/>
    </row>
    <row r="9" spans="2:11" x14ac:dyDescent="0.2">
      <c r="B9" s="15">
        <f t="shared" ref="B9:B68" si="3">IF(B8="","",IF(B8+1&gt;$C$4,"",B8+1))</f>
        <v>3</v>
      </c>
      <c r="C9" s="17">
        <f t="shared" ref="C9:C51" si="4">IF(B9="","",C8-E8)</f>
        <v>42462.066124591998</v>
      </c>
      <c r="D9" s="16">
        <f t="shared" si="0"/>
        <v>35.385055103826666</v>
      </c>
      <c r="E9" s="17">
        <f t="shared" si="2"/>
        <v>714.85952027709777</v>
      </c>
      <c r="F9" s="19">
        <f t="shared" si="1"/>
        <v>750.2445753809244</v>
      </c>
      <c r="G9" s="28"/>
      <c r="J9" s="13"/>
    </row>
    <row r="10" spans="2:11" x14ac:dyDescent="0.2">
      <c r="B10" s="15">
        <f t="shared" si="3"/>
        <v>4</v>
      </c>
      <c r="C10" s="17">
        <f t="shared" si="4"/>
        <v>41747.206604314903</v>
      </c>
      <c r="D10" s="16">
        <f t="shared" si="0"/>
        <v>34.789338836929083</v>
      </c>
      <c r="E10" s="17">
        <f t="shared" si="2"/>
        <v>715.45523654399528</v>
      </c>
      <c r="F10" s="19">
        <f t="shared" si="1"/>
        <v>750.2445753809244</v>
      </c>
      <c r="G10" s="28"/>
      <c r="J10" s="13"/>
    </row>
    <row r="11" spans="2:11" x14ac:dyDescent="0.2">
      <c r="B11" s="15">
        <f t="shared" si="3"/>
        <v>5</v>
      </c>
      <c r="C11" s="17">
        <f t="shared" si="4"/>
        <v>41031.751367770907</v>
      </c>
      <c r="D11" s="16">
        <f t="shared" si="0"/>
        <v>34.193126139809088</v>
      </c>
      <c r="E11" s="17">
        <f t="shared" si="2"/>
        <v>716.05144924111528</v>
      </c>
      <c r="F11" s="19">
        <f t="shared" si="1"/>
        <v>750.2445753809244</v>
      </c>
      <c r="G11" s="28"/>
      <c r="J11" s="13"/>
    </row>
    <row r="12" spans="2:11" x14ac:dyDescent="0.2">
      <c r="B12" s="15">
        <f t="shared" si="3"/>
        <v>6</v>
      </c>
      <c r="C12" s="17">
        <f t="shared" si="4"/>
        <v>40315.69991852979</v>
      </c>
      <c r="D12" s="16">
        <f t="shared" si="0"/>
        <v>33.59641659877483</v>
      </c>
      <c r="E12" s="17">
        <f t="shared" si="2"/>
        <v>716.64815878214961</v>
      </c>
      <c r="F12" s="19">
        <f t="shared" si="1"/>
        <v>750.2445753809244</v>
      </c>
      <c r="G12" s="28"/>
      <c r="J12" s="13"/>
    </row>
    <row r="13" spans="2:11" x14ac:dyDescent="0.2">
      <c r="B13" s="15">
        <f t="shared" si="3"/>
        <v>7</v>
      </c>
      <c r="C13" s="17">
        <f t="shared" si="4"/>
        <v>39599.051759747643</v>
      </c>
      <c r="D13" s="16">
        <f t="shared" si="0"/>
        <v>32.999209799789703</v>
      </c>
      <c r="E13" s="17">
        <f t="shared" si="2"/>
        <v>717.24536558113471</v>
      </c>
      <c r="F13" s="19">
        <f t="shared" si="1"/>
        <v>750.2445753809244</v>
      </c>
      <c r="G13" s="28">
        <v>44896</v>
      </c>
      <c r="H13" s="29">
        <f>SUM(D7:D13)</f>
        <v>243.51842183297859</v>
      </c>
      <c r="J13" s="13"/>
    </row>
    <row r="14" spans="2:11" x14ac:dyDescent="0.2">
      <c r="B14" s="15">
        <f t="shared" si="3"/>
        <v>8</v>
      </c>
      <c r="C14" s="17">
        <f t="shared" si="4"/>
        <v>38881.80639416651</v>
      </c>
      <c r="D14" s="16">
        <f t="shared" si="0"/>
        <v>32.401505328472091</v>
      </c>
      <c r="E14" s="17">
        <f t="shared" si="2"/>
        <v>717.84307005245228</v>
      </c>
      <c r="F14" s="19">
        <f t="shared" si="1"/>
        <v>750.2445753809244</v>
      </c>
      <c r="G14" s="28"/>
      <c r="J14" s="13"/>
    </row>
    <row r="15" spans="2:11" x14ac:dyDescent="0.2">
      <c r="B15" s="15">
        <f t="shared" si="3"/>
        <v>9</v>
      </c>
      <c r="C15" s="17">
        <f t="shared" si="4"/>
        <v>38163.963324114055</v>
      </c>
      <c r="D15" s="16">
        <f t="shared" si="0"/>
        <v>31.803302770095044</v>
      </c>
      <c r="E15" s="17">
        <f t="shared" si="2"/>
        <v>718.4412726108294</v>
      </c>
      <c r="F15" s="19">
        <f t="shared" si="1"/>
        <v>750.2445753809244</v>
      </c>
      <c r="G15" s="28"/>
      <c r="I15" s="13"/>
      <c r="J15" s="13"/>
      <c r="K15" s="12"/>
    </row>
    <row r="16" spans="2:11" x14ac:dyDescent="0.2">
      <c r="B16" s="15">
        <f t="shared" si="3"/>
        <v>10</v>
      </c>
      <c r="C16" s="17">
        <f t="shared" si="4"/>
        <v>37445.522051503227</v>
      </c>
      <c r="D16" s="16">
        <f t="shared" si="0"/>
        <v>31.204601709586026</v>
      </c>
      <c r="E16" s="17">
        <f t="shared" si="2"/>
        <v>719.03997367133843</v>
      </c>
      <c r="F16" s="19">
        <f t="shared" si="1"/>
        <v>750.2445753809244</v>
      </c>
      <c r="G16" s="28"/>
      <c r="I16" s="13"/>
      <c r="J16" s="13"/>
      <c r="K16" s="12"/>
    </row>
    <row r="17" spans="2:11" x14ac:dyDescent="0.2">
      <c r="B17" s="15">
        <f t="shared" si="3"/>
        <v>11</v>
      </c>
      <c r="C17" s="17">
        <f t="shared" si="4"/>
        <v>36726.48207783189</v>
      </c>
      <c r="D17" s="16">
        <f t="shared" si="0"/>
        <v>30.605401731526573</v>
      </c>
      <c r="E17" s="17">
        <f t="shared" si="2"/>
        <v>719.63917364939778</v>
      </c>
      <c r="F17" s="19">
        <f t="shared" si="1"/>
        <v>750.2445753809244</v>
      </c>
      <c r="G17" s="28"/>
      <c r="I17" s="13"/>
      <c r="J17" s="13"/>
      <c r="K17" s="12"/>
    </row>
    <row r="18" spans="2:11" x14ac:dyDescent="0.2">
      <c r="B18" s="15">
        <f t="shared" si="3"/>
        <v>12</v>
      </c>
      <c r="C18" s="17">
        <f t="shared" si="4"/>
        <v>36006.842904182493</v>
      </c>
      <c r="D18" s="16">
        <f t="shared" si="0"/>
        <v>30.005702420152076</v>
      </c>
      <c r="E18" s="17">
        <f t="shared" si="2"/>
        <v>720.23887296077237</v>
      </c>
      <c r="F18" s="19">
        <f t="shared" si="1"/>
        <v>750.2445753809244</v>
      </c>
      <c r="G18" s="28"/>
      <c r="I18" s="13"/>
      <c r="J18" s="13"/>
      <c r="K18" s="12"/>
    </row>
    <row r="19" spans="2:11" x14ac:dyDescent="0.2">
      <c r="B19" s="15">
        <f t="shared" si="3"/>
        <v>13</v>
      </c>
      <c r="C19" s="17">
        <f t="shared" si="4"/>
        <v>35286.604031221723</v>
      </c>
      <c r="D19" s="16">
        <f t="shared" si="0"/>
        <v>29.405503359351439</v>
      </c>
      <c r="E19" s="17">
        <f t="shared" si="2"/>
        <v>720.83907202157297</v>
      </c>
      <c r="F19" s="19">
        <f t="shared" si="1"/>
        <v>750.2445753809244</v>
      </c>
      <c r="G19" s="28"/>
      <c r="I19" s="13"/>
      <c r="J19" s="13"/>
      <c r="K19" s="12"/>
    </row>
    <row r="20" spans="2:11" x14ac:dyDescent="0.2">
      <c r="B20" s="15">
        <f t="shared" si="3"/>
        <v>14</v>
      </c>
      <c r="C20" s="17">
        <f t="shared" si="4"/>
        <v>34565.764959200147</v>
      </c>
      <c r="D20" s="16">
        <f t="shared" si="0"/>
        <v>28.804804132666789</v>
      </c>
      <c r="E20" s="17">
        <f t="shared" si="2"/>
        <v>721.43977124825756</v>
      </c>
      <c r="F20" s="19">
        <f t="shared" si="1"/>
        <v>750.2445753809244</v>
      </c>
      <c r="G20" s="28"/>
      <c r="I20" s="13"/>
      <c r="K20" s="12"/>
    </row>
    <row r="21" spans="2:11" x14ac:dyDescent="0.2">
      <c r="B21" s="15">
        <f t="shared" si="3"/>
        <v>15</v>
      </c>
      <c r="C21" s="17">
        <f t="shared" si="4"/>
        <v>33844.325187951887</v>
      </c>
      <c r="D21" s="16">
        <f t="shared" si="0"/>
        <v>28.203604323293238</v>
      </c>
      <c r="E21" s="17">
        <f t="shared" si="2"/>
        <v>722.04097105763117</v>
      </c>
      <c r="F21" s="19">
        <f t="shared" si="1"/>
        <v>750.2445753809244</v>
      </c>
      <c r="G21" s="28"/>
      <c r="I21" s="13"/>
      <c r="K21" s="12"/>
    </row>
    <row r="22" spans="2:11" x14ac:dyDescent="0.2">
      <c r="B22" s="15">
        <f t="shared" si="3"/>
        <v>16</v>
      </c>
      <c r="C22" s="17">
        <f t="shared" si="4"/>
        <v>33122.284216894259</v>
      </c>
      <c r="D22" s="16">
        <f t="shared" si="0"/>
        <v>27.601903514078547</v>
      </c>
      <c r="E22" s="17">
        <f t="shared" si="2"/>
        <v>722.64267186684583</v>
      </c>
      <c r="F22" s="19">
        <f t="shared" si="1"/>
        <v>750.2445753809244</v>
      </c>
      <c r="G22" s="28"/>
      <c r="I22" s="13"/>
      <c r="K22" s="12"/>
    </row>
    <row r="23" spans="2:11" x14ac:dyDescent="0.2">
      <c r="B23" s="15">
        <f t="shared" si="3"/>
        <v>17</v>
      </c>
      <c r="C23" s="17">
        <f t="shared" si="4"/>
        <v>32399.641545027414</v>
      </c>
      <c r="D23" s="16">
        <f t="shared" si="0"/>
        <v>26.999701287522843</v>
      </c>
      <c r="E23" s="17">
        <f t="shared" si="2"/>
        <v>723.24487409340156</v>
      </c>
      <c r="F23" s="19">
        <f t="shared" si="1"/>
        <v>750.2445753809244</v>
      </c>
      <c r="G23" s="28"/>
      <c r="I23" s="13"/>
      <c r="K23" s="12"/>
    </row>
    <row r="24" spans="2:11" x14ac:dyDescent="0.2">
      <c r="B24" s="15">
        <f t="shared" si="3"/>
        <v>18</v>
      </c>
      <c r="C24" s="17">
        <f t="shared" si="4"/>
        <v>31676.396670934013</v>
      </c>
      <c r="D24" s="16">
        <f t="shared" si="0"/>
        <v>26.396997225778346</v>
      </c>
      <c r="E24" s="17">
        <f t="shared" si="2"/>
        <v>723.84757815514604</v>
      </c>
      <c r="F24" s="19">
        <f t="shared" si="1"/>
        <v>750.2445753809244</v>
      </c>
      <c r="G24" s="28"/>
      <c r="I24" s="13"/>
      <c r="K24" s="12"/>
    </row>
    <row r="25" spans="2:11" x14ac:dyDescent="0.2">
      <c r="B25" s="15">
        <f t="shared" si="3"/>
        <v>19</v>
      </c>
      <c r="C25" s="17">
        <f t="shared" si="4"/>
        <v>30952.549092778867</v>
      </c>
      <c r="D25" s="16">
        <f t="shared" si="0"/>
        <v>25.793790910649054</v>
      </c>
      <c r="E25" s="17">
        <f t="shared" si="2"/>
        <v>724.45078447027538</v>
      </c>
      <c r="F25" s="19">
        <f t="shared" si="1"/>
        <v>750.2445753809244</v>
      </c>
      <c r="G25" s="28">
        <v>45261</v>
      </c>
      <c r="H25" s="29">
        <f>SUM(D14:D25)</f>
        <v>349.22681871317212</v>
      </c>
      <c r="I25" s="13"/>
      <c r="K25" s="12"/>
    </row>
    <row r="26" spans="2:11" x14ac:dyDescent="0.2">
      <c r="B26" s="15">
        <f t="shared" si="3"/>
        <v>20</v>
      </c>
      <c r="C26" s="17">
        <f t="shared" si="4"/>
        <v>30228.098308308592</v>
      </c>
      <c r="D26" s="16">
        <f t="shared" si="0"/>
        <v>25.190081923590494</v>
      </c>
      <c r="E26" s="17">
        <f t="shared" si="2"/>
        <v>725.05449345733393</v>
      </c>
      <c r="F26" s="19">
        <f t="shared" si="1"/>
        <v>750.2445753809244</v>
      </c>
      <c r="G26" s="28"/>
      <c r="I26" s="13"/>
      <c r="K26" s="12"/>
    </row>
    <row r="27" spans="2:11" x14ac:dyDescent="0.2">
      <c r="B27" s="15">
        <f t="shared" si="3"/>
        <v>21</v>
      </c>
      <c r="C27" s="17">
        <f t="shared" si="4"/>
        <v>29503.043814851259</v>
      </c>
      <c r="D27" s="16">
        <f t="shared" si="0"/>
        <v>24.585869845709382</v>
      </c>
      <c r="E27" s="17">
        <f t="shared" si="2"/>
        <v>725.65870553521506</v>
      </c>
      <c r="F27" s="19">
        <f t="shared" si="1"/>
        <v>750.2445753809244</v>
      </c>
      <c r="G27" s="28"/>
    </row>
    <row r="28" spans="2:11" x14ac:dyDescent="0.2">
      <c r="B28" s="15">
        <f t="shared" si="3"/>
        <v>22</v>
      </c>
      <c r="C28" s="17">
        <f t="shared" si="4"/>
        <v>28777.385109316045</v>
      </c>
      <c r="D28" s="16">
        <f t="shared" si="0"/>
        <v>23.981154257763368</v>
      </c>
      <c r="E28" s="17">
        <f t="shared" si="2"/>
        <v>726.26342112316104</v>
      </c>
      <c r="F28" s="19">
        <f t="shared" si="1"/>
        <v>750.2445753809244</v>
      </c>
      <c r="G28" s="28"/>
    </row>
    <row r="29" spans="2:11" x14ac:dyDescent="0.2">
      <c r="B29" s="15">
        <f t="shared" si="3"/>
        <v>23</v>
      </c>
      <c r="C29" s="17">
        <f t="shared" si="4"/>
        <v>28051.121688192885</v>
      </c>
      <c r="D29" s="16">
        <f t="shared" si="0"/>
        <v>23.375934740160741</v>
      </c>
      <c r="E29" s="17">
        <f t="shared" si="2"/>
        <v>726.86864064076372</v>
      </c>
      <c r="F29" s="19">
        <f t="shared" si="1"/>
        <v>750.2445753809244</v>
      </c>
      <c r="G29" s="28"/>
    </row>
    <row r="30" spans="2:11" x14ac:dyDescent="0.2">
      <c r="B30" s="15">
        <f t="shared" si="3"/>
        <v>24</v>
      </c>
      <c r="C30" s="17">
        <f t="shared" si="4"/>
        <v>27324.25304755212</v>
      </c>
      <c r="D30" s="16">
        <f t="shared" si="0"/>
        <v>22.770210872960103</v>
      </c>
      <c r="E30" s="17">
        <f t="shared" si="2"/>
        <v>727.47436450796431</v>
      </c>
      <c r="F30" s="19">
        <f t="shared" si="1"/>
        <v>750.2445753809244</v>
      </c>
      <c r="G30" s="28"/>
    </row>
    <row r="31" spans="2:11" x14ac:dyDescent="0.2">
      <c r="B31" s="15">
        <f t="shared" si="3"/>
        <v>25</v>
      </c>
      <c r="C31" s="17">
        <f t="shared" si="4"/>
        <v>26596.778683044155</v>
      </c>
      <c r="D31" s="16">
        <f t="shared" si="0"/>
        <v>22.163982235870126</v>
      </c>
      <c r="E31" s="17">
        <f t="shared" si="2"/>
        <v>728.08059314505431</v>
      </c>
      <c r="F31" s="19">
        <f t="shared" si="1"/>
        <v>750.2445753809244</v>
      </c>
      <c r="G31" s="28"/>
    </row>
    <row r="32" spans="2:11" x14ac:dyDescent="0.2">
      <c r="B32" s="15">
        <f t="shared" si="3"/>
        <v>26</v>
      </c>
      <c r="C32" s="17">
        <f t="shared" si="4"/>
        <v>25868.698089899099</v>
      </c>
      <c r="D32" s="16">
        <f t="shared" si="0"/>
        <v>21.557248408249251</v>
      </c>
      <c r="E32" s="17">
        <f t="shared" si="2"/>
        <v>728.68732697267512</v>
      </c>
      <c r="F32" s="19">
        <f t="shared" si="1"/>
        <v>750.2445753809244</v>
      </c>
      <c r="G32" s="28"/>
    </row>
    <row r="33" spans="2:8" x14ac:dyDescent="0.2">
      <c r="B33" s="15">
        <f t="shared" si="3"/>
        <v>27</v>
      </c>
      <c r="C33" s="17">
        <f t="shared" si="4"/>
        <v>25140.010762926424</v>
      </c>
      <c r="D33" s="16">
        <f t="shared" si="0"/>
        <v>20.950008969105355</v>
      </c>
      <c r="E33" s="17">
        <f t="shared" si="2"/>
        <v>729.29456641181901</v>
      </c>
      <c r="F33" s="19">
        <f t="shared" si="1"/>
        <v>750.2445753809244</v>
      </c>
      <c r="G33" s="28"/>
    </row>
    <row r="34" spans="2:8" x14ac:dyDescent="0.2">
      <c r="B34" s="15">
        <f t="shared" si="3"/>
        <v>28</v>
      </c>
      <c r="C34" s="17">
        <f t="shared" si="4"/>
        <v>24410.716196514604</v>
      </c>
      <c r="D34" s="16">
        <f t="shared" si="0"/>
        <v>20.342263497095505</v>
      </c>
      <c r="E34" s="17">
        <f t="shared" si="2"/>
        <v>729.90231188382893</v>
      </c>
      <c r="F34" s="19">
        <f t="shared" si="1"/>
        <v>750.2445753809244</v>
      </c>
      <c r="G34" s="28"/>
    </row>
    <row r="35" spans="2:8" x14ac:dyDescent="0.2">
      <c r="B35" s="15">
        <f t="shared" si="3"/>
        <v>29</v>
      </c>
      <c r="C35" s="17">
        <f t="shared" si="4"/>
        <v>23680.813884630774</v>
      </c>
      <c r="D35" s="16">
        <f t="shared" si="0"/>
        <v>19.734011570525645</v>
      </c>
      <c r="E35" s="17">
        <f t="shared" si="2"/>
        <v>730.51056381039871</v>
      </c>
      <c r="F35" s="19">
        <f t="shared" si="1"/>
        <v>750.2445753809244</v>
      </c>
      <c r="G35" s="28"/>
    </row>
    <row r="36" spans="2:8" x14ac:dyDescent="0.2">
      <c r="B36" s="15">
        <f t="shared" si="3"/>
        <v>30</v>
      </c>
      <c r="C36" s="17">
        <f t="shared" si="4"/>
        <v>22950.303320820374</v>
      </c>
      <c r="D36" s="16">
        <f t="shared" si="0"/>
        <v>19.125252767350315</v>
      </c>
      <c r="E36" s="17">
        <f t="shared" si="2"/>
        <v>731.11932261357413</v>
      </c>
      <c r="F36" s="19">
        <f t="shared" si="1"/>
        <v>750.2445753809244</v>
      </c>
      <c r="G36" s="28"/>
    </row>
    <row r="37" spans="2:8" x14ac:dyDescent="0.2">
      <c r="B37" s="15">
        <f t="shared" si="3"/>
        <v>31</v>
      </c>
      <c r="C37" s="17">
        <f t="shared" si="4"/>
        <v>22219.183998206801</v>
      </c>
      <c r="D37" s="16">
        <f t="shared" si="0"/>
        <v>18.515986665172335</v>
      </c>
      <c r="E37" s="17">
        <f t="shared" si="2"/>
        <v>731.72858871575204</v>
      </c>
      <c r="F37" s="19">
        <f t="shared" si="1"/>
        <v>750.2445753809244</v>
      </c>
      <c r="G37" s="28">
        <v>45627</v>
      </c>
      <c r="H37" s="29">
        <f>SUM(D26:D37)</f>
        <v>262.29200575355264</v>
      </c>
    </row>
    <row r="38" spans="2:8" x14ac:dyDescent="0.2">
      <c r="B38" s="15">
        <f t="shared" si="3"/>
        <v>32</v>
      </c>
      <c r="C38" s="17">
        <f t="shared" si="4"/>
        <v>21487.455409491049</v>
      </c>
      <c r="D38" s="16">
        <f t="shared" si="0"/>
        <v>17.906212841242542</v>
      </c>
      <c r="E38" s="17">
        <f t="shared" si="2"/>
        <v>732.33836253968184</v>
      </c>
      <c r="F38" s="19">
        <f t="shared" si="1"/>
        <v>750.2445753809244</v>
      </c>
      <c r="G38" s="28"/>
    </row>
    <row r="39" spans="2:8" x14ac:dyDescent="0.2">
      <c r="B39" s="15">
        <f t="shared" si="3"/>
        <v>33</v>
      </c>
      <c r="C39" s="17">
        <f t="shared" si="4"/>
        <v>20755.117046951367</v>
      </c>
      <c r="D39" s="16">
        <f t="shared" si="0"/>
        <v>17.295930872459472</v>
      </c>
      <c r="E39" s="17">
        <f t="shared" si="2"/>
        <v>732.94864450846489</v>
      </c>
      <c r="F39" s="19">
        <f t="shared" si="1"/>
        <v>750.2445753809244</v>
      </c>
      <c r="G39" s="28"/>
    </row>
    <row r="40" spans="2:8" x14ac:dyDescent="0.2">
      <c r="B40" s="15">
        <f t="shared" si="3"/>
        <v>34</v>
      </c>
      <c r="C40" s="17">
        <f t="shared" si="4"/>
        <v>20022.168402442901</v>
      </c>
      <c r="D40" s="16">
        <f t="shared" si="0"/>
        <v>16.685140335369084</v>
      </c>
      <c r="E40" s="17">
        <f t="shared" si="2"/>
        <v>733.55943504555535</v>
      </c>
      <c r="F40" s="19">
        <f t="shared" si="1"/>
        <v>750.2445753809244</v>
      </c>
      <c r="G40" s="28"/>
    </row>
    <row r="41" spans="2:8" x14ac:dyDescent="0.2">
      <c r="B41" s="15">
        <f t="shared" si="3"/>
        <v>35</v>
      </c>
      <c r="C41" s="17">
        <f t="shared" si="4"/>
        <v>19288.608967397347</v>
      </c>
      <c r="D41" s="16">
        <f t="shared" si="0"/>
        <v>16.073840806164458</v>
      </c>
      <c r="E41" s="17">
        <f t="shared" si="2"/>
        <v>734.17073457475999</v>
      </c>
      <c r="F41" s="19">
        <f t="shared" si="1"/>
        <v>750.2445753809244</v>
      </c>
      <c r="G41" s="28"/>
    </row>
    <row r="42" spans="2:8" x14ac:dyDescent="0.2">
      <c r="B42" s="15">
        <f t="shared" si="3"/>
        <v>36</v>
      </c>
      <c r="C42" s="17">
        <f t="shared" si="4"/>
        <v>18554.438232822587</v>
      </c>
      <c r="D42" s="16">
        <f t="shared" si="0"/>
        <v>15.462031860685491</v>
      </c>
      <c r="E42" s="17">
        <f t="shared" si="2"/>
        <v>734.78254352023896</v>
      </c>
      <c r="F42" s="19">
        <f t="shared" si="1"/>
        <v>750.2445753809244</v>
      </c>
      <c r="G42" s="28"/>
    </row>
    <row r="43" spans="2:8" x14ac:dyDescent="0.2">
      <c r="B43" s="15">
        <f t="shared" si="3"/>
        <v>37</v>
      </c>
      <c r="C43" s="17">
        <f t="shared" si="4"/>
        <v>17819.655689302348</v>
      </c>
      <c r="D43" s="16">
        <f t="shared" si="0"/>
        <v>14.849713074418624</v>
      </c>
      <c r="E43" s="17">
        <f t="shared" si="2"/>
        <v>735.39486230650573</v>
      </c>
      <c r="F43" s="19">
        <f t="shared" si="1"/>
        <v>750.2445753809244</v>
      </c>
      <c r="G43" s="28"/>
    </row>
    <row r="44" spans="2:8" x14ac:dyDescent="0.2">
      <c r="B44" s="15">
        <f t="shared" si="3"/>
        <v>38</v>
      </c>
      <c r="C44" s="17">
        <f t="shared" si="4"/>
        <v>17084.260826995844</v>
      </c>
      <c r="D44" s="16">
        <f t="shared" si="0"/>
        <v>14.236884022496538</v>
      </c>
      <c r="E44" s="17">
        <f t="shared" si="2"/>
        <v>736.00769135842791</v>
      </c>
      <c r="F44" s="19">
        <f t="shared" si="1"/>
        <v>750.2445753809244</v>
      </c>
      <c r="G44" s="28"/>
    </row>
    <row r="45" spans="2:8" x14ac:dyDescent="0.2">
      <c r="B45" s="15">
        <f t="shared" si="3"/>
        <v>39</v>
      </c>
      <c r="C45" s="17">
        <f t="shared" si="4"/>
        <v>16348.253135637417</v>
      </c>
      <c r="D45" s="16">
        <f t="shared" si="0"/>
        <v>13.623544279697848</v>
      </c>
      <c r="E45" s="17">
        <f t="shared" si="2"/>
        <v>736.62103110122655</v>
      </c>
      <c r="F45" s="19">
        <f t="shared" si="1"/>
        <v>750.2445753809244</v>
      </c>
      <c r="G45" s="28"/>
    </row>
    <row r="46" spans="2:8" x14ac:dyDescent="0.2">
      <c r="B46" s="15">
        <f t="shared" si="3"/>
        <v>40</v>
      </c>
      <c r="C46" s="17">
        <f t="shared" si="4"/>
        <v>15611.632104536189</v>
      </c>
      <c r="D46" s="16">
        <f t="shared" si="0"/>
        <v>13.009693420446824</v>
      </c>
      <c r="E46" s="17">
        <f t="shared" si="2"/>
        <v>737.23488196047754</v>
      </c>
      <c r="F46" s="19">
        <f t="shared" si="1"/>
        <v>750.2445753809244</v>
      </c>
      <c r="G46" s="28"/>
    </row>
    <row r="47" spans="2:8" x14ac:dyDescent="0.2">
      <c r="B47" s="15">
        <f t="shared" si="3"/>
        <v>41</v>
      </c>
      <c r="C47" s="17">
        <f t="shared" si="4"/>
        <v>14874.397222575712</v>
      </c>
      <c r="D47" s="16">
        <f t="shared" si="0"/>
        <v>12.395331018813094</v>
      </c>
      <c r="E47" s="17">
        <f t="shared" si="2"/>
        <v>737.84924436211134</v>
      </c>
      <c r="F47" s="19">
        <f t="shared" si="1"/>
        <v>750.2445753809244</v>
      </c>
      <c r="G47" s="28"/>
    </row>
    <row r="48" spans="2:8" x14ac:dyDescent="0.2">
      <c r="B48" s="15">
        <f t="shared" si="3"/>
        <v>42</v>
      </c>
      <c r="C48" s="17">
        <f t="shared" si="4"/>
        <v>14136.547978213601</v>
      </c>
      <c r="D48" s="16">
        <f t="shared" si="0"/>
        <v>11.780456648511334</v>
      </c>
      <c r="E48" s="17">
        <f t="shared" si="2"/>
        <v>738.46411873241311</v>
      </c>
      <c r="F48" s="19">
        <f t="shared" si="1"/>
        <v>750.2445753809244</v>
      </c>
      <c r="G48" s="28"/>
    </row>
    <row r="49" spans="2:8" x14ac:dyDescent="0.2">
      <c r="B49" s="15">
        <f t="shared" si="3"/>
        <v>43</v>
      </c>
      <c r="C49" s="17">
        <f t="shared" si="4"/>
        <v>13398.083859481188</v>
      </c>
      <c r="D49" s="16">
        <f t="shared" si="0"/>
        <v>11.165069882900992</v>
      </c>
      <c r="E49" s="17">
        <f t="shared" si="2"/>
        <v>739.07950549802342</v>
      </c>
      <c r="F49" s="19">
        <f t="shared" si="1"/>
        <v>750.2445753809244</v>
      </c>
      <c r="G49" s="28">
        <v>45992</v>
      </c>
      <c r="H49" s="29">
        <f>SUM(D38:D49)</f>
        <v>174.48384906320629</v>
      </c>
    </row>
    <row r="50" spans="2:8" x14ac:dyDescent="0.2">
      <c r="B50" s="15">
        <f t="shared" si="3"/>
        <v>44</v>
      </c>
      <c r="C50" s="17">
        <f t="shared" si="4"/>
        <v>12659.004353983166</v>
      </c>
      <c r="D50" s="16">
        <f t="shared" si="0"/>
        <v>10.549170294985972</v>
      </c>
      <c r="E50" s="17">
        <f t="shared" si="2"/>
        <v>739.69540508593843</v>
      </c>
      <c r="F50" s="19">
        <f t="shared" si="1"/>
        <v>750.2445753809244</v>
      </c>
      <c r="G50" s="28"/>
    </row>
    <row r="51" spans="2:8" x14ac:dyDescent="0.2">
      <c r="B51" s="15">
        <f t="shared" si="3"/>
        <v>45</v>
      </c>
      <c r="C51" s="17">
        <f t="shared" si="4"/>
        <v>11919.308948897227</v>
      </c>
      <c r="D51" s="16">
        <f t="shared" si="0"/>
        <v>9.9327574574143558</v>
      </c>
      <c r="E51" s="17">
        <f t="shared" si="2"/>
        <v>740.31181792351003</v>
      </c>
      <c r="F51" s="19">
        <f t="shared" si="1"/>
        <v>750.2445753809244</v>
      </c>
      <c r="G51" s="28"/>
    </row>
    <row r="52" spans="2:8" x14ac:dyDescent="0.2">
      <c r="B52" s="15">
        <f t="shared" si="3"/>
        <v>46</v>
      </c>
      <c r="C52" s="17">
        <f t="shared" ref="C52:C68" si="5">IF(B52="","",C51-E51)</f>
        <v>11178.997130973718</v>
      </c>
      <c r="D52" s="16">
        <f t="shared" ref="D52:D68" si="6">IF(B52="","",(C52*$C$3/12))</f>
        <v>9.3158309424780992</v>
      </c>
      <c r="E52" s="17">
        <f t="shared" ref="E52:E68" si="7">IF(B52="","",F52-D52)</f>
        <v>740.9287444384463</v>
      </c>
      <c r="F52" s="19">
        <f t="shared" ref="F52:F68" si="8">IF(B52="","",-PMT($C$3/12,$C$4,$D$2,0))</f>
        <v>750.2445753809244</v>
      </c>
      <c r="G52" s="28"/>
    </row>
    <row r="53" spans="2:8" x14ac:dyDescent="0.2">
      <c r="B53" s="15">
        <f t="shared" si="3"/>
        <v>47</v>
      </c>
      <c r="C53" s="17">
        <f t="shared" si="5"/>
        <v>10438.068386535271</v>
      </c>
      <c r="D53" s="16">
        <f t="shared" si="6"/>
        <v>8.6983903221127257</v>
      </c>
      <c r="E53" s="17">
        <f t="shared" si="7"/>
        <v>741.54618505881172</v>
      </c>
      <c r="F53" s="19">
        <f t="shared" si="8"/>
        <v>750.2445753809244</v>
      </c>
      <c r="G53" s="28"/>
    </row>
    <row r="54" spans="2:8" x14ac:dyDescent="0.2">
      <c r="B54" s="15">
        <f t="shared" si="3"/>
        <v>48</v>
      </c>
      <c r="C54" s="17">
        <f t="shared" si="5"/>
        <v>9696.5222014764586</v>
      </c>
      <c r="D54" s="16">
        <f t="shared" si="6"/>
        <v>8.0804351678970487</v>
      </c>
      <c r="E54" s="17">
        <f t="shared" si="7"/>
        <v>742.16414021302739</v>
      </c>
      <c r="F54" s="19">
        <f t="shared" si="8"/>
        <v>750.2445753809244</v>
      </c>
      <c r="G54" s="28"/>
    </row>
    <row r="55" spans="2:8" x14ac:dyDescent="0.2">
      <c r="B55" s="15">
        <f t="shared" si="3"/>
        <v>49</v>
      </c>
      <c r="C55" s="17">
        <f t="shared" si="5"/>
        <v>8954.3580612634305</v>
      </c>
      <c r="D55" s="16">
        <f t="shared" si="6"/>
        <v>7.4619650510528581</v>
      </c>
      <c r="E55" s="17">
        <f t="shared" si="7"/>
        <v>742.78261032987155</v>
      </c>
      <c r="F55" s="19">
        <f t="shared" si="8"/>
        <v>750.2445753809244</v>
      </c>
      <c r="G55" s="28"/>
    </row>
    <row r="56" spans="2:8" x14ac:dyDescent="0.2">
      <c r="B56" s="15">
        <f t="shared" si="3"/>
        <v>50</v>
      </c>
      <c r="C56" s="17">
        <f t="shared" si="5"/>
        <v>8211.5754509335584</v>
      </c>
      <c r="D56" s="16">
        <f t="shared" si="6"/>
        <v>6.842979542444632</v>
      </c>
      <c r="E56" s="17">
        <f t="shared" si="7"/>
        <v>743.40159583847981</v>
      </c>
      <c r="F56" s="19">
        <f t="shared" si="8"/>
        <v>750.2445753809244</v>
      </c>
      <c r="G56" s="28"/>
    </row>
    <row r="57" spans="2:8" x14ac:dyDescent="0.2">
      <c r="B57" s="15">
        <f t="shared" si="3"/>
        <v>51</v>
      </c>
      <c r="C57" s="17">
        <f t="shared" si="5"/>
        <v>7468.1738550950786</v>
      </c>
      <c r="D57" s="16">
        <f t="shared" si="6"/>
        <v>6.2234782125792316</v>
      </c>
      <c r="E57" s="17">
        <f t="shared" si="7"/>
        <v>744.02109716834514</v>
      </c>
      <c r="F57" s="19">
        <f t="shared" si="8"/>
        <v>750.2445753809244</v>
      </c>
      <c r="G57" s="28"/>
    </row>
    <row r="58" spans="2:8" x14ac:dyDescent="0.2">
      <c r="B58" s="15">
        <f t="shared" si="3"/>
        <v>52</v>
      </c>
      <c r="C58" s="17">
        <f t="shared" si="5"/>
        <v>6724.1527579267331</v>
      </c>
      <c r="D58" s="16">
        <f t="shared" si="6"/>
        <v>5.6034606316056106</v>
      </c>
      <c r="E58" s="17">
        <f t="shared" si="7"/>
        <v>744.64111474931883</v>
      </c>
      <c r="F58" s="19">
        <f t="shared" si="8"/>
        <v>750.2445753809244</v>
      </c>
      <c r="G58" s="28"/>
    </row>
    <row r="59" spans="2:8" x14ac:dyDescent="0.2">
      <c r="B59" s="15">
        <f t="shared" si="3"/>
        <v>53</v>
      </c>
      <c r="C59" s="17">
        <f t="shared" si="5"/>
        <v>5979.511643177414</v>
      </c>
      <c r="D59" s="16">
        <f t="shared" si="6"/>
        <v>4.9829263693145114</v>
      </c>
      <c r="E59" s="17">
        <f t="shared" si="7"/>
        <v>745.26164901160985</v>
      </c>
      <c r="F59" s="19">
        <f t="shared" si="8"/>
        <v>750.2445753809244</v>
      </c>
      <c r="G59" s="28"/>
    </row>
    <row r="60" spans="2:8" x14ac:dyDescent="0.2">
      <c r="B60" s="15">
        <f t="shared" si="3"/>
        <v>54</v>
      </c>
      <c r="C60" s="17">
        <f t="shared" si="5"/>
        <v>5234.2499941658043</v>
      </c>
      <c r="D60" s="16">
        <f t="shared" si="6"/>
        <v>4.3618749951381703</v>
      </c>
      <c r="E60" s="17">
        <f t="shared" si="7"/>
        <v>745.88270038578628</v>
      </c>
      <c r="F60" s="19">
        <f t="shared" si="8"/>
        <v>750.2445753809244</v>
      </c>
      <c r="G60" s="28"/>
    </row>
    <row r="61" spans="2:8" x14ac:dyDescent="0.2">
      <c r="B61" s="15">
        <f t="shared" si="3"/>
        <v>55</v>
      </c>
      <c r="C61" s="17">
        <f t="shared" si="5"/>
        <v>4488.3672937800184</v>
      </c>
      <c r="D61" s="16">
        <f t="shared" si="6"/>
        <v>3.7403060781500153</v>
      </c>
      <c r="E61" s="17">
        <f t="shared" si="7"/>
        <v>746.50426930277433</v>
      </c>
      <c r="F61" s="19">
        <f t="shared" si="8"/>
        <v>750.2445753809244</v>
      </c>
      <c r="G61" s="28">
        <v>46357</v>
      </c>
      <c r="H61" s="29">
        <f>SUM(D50:D61)</f>
        <v>85.793575065173229</v>
      </c>
    </row>
    <row r="62" spans="2:8" x14ac:dyDescent="0.2">
      <c r="B62" s="15">
        <f t="shared" si="3"/>
        <v>56</v>
      </c>
      <c r="C62" s="17">
        <f t="shared" si="5"/>
        <v>3741.8630244772439</v>
      </c>
      <c r="D62" s="16">
        <f t="shared" si="6"/>
        <v>3.1182191870643696</v>
      </c>
      <c r="E62" s="17">
        <f t="shared" si="7"/>
        <v>747.12635619386003</v>
      </c>
      <c r="F62" s="19">
        <f t="shared" si="8"/>
        <v>750.2445753809244</v>
      </c>
      <c r="G62" s="28"/>
    </row>
    <row r="63" spans="2:8" x14ac:dyDescent="0.2">
      <c r="B63" s="15">
        <f t="shared" si="3"/>
        <v>57</v>
      </c>
      <c r="C63" s="17">
        <f t="shared" si="5"/>
        <v>2994.736668283384</v>
      </c>
      <c r="D63" s="16">
        <f t="shared" si="6"/>
        <v>2.4956138902361533</v>
      </c>
      <c r="E63" s="17">
        <f t="shared" si="7"/>
        <v>747.7489614906882</v>
      </c>
      <c r="F63" s="19">
        <f t="shared" si="8"/>
        <v>750.2445753809244</v>
      </c>
      <c r="G63" s="28"/>
    </row>
    <row r="64" spans="2:8" x14ac:dyDescent="0.2">
      <c r="B64" s="15">
        <f t="shared" si="3"/>
        <v>58</v>
      </c>
      <c r="C64" s="17">
        <f t="shared" si="5"/>
        <v>2246.9877067926959</v>
      </c>
      <c r="D64" s="16">
        <f t="shared" si="6"/>
        <v>1.87248975566058</v>
      </c>
      <c r="E64" s="17">
        <f t="shared" si="7"/>
        <v>748.37208562526382</v>
      </c>
      <c r="F64" s="19">
        <f t="shared" si="8"/>
        <v>750.2445753809244</v>
      </c>
      <c r="G64" s="28"/>
    </row>
    <row r="65" spans="2:8" x14ac:dyDescent="0.2">
      <c r="B65" s="15">
        <f t="shared" si="3"/>
        <v>59</v>
      </c>
      <c r="C65" s="17">
        <f t="shared" si="5"/>
        <v>1498.615621167432</v>
      </c>
      <c r="D65" s="16">
        <f t="shared" si="6"/>
        <v>1.24884635097286</v>
      </c>
      <c r="E65" s="17">
        <f t="shared" si="7"/>
        <v>748.99572902995158</v>
      </c>
      <c r="F65" s="19">
        <f t="shared" si="8"/>
        <v>750.2445753809244</v>
      </c>
      <c r="G65" s="28"/>
    </row>
    <row r="66" spans="2:8" x14ac:dyDescent="0.2">
      <c r="B66" s="15">
        <f t="shared" si="3"/>
        <v>60</v>
      </c>
      <c r="C66" s="17">
        <f t="shared" si="5"/>
        <v>749.61989213748041</v>
      </c>
      <c r="D66" s="16">
        <f t="shared" si="6"/>
        <v>0.62468324344790038</v>
      </c>
      <c r="E66" s="17">
        <f t="shared" si="7"/>
        <v>749.61989213747654</v>
      </c>
      <c r="F66" s="19">
        <f t="shared" si="8"/>
        <v>750.2445753809244</v>
      </c>
      <c r="G66" s="28">
        <v>46539</v>
      </c>
      <c r="H66" s="29">
        <f>SUM(D62:D66)</f>
        <v>9.3598524273818633</v>
      </c>
    </row>
    <row r="67" spans="2:8" x14ac:dyDescent="0.2">
      <c r="B67" s="15" t="str">
        <f t="shared" si="3"/>
        <v/>
      </c>
      <c r="C67" s="17" t="str">
        <f t="shared" si="5"/>
        <v/>
      </c>
      <c r="D67" s="16" t="str">
        <f t="shared" si="6"/>
        <v/>
      </c>
      <c r="E67" s="17" t="str">
        <f t="shared" si="7"/>
        <v/>
      </c>
      <c r="F67" s="19" t="str">
        <f t="shared" si="8"/>
        <v/>
      </c>
    </row>
    <row r="68" spans="2:8" x14ac:dyDescent="0.2">
      <c r="B68" s="15" t="str">
        <f t="shared" si="3"/>
        <v/>
      </c>
      <c r="C68" s="17" t="str">
        <f t="shared" si="5"/>
        <v/>
      </c>
      <c r="D68" s="16" t="str">
        <f t="shared" si="6"/>
        <v/>
      </c>
      <c r="E68" s="17" t="str">
        <f t="shared" si="7"/>
        <v/>
      </c>
      <c r="F68" s="19" t="str">
        <f t="shared" si="8"/>
        <v/>
      </c>
    </row>
    <row r="69" spans="2:8" ht="13.5" thickBot="1" x14ac:dyDescent="0.25">
      <c r="D69" s="23">
        <f>SUM(D7:D68)</f>
        <v>1124.6745228554646</v>
      </c>
      <c r="E69" s="23">
        <f>SUM(E7:E68)</f>
        <v>43890</v>
      </c>
    </row>
  </sheetData>
  <mergeCells count="1">
    <mergeCell ref="B1:F1"/>
  </mergeCells>
  <printOptions horizontalCentered="1" verticalCentered="1" headings="1"/>
  <pageMargins left="0.39370078740157483" right="0.39370078740157483" top="0.39370078740157483" bottom="0.39370078740157483" header="0.51181102362204722" footer="0.51181102362204722"/>
  <pageSetup paperSize="9" scale="80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45" r:id="rId4" name="SpinButton2">
          <controlPr defaultSize="0" autoLine="0" autoPict="0" linkedCell="D2" r:id="rId5">
            <anchor moveWithCells="1">
              <from>
                <xdr:col>4</xdr:col>
                <xdr:colOff>19050</xdr:colOff>
                <xdr:row>1</xdr:row>
                <xdr:rowOff>28575</xdr:rowOff>
              </from>
              <to>
                <xdr:col>5</xdr:col>
                <xdr:colOff>28575</xdr:colOff>
                <xdr:row>2</xdr:row>
                <xdr:rowOff>19050</xdr:rowOff>
              </to>
            </anchor>
          </controlPr>
        </control>
      </mc:Choice>
      <mc:Fallback>
        <control shapeId="1045" r:id="rId4" name="SpinButton2"/>
      </mc:Fallback>
    </mc:AlternateContent>
    <mc:AlternateContent xmlns:mc="http://schemas.openxmlformats.org/markup-compatibility/2006">
      <mc:Choice Requires="x14">
        <control shapeId="1044" r:id="rId6" name="ScrollBar1">
          <controlPr defaultSize="0" autoLine="0" linkedCell="E3" r:id="rId7">
            <anchor moveWithCells="1">
              <from>
                <xdr:col>4</xdr:col>
                <xdr:colOff>9525</xdr:colOff>
                <xdr:row>2</xdr:row>
                <xdr:rowOff>9525</xdr:rowOff>
              </from>
              <to>
                <xdr:col>5</xdr:col>
                <xdr:colOff>19050</xdr:colOff>
                <xdr:row>3</xdr:row>
                <xdr:rowOff>0</xdr:rowOff>
              </to>
            </anchor>
          </controlPr>
        </control>
      </mc:Choice>
      <mc:Fallback>
        <control shapeId="1044" r:id="rId6" name="ScrollBar1"/>
      </mc:Fallback>
    </mc:AlternateContent>
    <mc:AlternateContent xmlns:mc="http://schemas.openxmlformats.org/markup-compatibility/2006">
      <mc:Choice Requires="x14">
        <control shapeId="1034" r:id="rId8" name="SpinButton1">
          <controlPr defaultSize="0" autoLine="0" autoPict="0" linkedCell="C4" r:id="rId9">
            <anchor moveWithCells="1">
              <from>
                <xdr:col>2</xdr:col>
                <xdr:colOff>1028700</xdr:colOff>
                <xdr:row>3</xdr:row>
                <xdr:rowOff>28575</xdr:rowOff>
              </from>
              <to>
                <xdr:col>3</xdr:col>
                <xdr:colOff>923925</xdr:colOff>
                <xdr:row>4</xdr:row>
                <xdr:rowOff>9525</xdr:rowOff>
              </to>
            </anchor>
          </controlPr>
        </control>
      </mc:Choice>
      <mc:Fallback>
        <control shapeId="1034" r:id="rId8" name="Spi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Simulation d'emprunt</vt:lpstr>
    </vt:vector>
  </TitlesOfParts>
  <Company>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CHADOURNE</dc:creator>
  <cp:lastModifiedBy>Utilisateur Windows</cp:lastModifiedBy>
  <cp:lastPrinted>2021-08-20T10:42:17Z</cp:lastPrinted>
  <dcterms:created xsi:type="dcterms:W3CDTF">2001-07-26T11:25:05Z</dcterms:created>
  <dcterms:modified xsi:type="dcterms:W3CDTF">2021-08-23T09:19:21Z</dcterms:modified>
</cp:coreProperties>
</file>