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610" windowHeight="10545"/>
  </bookViews>
  <sheets>
    <sheet name="donnees" sheetId="4" r:id="rId1"/>
    <sheet name="Feuil1" sheetId="1" r:id="rId2"/>
  </sheets>
  <calcPr calcId="125725"/>
</workbook>
</file>

<file path=xl/calcChain.xml><?xml version="1.0" encoding="utf-8"?>
<calcChain xmlns="http://schemas.openxmlformats.org/spreadsheetml/2006/main">
  <c r="P3" i="1"/>
  <c r="P4"/>
  <c r="P5"/>
  <c r="P6"/>
  <c r="P7"/>
  <c r="P2"/>
  <c r="S3"/>
  <c r="S4"/>
  <c r="S5"/>
  <c r="S6"/>
  <c r="S7"/>
  <c r="S2"/>
  <c r="Q2" i="4"/>
  <c r="K3" i="1"/>
  <c r="N3"/>
  <c r="O3"/>
  <c r="R3"/>
  <c r="K4"/>
  <c r="N4"/>
  <c r="O4"/>
  <c r="R4"/>
  <c r="K5"/>
  <c r="N5"/>
  <c r="O5"/>
  <c r="R5"/>
  <c r="K6"/>
  <c r="N6"/>
  <c r="O6"/>
  <c r="R6"/>
  <c r="K7"/>
  <c r="N7"/>
  <c r="O7"/>
  <c r="R7"/>
  <c r="O2"/>
  <c r="R2"/>
  <c r="N2"/>
  <c r="M2"/>
  <c r="K2"/>
  <c r="L2"/>
  <c r="J2"/>
  <c r="I2"/>
  <c r="H3"/>
  <c r="H4"/>
  <c r="H5"/>
  <c r="H6"/>
  <c r="H7"/>
  <c r="H2"/>
  <c r="E7"/>
  <c r="F7"/>
  <c r="G7"/>
  <c r="E3"/>
  <c r="F3"/>
  <c r="G3"/>
  <c r="E4"/>
  <c r="F4"/>
  <c r="G4"/>
  <c r="E5"/>
  <c r="F5"/>
  <c r="G5"/>
  <c r="E6"/>
  <c r="F6"/>
  <c r="G6"/>
  <c r="F2"/>
  <c r="G2"/>
  <c r="E2"/>
  <c r="B3"/>
  <c r="B4"/>
  <c r="B5"/>
  <c r="B6"/>
  <c r="B7"/>
  <c r="B2"/>
  <c r="A2"/>
  <c r="A3" i="4"/>
  <c r="A4" s="1"/>
  <c r="A4" i="1" s="1"/>
  <c r="M3" i="4"/>
  <c r="M4" s="1"/>
  <c r="M5" s="1"/>
  <c r="M6" s="1"/>
  <c r="M7" s="1"/>
  <c r="M7" i="1" s="1"/>
  <c r="L3" i="4"/>
  <c r="L3" i="1" s="1"/>
  <c r="J3" i="4"/>
  <c r="J4" s="1"/>
  <c r="J5" s="1"/>
  <c r="J6" s="1"/>
  <c r="J7" s="1"/>
  <c r="J7" i="1" s="1"/>
  <c r="I3" i="4"/>
  <c r="I4" s="1"/>
  <c r="I5" s="1"/>
  <c r="I6" s="1"/>
  <c r="I7" s="1"/>
  <c r="I7" i="1" s="1"/>
  <c r="T2" i="4"/>
  <c r="T2" i="1" s="1"/>
  <c r="A3" l="1"/>
  <c r="I6"/>
  <c r="I4"/>
  <c r="J6"/>
  <c r="J4"/>
  <c r="I5"/>
  <c r="I3"/>
  <c r="J5"/>
  <c r="J3"/>
  <c r="Q2"/>
  <c r="M6"/>
  <c r="M5"/>
  <c r="M4"/>
  <c r="M3"/>
  <c r="Q3" i="4"/>
  <c r="C2"/>
  <c r="C2" i="1" s="1"/>
  <c r="D2" i="4"/>
  <c r="D2" i="1" s="1"/>
  <c r="D4" i="4"/>
  <c r="D4" i="1" s="1"/>
  <c r="A5" i="4"/>
  <c r="A5" i="1" s="1"/>
  <c r="C4" i="4"/>
  <c r="C4" i="1" s="1"/>
  <c r="D3" i="4"/>
  <c r="D3" i="1" s="1"/>
  <c r="L4" i="4"/>
  <c r="L4" i="1" s="1"/>
  <c r="C3" i="4"/>
  <c r="C3" i="1" s="1"/>
  <c r="T3" i="4" l="1"/>
  <c r="T3" i="1" s="1"/>
  <c r="Q3"/>
  <c r="A6" i="4"/>
  <c r="A6" i="1" s="1"/>
  <c r="C5" i="4"/>
  <c r="C5" i="1" s="1"/>
  <c r="D5" i="4"/>
  <c r="D5" i="1" s="1"/>
  <c r="L5" i="4"/>
  <c r="L5" i="1" s="1"/>
  <c r="Q4" i="4"/>
  <c r="T4" l="1"/>
  <c r="T4" i="1" s="1"/>
  <c r="Q4"/>
  <c r="Q5" i="4"/>
  <c r="L6"/>
  <c r="L6" i="1" s="1"/>
  <c r="D6" i="4"/>
  <c r="D6" i="1" s="1"/>
  <c r="A7" i="4"/>
  <c r="A7" i="1" s="1"/>
  <c r="C6" i="4"/>
  <c r="C6" i="1" s="1"/>
  <c r="T5" i="4" l="1"/>
  <c r="T5" i="1" s="1"/>
  <c r="Q5"/>
  <c r="C7" i="4"/>
  <c r="C7" i="1" s="1"/>
  <c r="D7" i="4"/>
  <c r="D7" i="1" s="1"/>
  <c r="L7" i="4"/>
  <c r="Q6"/>
  <c r="Q7" l="1"/>
  <c r="L7" i="1"/>
  <c r="T6" i="4"/>
  <c r="T6" i="1" s="1"/>
  <c r="Q6"/>
  <c r="T7" i="4"/>
  <c r="T7" i="1" s="1"/>
  <c r="Q7"/>
</calcChain>
</file>

<file path=xl/sharedStrings.xml><?xml version="1.0" encoding="utf-8"?>
<sst xmlns="http://schemas.openxmlformats.org/spreadsheetml/2006/main" count="67" uniqueCount="42">
  <si>
    <t>nom</t>
  </si>
  <si>
    <t>prénom</t>
  </si>
  <si>
    <t>email</t>
  </si>
  <si>
    <t>tel</t>
  </si>
  <si>
    <t>remise exept</t>
  </si>
  <si>
    <t>date (début du mois)</t>
  </si>
  <si>
    <t>nb pers</t>
  </si>
  <si>
    <t>Adresse1</t>
  </si>
  <si>
    <t>Adresse2</t>
  </si>
  <si>
    <t>phil</t>
  </si>
  <si>
    <t>defer</t>
  </si>
  <si>
    <t>philippe@revellat.fr</t>
  </si>
  <si>
    <t>0607708666</t>
  </si>
  <si>
    <t>date entrée</t>
  </si>
  <si>
    <t>Quittance N°</t>
  </si>
  <si>
    <t>année</t>
  </si>
  <si>
    <t>27 bis rue De Launay</t>
  </si>
  <si>
    <t>Adriano</t>
  </si>
  <si>
    <t>Adrien</t>
  </si>
  <si>
    <t>Adrienne</t>
  </si>
  <si>
    <t>Adriette</t>
  </si>
  <si>
    <t>dupont</t>
  </si>
  <si>
    <t>albert</t>
  </si>
  <si>
    <t>martin</t>
  </si>
  <si>
    <t>dubois</t>
  </si>
  <si>
    <t>duraille</t>
  </si>
  <si>
    <t>dugland</t>
  </si>
  <si>
    <t xml:space="preserve">eplication remise </t>
  </si>
  <si>
    <t>0607708667</t>
  </si>
  <si>
    <t>0607708668</t>
  </si>
  <si>
    <t>0607708669</t>
  </si>
  <si>
    <t>0607708670</t>
  </si>
  <si>
    <t>0607708671</t>
  </si>
  <si>
    <t>Solde</t>
  </si>
  <si>
    <t>locbrut</t>
  </si>
  <si>
    <t>prov charg</t>
  </si>
  <si>
    <t>reajcharges</t>
  </si>
  <si>
    <t xml:space="preserve"> reglé</t>
  </si>
  <si>
    <t xml:space="preserve"> a regler</t>
  </si>
  <si>
    <t>date regl</t>
  </si>
  <si>
    <t>91400 Orsay</t>
  </si>
  <si>
    <t>fourniture machine a laver 120€ et salieres 10€</t>
  </si>
</sst>
</file>

<file path=xl/styles.xml><?xml version="1.0" encoding="utf-8"?>
<styleSheet xmlns="http://schemas.openxmlformats.org/spreadsheetml/2006/main">
  <numFmts count="2">
    <numFmt numFmtId="164" formatCode="mmm\-yyyy"/>
    <numFmt numFmtId="165" formatCode="yyyy"/>
  </numFmts>
  <fonts count="2">
    <font>
      <sz val="11"/>
      <color theme="1"/>
      <name val="Calibri"/>
      <family val="2"/>
      <scheme val="minor"/>
    </font>
    <font>
      <sz val="10"/>
      <color rgb="FF21212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64" fontId="0" fillId="3" borderId="1" xfId="0" applyNumberForma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quotePrefix="1" applyFill="1" applyBorder="1"/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164" fontId="0" fillId="3" borderId="5" xfId="0" applyNumberFormat="1" applyFill="1" applyBorder="1"/>
    <xf numFmtId="1" fontId="0" fillId="2" borderId="5" xfId="0" applyNumberFormat="1" applyFill="1" applyBorder="1"/>
    <xf numFmtId="165" fontId="0" fillId="2" borderId="5" xfId="0" applyNumberFormat="1" applyFill="1" applyBorder="1"/>
    <xf numFmtId="0" fontId="0" fillId="3" borderId="5" xfId="0" applyFill="1" applyBorder="1"/>
    <xf numFmtId="0" fontId="1" fillId="3" borderId="5" xfId="0" applyFont="1" applyFill="1" applyBorder="1"/>
    <xf numFmtId="0" fontId="0" fillId="3" borderId="5" xfId="0" quotePrefix="1" applyFill="1" applyBorder="1"/>
    <xf numFmtId="0" fontId="0" fillId="2" borderId="5" xfId="0" applyFill="1" applyBorder="1"/>
    <xf numFmtId="0" fontId="0" fillId="4" borderId="5" xfId="0" applyFill="1" applyBorder="1"/>
    <xf numFmtId="0" fontId="0" fillId="5" borderId="5" xfId="0" applyFill="1" applyBorder="1"/>
    <xf numFmtId="164" fontId="0" fillId="5" borderId="7" xfId="0" applyNumberFormat="1" applyFill="1" applyBorder="1"/>
    <xf numFmtId="164" fontId="0" fillId="3" borderId="8" xfId="0" applyNumberFormat="1" applyFill="1" applyBorder="1"/>
    <xf numFmtId="1" fontId="0" fillId="2" borderId="8" xfId="0" applyNumberFormat="1" applyFill="1" applyBorder="1"/>
    <xf numFmtId="165" fontId="0" fillId="2" borderId="8" xfId="0" applyNumberFormat="1" applyFill="1" applyBorder="1"/>
    <xf numFmtId="0" fontId="1" fillId="3" borderId="8" xfId="0" applyFont="1" applyFill="1" applyBorder="1"/>
    <xf numFmtId="0" fontId="0" fillId="3" borderId="8" xfId="0" applyFill="1" applyBorder="1"/>
    <xf numFmtId="0" fontId="0" fillId="3" borderId="8" xfId="0" quotePrefix="1" applyFill="1" applyBorder="1"/>
    <xf numFmtId="0" fontId="0" fillId="4" borderId="8" xfId="0" applyFill="1" applyBorder="1"/>
    <xf numFmtId="0" fontId="0" fillId="2" borderId="8" xfId="0" applyFill="1" applyBorder="1"/>
    <xf numFmtId="0" fontId="0" fillId="5" borderId="8" xfId="0" applyFill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3" xfId="0" applyFill="1" applyBorder="1"/>
    <xf numFmtId="0" fontId="0" fillId="2" borderId="6" xfId="0" applyFill="1" applyBorder="1"/>
    <xf numFmtId="0" fontId="0" fillId="2" borderId="9" xfId="0" applyFill="1" applyBorder="1"/>
    <xf numFmtId="164" fontId="0" fillId="2" borderId="7" xfId="0" applyNumberFormat="1" applyFill="1" applyBorder="1"/>
    <xf numFmtId="14" fontId="0" fillId="5" borderId="8" xfId="0" applyNumberFormat="1" applyFill="1" applyBorder="1"/>
    <xf numFmtId="14" fontId="0" fillId="5" borderId="1" xfId="0" applyNumberFormat="1" applyFill="1" applyBorder="1"/>
    <xf numFmtId="14" fontId="0" fillId="5" borderId="5" xfId="0" applyNumberForma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" xfId="0" quotePrefix="1" applyFill="1" applyBorder="1"/>
    <xf numFmtId="164" fontId="0" fillId="2" borderId="2" xfId="0" applyNumberFormat="1" applyFill="1" applyBorder="1"/>
    <xf numFmtId="164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7</xdr:row>
      <xdr:rowOff>0</xdr:rowOff>
    </xdr:from>
    <xdr:to>
      <xdr:col>13</xdr:col>
      <xdr:colOff>95250</xdr:colOff>
      <xdr:row>28</xdr:row>
      <xdr:rowOff>38100</xdr:rowOff>
    </xdr:to>
    <xdr:sp macro="" textlink="">
      <xdr:nvSpPr>
        <xdr:cNvPr id="2" name="ZoneTexte 1"/>
        <xdr:cNvSpPr txBox="1"/>
      </xdr:nvSpPr>
      <xdr:spPr>
        <a:xfrm>
          <a:off x="1438275" y="1971675"/>
          <a:ext cx="9753600" cy="49434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accent3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Comment ça marche: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codes couleur: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remplir les cases </a:t>
          </a:r>
        </a:p>
        <a:p>
          <a:r>
            <a:rPr lang="fr-FR" sz="1100">
              <a:solidFill>
                <a:schemeClr val="accent3"/>
              </a:solidFill>
              <a:latin typeface="+mn-lt"/>
              <a:ea typeface="+mn-ea"/>
              <a:cs typeface="+mn-cs"/>
            </a:rPr>
            <a:t>en vert tous les mois</a:t>
          </a:r>
        </a:p>
        <a:p>
          <a:r>
            <a:rPr lang="fr-FR" sz="1100">
              <a:solidFill>
                <a:schemeClr val="accent1"/>
              </a:solidFill>
              <a:latin typeface="+mn-lt"/>
              <a:ea typeface="+mn-ea"/>
              <a:cs typeface="+mn-cs"/>
            </a:rPr>
            <a:t>en bleu a l'entrée du locataire</a:t>
          </a:r>
        </a:p>
        <a:p>
          <a:r>
            <a:rPr lang="fr-FR" sz="1100">
              <a:solidFill>
                <a:schemeClr val="accent6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en rose quand il faut</a:t>
          </a:r>
        </a:p>
        <a:p>
          <a:r>
            <a:rPr lang="fr-FR" sz="1100">
              <a:solidFill>
                <a:srgbClr val="FFC000"/>
              </a:solidFill>
              <a:latin typeface="+mn-lt"/>
              <a:ea typeface="+mn-ea"/>
              <a:cs typeface="+mn-cs"/>
            </a:rPr>
            <a:t>orange, jamais</a:t>
          </a:r>
          <a:endParaRPr lang="fr-FR" sz="3200"/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 : Date au format "01/09/2016" juste dans la ligne2, le reste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suit</a:t>
          </a:r>
          <a:endParaRPr lang="fr-FR" sz="3200"/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COLONNE B date entréeds la coloc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au format "01/09/2016"  amettre pour chaque coloc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C N° de quitance, se met a jour automatiquement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D Année (auto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E à J coordonnées du locataire et adresse colocation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COLONE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H tel au format'0XXXXX pour garder le 0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K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Montant du loyer brut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L Provisions charge (par personne)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M Réajustement charges (par personne) nbre neg =rembours, positif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a payer en + (vient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en + ou- de provcharges)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 nombre de personne par chambre. peut être un nombre réel par ex 1,5 si il ya une 2eme pers la moitié du temps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 Remise exeptionelle par ex remboursement d'achat faits par certaines personnes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 explication sera imprimé sur la quitance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Q Montant a régler, montant que le locataire a du regler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 Montant Réglé montant que le locataire a réglé effectivement</a:t>
          </a:r>
          <a:endParaRPr lang="fr-FR" sz="3200"/>
        </a:p>
        <a:p>
          <a:pPr fontAlgn="base"/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Q Date du reglement</a:t>
          </a:r>
        </a:p>
        <a:p>
          <a:pPr marL="0" marR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COLONNE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 Solde (a reporter le mois prochain pour régul dans  "remise exeptionelle" (si du mettre le chiffre en négatif)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Et voila</a:t>
          </a:r>
          <a:endParaRPr lang="fr-FR" sz="32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enregistrer ce fichier (sans changer le nom), le fermer et ouvrir le fichier word qui est en publipostage avec celui-ci</a:t>
          </a:r>
        </a:p>
        <a:p>
          <a:endParaRPr lang="fr-FR" sz="3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361949</xdr:rowOff>
    </xdr:from>
    <xdr:to>
      <xdr:col>20</xdr:col>
      <xdr:colOff>28575</xdr:colOff>
      <xdr:row>5</xdr:row>
      <xdr:rowOff>133349</xdr:rowOff>
    </xdr:to>
    <xdr:sp macro="" textlink="">
      <xdr:nvSpPr>
        <xdr:cNvPr id="2" name="ZoneTexte 1"/>
        <xdr:cNvSpPr txBox="1"/>
      </xdr:nvSpPr>
      <xdr:spPr>
        <a:xfrm>
          <a:off x="295275" y="361949"/>
          <a:ext cx="19792950" cy="11144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6600"/>
            <a:t>NE PAS TOUCHER A CET ONGLET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"/>
  <sheetViews>
    <sheetView tabSelected="1" zoomScale="75" zoomScaleNormal="75" workbookViewId="0">
      <selection activeCell="B11" sqref="B11"/>
    </sheetView>
  </sheetViews>
  <sheetFormatPr baseColWidth="10" defaultRowHeight="15"/>
  <cols>
    <col min="1" max="1" width="13.42578125" customWidth="1"/>
    <col min="2" max="2" width="12.140625" customWidth="1"/>
    <col min="3" max="3" width="10.5703125" customWidth="1"/>
    <col min="4" max="4" width="6.85546875" customWidth="1"/>
    <col min="7" max="7" width="22.7109375" customWidth="1"/>
    <col min="9" max="9" width="22" customWidth="1"/>
    <col min="10" max="10" width="13" customWidth="1"/>
    <col min="11" max="11" width="9.28515625" customWidth="1"/>
    <col min="12" max="12" width="9.42578125" customWidth="1"/>
    <col min="13" max="13" width="19.28515625" customWidth="1"/>
    <col min="14" max="14" width="11.5703125" bestFit="1" customWidth="1"/>
    <col min="15" max="15" width="14.7109375" customWidth="1"/>
    <col min="16" max="16" width="49.42578125" customWidth="1"/>
    <col min="17" max="18" width="14" customWidth="1"/>
    <col min="19" max="19" width="12" bestFit="1" customWidth="1"/>
    <col min="20" max="20" width="13.28515625" customWidth="1"/>
    <col min="21" max="21" width="16.42578125" customWidth="1"/>
  </cols>
  <sheetData>
    <row r="1" spans="1:20" s="1" customFormat="1" ht="30.75" thickBot="1">
      <c r="A1" s="30" t="s">
        <v>5</v>
      </c>
      <c r="B1" s="31" t="s">
        <v>13</v>
      </c>
      <c r="C1" s="31" t="s">
        <v>14</v>
      </c>
      <c r="D1" s="31" t="s">
        <v>15</v>
      </c>
      <c r="E1" s="31" t="s">
        <v>0</v>
      </c>
      <c r="F1" s="31" t="s">
        <v>1</v>
      </c>
      <c r="G1" s="31" t="s">
        <v>2</v>
      </c>
      <c r="H1" s="31" t="s">
        <v>3</v>
      </c>
      <c r="I1" s="31" t="s">
        <v>7</v>
      </c>
      <c r="J1" s="31" t="s">
        <v>8</v>
      </c>
      <c r="K1" s="31" t="s">
        <v>34</v>
      </c>
      <c r="L1" s="31" t="s">
        <v>35</v>
      </c>
      <c r="M1" s="31" t="s">
        <v>36</v>
      </c>
      <c r="N1" s="31" t="s">
        <v>6</v>
      </c>
      <c r="O1" s="31" t="s">
        <v>4</v>
      </c>
      <c r="P1" s="31" t="s">
        <v>27</v>
      </c>
      <c r="Q1" s="31" t="s">
        <v>38</v>
      </c>
      <c r="R1" s="31" t="s">
        <v>37</v>
      </c>
      <c r="S1" s="31" t="s">
        <v>39</v>
      </c>
      <c r="T1" s="32" t="s">
        <v>33</v>
      </c>
    </row>
    <row r="2" spans="1:20">
      <c r="A2" s="20">
        <v>42248</v>
      </c>
      <c r="B2" s="21">
        <v>42248</v>
      </c>
      <c r="C2" s="22">
        <f>INT(((A2-B2)*12/365)+1)</f>
        <v>1</v>
      </c>
      <c r="D2" s="23">
        <f>A2</f>
        <v>42248</v>
      </c>
      <c r="E2" s="24" t="s">
        <v>10</v>
      </c>
      <c r="F2" s="24" t="s">
        <v>9</v>
      </c>
      <c r="G2" s="25" t="s">
        <v>11</v>
      </c>
      <c r="H2" s="26" t="s">
        <v>12</v>
      </c>
      <c r="I2" s="25" t="s">
        <v>16</v>
      </c>
      <c r="J2" s="25" t="s">
        <v>40</v>
      </c>
      <c r="K2" s="25">
        <v>520</v>
      </c>
      <c r="L2" s="25">
        <v>60</v>
      </c>
      <c r="M2" s="27">
        <v>0</v>
      </c>
      <c r="N2" s="27">
        <v>2</v>
      </c>
      <c r="O2" s="27">
        <v>130</v>
      </c>
      <c r="P2" s="27" t="s">
        <v>41</v>
      </c>
      <c r="Q2" s="28">
        <f>K2+(N2*(L2+M2))-O2</f>
        <v>510</v>
      </c>
      <c r="R2" s="29">
        <v>500</v>
      </c>
      <c r="S2" s="37">
        <v>42249</v>
      </c>
      <c r="T2" s="35">
        <f>R2-Q2</f>
        <v>-10</v>
      </c>
    </row>
    <row r="3" spans="1:20">
      <c r="A3" s="44">
        <f>A2</f>
        <v>42248</v>
      </c>
      <c r="B3" s="2">
        <v>42248</v>
      </c>
      <c r="C3" s="3">
        <f t="shared" ref="C3:C7" si="0">((A3-B3)*12/365)+1</f>
        <v>1</v>
      </c>
      <c r="D3" s="4">
        <f t="shared" ref="D3:D7" si="1">A3</f>
        <v>42248</v>
      </c>
      <c r="E3" s="6" t="s">
        <v>21</v>
      </c>
      <c r="F3" s="5" t="s">
        <v>22</v>
      </c>
      <c r="G3" s="6" t="s">
        <v>11</v>
      </c>
      <c r="H3" s="7" t="s">
        <v>28</v>
      </c>
      <c r="I3" s="9" t="str">
        <f>I2</f>
        <v>27 bis rue De Launay</v>
      </c>
      <c r="J3" s="9" t="str">
        <f>J2</f>
        <v>91400 Orsay</v>
      </c>
      <c r="K3" s="6">
        <v>520</v>
      </c>
      <c r="L3" s="9">
        <f>L2</f>
        <v>60</v>
      </c>
      <c r="M3" s="9">
        <f>M2</f>
        <v>0</v>
      </c>
      <c r="N3" s="8">
        <v>2</v>
      </c>
      <c r="O3" s="8">
        <v>0</v>
      </c>
      <c r="P3" s="8"/>
      <c r="Q3" s="9">
        <f t="shared" ref="Q3:Q7" si="2">K3+(N3*L3)+M3-O3</f>
        <v>640</v>
      </c>
      <c r="R3" s="10">
        <v>640</v>
      </c>
      <c r="S3" s="38">
        <v>42249</v>
      </c>
      <c r="T3" s="33">
        <f t="shared" ref="T3:T7" si="3">R3-Q3</f>
        <v>0</v>
      </c>
    </row>
    <row r="4" spans="1:20">
      <c r="A4" s="44">
        <f t="shared" ref="A4:A7" si="4">A3</f>
        <v>42248</v>
      </c>
      <c r="B4" s="2">
        <v>42248</v>
      </c>
      <c r="C4" s="3">
        <f t="shared" si="0"/>
        <v>1</v>
      </c>
      <c r="D4" s="4">
        <f t="shared" si="1"/>
        <v>42248</v>
      </c>
      <c r="E4" s="6" t="s">
        <v>23</v>
      </c>
      <c r="F4" s="5" t="s">
        <v>17</v>
      </c>
      <c r="G4" s="6" t="s">
        <v>11</v>
      </c>
      <c r="H4" s="7" t="s">
        <v>29</v>
      </c>
      <c r="I4" s="9" t="str">
        <f t="shared" ref="I4:J7" si="5">I3</f>
        <v>27 bis rue De Launay</v>
      </c>
      <c r="J4" s="9" t="str">
        <f t="shared" si="5"/>
        <v>91400 Orsay</v>
      </c>
      <c r="K4" s="6">
        <v>520</v>
      </c>
      <c r="L4" s="9">
        <f t="shared" ref="L4:M7" si="6">L3</f>
        <v>60</v>
      </c>
      <c r="M4" s="9">
        <f t="shared" si="6"/>
        <v>0</v>
      </c>
      <c r="N4" s="8">
        <v>1</v>
      </c>
      <c r="O4" s="8">
        <v>0</v>
      </c>
      <c r="P4" s="8"/>
      <c r="Q4" s="9">
        <f t="shared" si="2"/>
        <v>580</v>
      </c>
      <c r="R4" s="10">
        <v>580</v>
      </c>
      <c r="S4" s="38">
        <v>42249</v>
      </c>
      <c r="T4" s="33">
        <f t="shared" si="3"/>
        <v>0</v>
      </c>
    </row>
    <row r="5" spans="1:20">
      <c r="A5" s="44">
        <f t="shared" si="4"/>
        <v>42248</v>
      </c>
      <c r="B5" s="2">
        <v>42248</v>
      </c>
      <c r="C5" s="3">
        <f t="shared" si="0"/>
        <v>1</v>
      </c>
      <c r="D5" s="4">
        <f t="shared" si="1"/>
        <v>42248</v>
      </c>
      <c r="E5" s="6" t="s">
        <v>24</v>
      </c>
      <c r="F5" s="5" t="s">
        <v>18</v>
      </c>
      <c r="G5" s="6" t="s">
        <v>11</v>
      </c>
      <c r="H5" s="7" t="s">
        <v>30</v>
      </c>
      <c r="I5" s="9" t="str">
        <f t="shared" si="5"/>
        <v>27 bis rue De Launay</v>
      </c>
      <c r="J5" s="9" t="str">
        <f t="shared" si="5"/>
        <v>91400 Orsay</v>
      </c>
      <c r="K5" s="6">
        <v>520</v>
      </c>
      <c r="L5" s="9">
        <f t="shared" si="6"/>
        <v>60</v>
      </c>
      <c r="M5" s="9">
        <f t="shared" si="6"/>
        <v>0</v>
      </c>
      <c r="N5" s="8">
        <v>1</v>
      </c>
      <c r="O5" s="8">
        <v>0</v>
      </c>
      <c r="P5" s="8"/>
      <c r="Q5" s="9">
        <f t="shared" si="2"/>
        <v>580</v>
      </c>
      <c r="R5" s="10">
        <v>580</v>
      </c>
      <c r="S5" s="38">
        <v>42249</v>
      </c>
      <c r="T5" s="33">
        <f t="shared" si="3"/>
        <v>0</v>
      </c>
    </row>
    <row r="6" spans="1:20">
      <c r="A6" s="44">
        <f t="shared" si="4"/>
        <v>42248</v>
      </c>
      <c r="B6" s="2">
        <v>42248</v>
      </c>
      <c r="C6" s="3">
        <f t="shared" si="0"/>
        <v>1</v>
      </c>
      <c r="D6" s="4">
        <f t="shared" si="1"/>
        <v>42248</v>
      </c>
      <c r="E6" s="6" t="s">
        <v>25</v>
      </c>
      <c r="F6" s="5" t="s">
        <v>19</v>
      </c>
      <c r="G6" s="6" t="s">
        <v>11</v>
      </c>
      <c r="H6" s="7" t="s">
        <v>31</v>
      </c>
      <c r="I6" s="9" t="str">
        <f t="shared" si="5"/>
        <v>27 bis rue De Launay</v>
      </c>
      <c r="J6" s="9" t="str">
        <f t="shared" si="5"/>
        <v>91400 Orsay</v>
      </c>
      <c r="K6" s="6">
        <v>520</v>
      </c>
      <c r="L6" s="9">
        <f t="shared" si="6"/>
        <v>60</v>
      </c>
      <c r="M6" s="9">
        <f t="shared" si="6"/>
        <v>0</v>
      </c>
      <c r="N6" s="8">
        <v>1</v>
      </c>
      <c r="O6" s="8">
        <v>0</v>
      </c>
      <c r="P6" s="8"/>
      <c r="Q6" s="9">
        <f t="shared" si="2"/>
        <v>580</v>
      </c>
      <c r="R6" s="10">
        <v>580</v>
      </c>
      <c r="S6" s="38">
        <v>42249</v>
      </c>
      <c r="T6" s="33">
        <f t="shared" si="3"/>
        <v>0</v>
      </c>
    </row>
    <row r="7" spans="1:20" ht="15.75" thickBot="1">
      <c r="A7" s="45">
        <f t="shared" si="4"/>
        <v>42248</v>
      </c>
      <c r="B7" s="11">
        <v>42248</v>
      </c>
      <c r="C7" s="12">
        <f t="shared" si="0"/>
        <v>1</v>
      </c>
      <c r="D7" s="13">
        <f t="shared" si="1"/>
        <v>42248</v>
      </c>
      <c r="E7" s="14" t="s">
        <v>26</v>
      </c>
      <c r="F7" s="15" t="s">
        <v>20</v>
      </c>
      <c r="G7" s="14" t="s">
        <v>11</v>
      </c>
      <c r="H7" s="16" t="s">
        <v>32</v>
      </c>
      <c r="I7" s="17" t="str">
        <f t="shared" si="5"/>
        <v>27 bis rue De Launay</v>
      </c>
      <c r="J7" s="17" t="str">
        <f t="shared" si="5"/>
        <v>91400 Orsay</v>
      </c>
      <c r="K7" s="14">
        <v>520</v>
      </c>
      <c r="L7" s="17">
        <f t="shared" si="6"/>
        <v>60</v>
      </c>
      <c r="M7" s="17">
        <f t="shared" si="6"/>
        <v>0</v>
      </c>
      <c r="N7" s="18">
        <v>1</v>
      </c>
      <c r="O7" s="18">
        <v>0</v>
      </c>
      <c r="P7" s="18"/>
      <c r="Q7" s="17">
        <f t="shared" si="2"/>
        <v>580</v>
      </c>
      <c r="R7" s="19">
        <v>580</v>
      </c>
      <c r="S7" s="39">
        <v>42249</v>
      </c>
      <c r="T7" s="34">
        <f t="shared" si="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"/>
  <sheetViews>
    <sheetView workbookViewId="0">
      <selection activeCell="D12" sqref="D12"/>
    </sheetView>
  </sheetViews>
  <sheetFormatPr baseColWidth="10" defaultRowHeight="15"/>
  <cols>
    <col min="1" max="1" width="9.5703125" customWidth="1"/>
    <col min="2" max="2" width="9.42578125" customWidth="1"/>
    <col min="3" max="3" width="10.5703125" customWidth="1"/>
    <col min="4" max="4" width="6.85546875" customWidth="1"/>
    <col min="7" max="7" width="22.7109375" customWidth="1"/>
    <col min="8" max="8" width="14.140625" customWidth="1"/>
    <col min="9" max="9" width="22" customWidth="1"/>
    <col min="10" max="10" width="13" customWidth="1"/>
    <col min="11" max="11" width="9.28515625" customWidth="1"/>
    <col min="12" max="12" width="9.42578125" customWidth="1"/>
    <col min="13" max="13" width="19.28515625" customWidth="1"/>
    <col min="15" max="15" width="14.7109375" customWidth="1"/>
    <col min="16" max="16" width="52.85546875" customWidth="1"/>
    <col min="17" max="18" width="14" customWidth="1"/>
    <col min="20" max="20" width="13.28515625" customWidth="1"/>
    <col min="21" max="21" width="16.42578125" customWidth="1"/>
  </cols>
  <sheetData>
    <row r="1" spans="1:20" s="1" customFormat="1" ht="45.75" thickBot="1">
      <c r="A1" s="40" t="s">
        <v>5</v>
      </c>
      <c r="B1" s="41" t="s">
        <v>13</v>
      </c>
      <c r="C1" s="41" t="s">
        <v>14</v>
      </c>
      <c r="D1" s="41" t="s">
        <v>15</v>
      </c>
      <c r="E1" s="41" t="s">
        <v>0</v>
      </c>
      <c r="F1" s="41" t="s">
        <v>1</v>
      </c>
      <c r="G1" s="41" t="s">
        <v>2</v>
      </c>
      <c r="H1" s="41" t="s">
        <v>3</v>
      </c>
      <c r="I1" s="41" t="s">
        <v>7</v>
      </c>
      <c r="J1" s="41" t="s">
        <v>8</v>
      </c>
      <c r="K1" s="41" t="s">
        <v>34</v>
      </c>
      <c r="L1" s="41" t="s">
        <v>35</v>
      </c>
      <c r="M1" s="41" t="s">
        <v>36</v>
      </c>
      <c r="N1" s="41" t="s">
        <v>6</v>
      </c>
      <c r="O1" s="41" t="s">
        <v>4</v>
      </c>
      <c r="P1" s="41" t="s">
        <v>27</v>
      </c>
      <c r="Q1" s="41" t="s">
        <v>38</v>
      </c>
      <c r="R1" s="41" t="s">
        <v>37</v>
      </c>
      <c r="S1" s="41" t="s">
        <v>39</v>
      </c>
      <c r="T1" s="42" t="s">
        <v>33</v>
      </c>
    </row>
    <row r="2" spans="1:20">
      <c r="A2" s="36" t="str">
        <f>TEXT(donnees!A2,"mmm-aaaa")</f>
        <v>sept-2015</v>
      </c>
      <c r="B2" s="36" t="str">
        <f>TEXT(donnees!B2,"mmm-aaaa")</f>
        <v>sept-2015</v>
      </c>
      <c r="C2" s="36" t="str">
        <f>TEXT(donnees!C2,"##")</f>
        <v>1</v>
      </c>
      <c r="D2" s="36" t="str">
        <f>TEXT(donnees!D2,"aaa")</f>
        <v>2015</v>
      </c>
      <c r="E2" s="36" t="str">
        <f>TEXT(donnees!E2,"")</f>
        <v>defer</v>
      </c>
      <c r="F2" s="36" t="str">
        <f>TEXT(donnees!F2,"")</f>
        <v>phil</v>
      </c>
      <c r="G2" s="36" t="str">
        <f>TEXT(donnees!G2,"")</f>
        <v>philippe@revellat.fr</v>
      </c>
      <c r="H2" s="43" t="str">
        <f>TEXT(donnees!H2,"0??????????")</f>
        <v>0 607708666</v>
      </c>
      <c r="I2" s="28" t="str">
        <f>donnees!I2</f>
        <v>27 bis rue De Launay</v>
      </c>
      <c r="J2" s="28" t="str">
        <f>donnees!J2</f>
        <v>91400 Orsay</v>
      </c>
      <c r="K2" s="28">
        <f>donnees!K2</f>
        <v>520</v>
      </c>
      <c r="L2" s="28">
        <f>donnees!L2</f>
        <v>60</v>
      </c>
      <c r="M2" s="28">
        <f>donnees!M2</f>
        <v>0</v>
      </c>
      <c r="N2" s="28">
        <f>donnees!N2</f>
        <v>2</v>
      </c>
      <c r="O2" s="28">
        <f>donnees!O2</f>
        <v>130</v>
      </c>
      <c r="P2" s="28" t="str">
        <f>IF(ISBLANK(donnees!P2),""," (Pour "&amp; donnees!P2&amp;") ")</f>
        <v xml:space="preserve"> (Pour fourniture machine a laver 120€ et salieres 10€) </v>
      </c>
      <c r="Q2" s="28">
        <f>donnees!Q2</f>
        <v>510</v>
      </c>
      <c r="R2" s="28">
        <f>donnees!R2</f>
        <v>500</v>
      </c>
      <c r="S2" s="28" t="str">
        <f>TEXT(donnees!S2,"j-mmm-aaaa")</f>
        <v>2-sept-2015</v>
      </c>
      <c r="T2" s="28">
        <f>donnees!T2</f>
        <v>-10</v>
      </c>
    </row>
    <row r="3" spans="1:20">
      <c r="A3" s="36" t="str">
        <f>TEXT(donnees!A3,"mmm-aaaa")</f>
        <v>sept-2015</v>
      </c>
      <c r="B3" s="36" t="str">
        <f>TEXT(donnees!B3,"mmm-aaaa")</f>
        <v>sept-2015</v>
      </c>
      <c r="C3" s="36" t="str">
        <f>TEXT(donnees!C3,"##")</f>
        <v>1</v>
      </c>
      <c r="D3" s="36" t="str">
        <f>TEXT(donnees!D3,"aaa")</f>
        <v>2015</v>
      </c>
      <c r="E3" s="36" t="str">
        <f>TEXT(donnees!E3,"")</f>
        <v>dupont</v>
      </c>
      <c r="F3" s="36" t="str">
        <f>TEXT(donnees!F3,"")</f>
        <v>albert</v>
      </c>
      <c r="G3" s="36" t="str">
        <f>TEXT(donnees!G3,"")</f>
        <v>philippe@revellat.fr</v>
      </c>
      <c r="H3" s="43" t="str">
        <f>TEXT(donnees!H3,"0??????????")</f>
        <v>0 607708667</v>
      </c>
      <c r="I3" s="28" t="str">
        <f>donnees!I3</f>
        <v>27 bis rue De Launay</v>
      </c>
      <c r="J3" s="28" t="str">
        <f>donnees!J3</f>
        <v>91400 Orsay</v>
      </c>
      <c r="K3" s="28">
        <f>donnees!K3</f>
        <v>520</v>
      </c>
      <c r="L3" s="28">
        <f>donnees!L3</f>
        <v>60</v>
      </c>
      <c r="M3" s="28">
        <f>donnees!M3</f>
        <v>0</v>
      </c>
      <c r="N3" s="28">
        <f>donnees!N3</f>
        <v>2</v>
      </c>
      <c r="O3" s="28">
        <f>donnees!O3</f>
        <v>0</v>
      </c>
      <c r="P3" s="28" t="str">
        <f>IF(ISBLANK(donnees!P3),""," (Pour "&amp; donnees!P3&amp;") ")</f>
        <v/>
      </c>
      <c r="Q3" s="28">
        <f>donnees!Q3</f>
        <v>640</v>
      </c>
      <c r="R3" s="28">
        <f>donnees!R3</f>
        <v>640</v>
      </c>
      <c r="S3" s="28" t="str">
        <f>TEXT(donnees!S3,"j-mmm-aaaa")</f>
        <v>2-sept-2015</v>
      </c>
      <c r="T3" s="28">
        <f>donnees!T3</f>
        <v>0</v>
      </c>
    </row>
    <row r="4" spans="1:20">
      <c r="A4" s="36" t="str">
        <f>TEXT(donnees!A4,"mmm-aaaa")</f>
        <v>sept-2015</v>
      </c>
      <c r="B4" s="36" t="str">
        <f>TEXT(donnees!B4,"mmm-aaaa")</f>
        <v>sept-2015</v>
      </c>
      <c r="C4" s="36" t="str">
        <f>TEXT(donnees!C4,"##")</f>
        <v>1</v>
      </c>
      <c r="D4" s="36" t="str">
        <f>TEXT(donnees!D4,"aaa")</f>
        <v>2015</v>
      </c>
      <c r="E4" s="36" t="str">
        <f>TEXT(donnees!E4,"")</f>
        <v>martin</v>
      </c>
      <c r="F4" s="36" t="str">
        <f>TEXT(donnees!F4,"")</f>
        <v>Adriano</v>
      </c>
      <c r="G4" s="36" t="str">
        <f>TEXT(donnees!G4,"")</f>
        <v>philippe@revellat.fr</v>
      </c>
      <c r="H4" s="43" t="str">
        <f>TEXT(donnees!H4,"0??????????")</f>
        <v>0 607708668</v>
      </c>
      <c r="I4" s="28" t="str">
        <f>donnees!I4</f>
        <v>27 bis rue De Launay</v>
      </c>
      <c r="J4" s="28" t="str">
        <f>donnees!J4</f>
        <v>91400 Orsay</v>
      </c>
      <c r="K4" s="28">
        <f>donnees!K4</f>
        <v>520</v>
      </c>
      <c r="L4" s="28">
        <f>donnees!L4</f>
        <v>60</v>
      </c>
      <c r="M4" s="28">
        <f>donnees!M4</f>
        <v>0</v>
      </c>
      <c r="N4" s="28">
        <f>donnees!N4</f>
        <v>1</v>
      </c>
      <c r="O4" s="28">
        <f>donnees!O4</f>
        <v>0</v>
      </c>
      <c r="P4" s="28" t="str">
        <f>IF(ISBLANK(donnees!P4),""," (Pour "&amp; donnees!P4&amp;") ")</f>
        <v/>
      </c>
      <c r="Q4" s="28">
        <f>donnees!Q4</f>
        <v>580</v>
      </c>
      <c r="R4" s="28">
        <f>donnees!R4</f>
        <v>580</v>
      </c>
      <c r="S4" s="28" t="str">
        <f>TEXT(donnees!S4,"j-mmm-aaaa")</f>
        <v>2-sept-2015</v>
      </c>
      <c r="T4" s="28">
        <f>donnees!T4</f>
        <v>0</v>
      </c>
    </row>
    <row r="5" spans="1:20">
      <c r="A5" s="36" t="str">
        <f>TEXT(donnees!A5,"mmm-aaaa")</f>
        <v>sept-2015</v>
      </c>
      <c r="B5" s="36" t="str">
        <f>TEXT(donnees!B5,"mmm-aaaa")</f>
        <v>sept-2015</v>
      </c>
      <c r="C5" s="36" t="str">
        <f>TEXT(donnees!C5,"##")</f>
        <v>1</v>
      </c>
      <c r="D5" s="36" t="str">
        <f>TEXT(donnees!D5,"aaa")</f>
        <v>2015</v>
      </c>
      <c r="E5" s="36" t="str">
        <f>TEXT(donnees!E5,"")</f>
        <v>dubois</v>
      </c>
      <c r="F5" s="36" t="str">
        <f>TEXT(donnees!F5,"")</f>
        <v>Adrien</v>
      </c>
      <c r="G5" s="36" t="str">
        <f>TEXT(donnees!G5,"")</f>
        <v>philippe@revellat.fr</v>
      </c>
      <c r="H5" s="43" t="str">
        <f>TEXT(donnees!H5,"0??????????")</f>
        <v>0 607708669</v>
      </c>
      <c r="I5" s="28" t="str">
        <f>donnees!I5</f>
        <v>27 bis rue De Launay</v>
      </c>
      <c r="J5" s="28" t="str">
        <f>donnees!J5</f>
        <v>91400 Orsay</v>
      </c>
      <c r="K5" s="28">
        <f>donnees!K5</f>
        <v>520</v>
      </c>
      <c r="L5" s="28">
        <f>donnees!L5</f>
        <v>60</v>
      </c>
      <c r="M5" s="28">
        <f>donnees!M5</f>
        <v>0</v>
      </c>
      <c r="N5" s="28">
        <f>donnees!N5</f>
        <v>1</v>
      </c>
      <c r="O5" s="28">
        <f>donnees!O5</f>
        <v>0</v>
      </c>
      <c r="P5" s="28" t="str">
        <f>IF(ISBLANK(donnees!P5),""," (Pour "&amp; donnees!P5&amp;") ")</f>
        <v/>
      </c>
      <c r="Q5" s="28">
        <f>donnees!Q5</f>
        <v>580</v>
      </c>
      <c r="R5" s="28">
        <f>donnees!R5</f>
        <v>580</v>
      </c>
      <c r="S5" s="28" t="str">
        <f>TEXT(donnees!S5,"j-mmm-aaaa")</f>
        <v>2-sept-2015</v>
      </c>
      <c r="T5" s="28">
        <f>donnees!T5</f>
        <v>0</v>
      </c>
    </row>
    <row r="6" spans="1:20">
      <c r="A6" s="36" t="str">
        <f>TEXT(donnees!A6,"mmm-aaaa")</f>
        <v>sept-2015</v>
      </c>
      <c r="B6" s="36" t="str">
        <f>TEXT(donnees!B6,"mmm-aaaa")</f>
        <v>sept-2015</v>
      </c>
      <c r="C6" s="36" t="str">
        <f>TEXT(donnees!C6,"##")</f>
        <v>1</v>
      </c>
      <c r="D6" s="36" t="str">
        <f>TEXT(donnees!D6,"aaa")</f>
        <v>2015</v>
      </c>
      <c r="E6" s="36" t="str">
        <f>TEXT(donnees!E6,"")</f>
        <v>duraille</v>
      </c>
      <c r="F6" s="36" t="str">
        <f>TEXT(donnees!F6,"")</f>
        <v>Adrienne</v>
      </c>
      <c r="G6" s="36" t="str">
        <f>TEXT(donnees!G6,"")</f>
        <v>philippe@revellat.fr</v>
      </c>
      <c r="H6" s="43" t="str">
        <f>TEXT(donnees!H6,"0??????????")</f>
        <v>0 607708670</v>
      </c>
      <c r="I6" s="28" t="str">
        <f>donnees!I6</f>
        <v>27 bis rue De Launay</v>
      </c>
      <c r="J6" s="28" t="str">
        <f>donnees!J6</f>
        <v>91400 Orsay</v>
      </c>
      <c r="K6" s="28">
        <f>donnees!K6</f>
        <v>520</v>
      </c>
      <c r="L6" s="28">
        <f>donnees!L6</f>
        <v>60</v>
      </c>
      <c r="M6" s="28">
        <f>donnees!M6</f>
        <v>0</v>
      </c>
      <c r="N6" s="28">
        <f>donnees!N6</f>
        <v>1</v>
      </c>
      <c r="O6" s="28">
        <f>donnees!O6</f>
        <v>0</v>
      </c>
      <c r="P6" s="28" t="str">
        <f>IF(ISBLANK(donnees!P6),""," (Pour "&amp; donnees!P6&amp;") ")</f>
        <v/>
      </c>
      <c r="Q6" s="28">
        <f>donnees!Q6</f>
        <v>580</v>
      </c>
      <c r="R6" s="28">
        <f>donnees!R6</f>
        <v>580</v>
      </c>
      <c r="S6" s="28" t="str">
        <f>TEXT(donnees!S6,"j-mmm-aaaa")</f>
        <v>2-sept-2015</v>
      </c>
      <c r="T6" s="28">
        <f>donnees!T6</f>
        <v>0</v>
      </c>
    </row>
    <row r="7" spans="1:20">
      <c r="A7" s="36" t="str">
        <f>TEXT(donnees!A7,"mmm-aaaa")</f>
        <v>sept-2015</v>
      </c>
      <c r="B7" s="36" t="str">
        <f>TEXT(donnees!B7,"mmm-aaaa")</f>
        <v>sept-2015</v>
      </c>
      <c r="C7" s="36" t="str">
        <f>TEXT(donnees!C7,"##")</f>
        <v>1</v>
      </c>
      <c r="D7" s="36" t="str">
        <f>TEXT(donnees!D7,"aaa")</f>
        <v>2015</v>
      </c>
      <c r="E7" s="36" t="str">
        <f>TEXT(donnees!E7,"")</f>
        <v>dugland</v>
      </c>
      <c r="F7" s="36" t="str">
        <f>TEXT(donnees!F7,"")</f>
        <v>Adriette</v>
      </c>
      <c r="G7" s="36" t="str">
        <f>TEXT(donnees!G7,"")</f>
        <v>philippe@revellat.fr</v>
      </c>
      <c r="H7" s="43" t="str">
        <f>TEXT(donnees!H7,"0??????????")</f>
        <v>0 607708671</v>
      </c>
      <c r="I7" s="28" t="str">
        <f>donnees!I7</f>
        <v>27 bis rue De Launay</v>
      </c>
      <c r="J7" s="28" t="str">
        <f>donnees!J7</f>
        <v>91400 Orsay</v>
      </c>
      <c r="K7" s="28">
        <f>donnees!K7</f>
        <v>520</v>
      </c>
      <c r="L7" s="28">
        <f>donnees!L7</f>
        <v>60</v>
      </c>
      <c r="M7" s="28">
        <f>donnees!M7</f>
        <v>0</v>
      </c>
      <c r="N7" s="28">
        <f>donnees!N7</f>
        <v>1</v>
      </c>
      <c r="O7" s="28">
        <f>donnees!O7</f>
        <v>0</v>
      </c>
      <c r="P7" s="28" t="str">
        <f>IF(ISBLANK(donnees!P7),""," (Pour "&amp; donnees!P7&amp;") ")</f>
        <v/>
      </c>
      <c r="Q7" s="28">
        <f>donnees!Q7</f>
        <v>580</v>
      </c>
      <c r="R7" s="28">
        <f>donnees!R7</f>
        <v>580</v>
      </c>
      <c r="S7" s="28" t="str">
        <f>TEXT(donnees!S7,"j-mmm-aaaa")</f>
        <v>2-sept-2015</v>
      </c>
      <c r="T7" s="28">
        <f>donnees!T7</f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donnees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DPAdmin</dc:creator>
  <cp:lastModifiedBy>evelyne</cp:lastModifiedBy>
  <dcterms:created xsi:type="dcterms:W3CDTF">2015-09-17T15:54:34Z</dcterms:created>
  <dcterms:modified xsi:type="dcterms:W3CDTF">2015-09-18T08:00:15Z</dcterms:modified>
</cp:coreProperties>
</file>