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Subvention Solidarités\"/>
    </mc:Choice>
  </mc:AlternateContent>
  <bookViews>
    <workbookView xWindow="0" yWindow="0" windowWidth="0" windowHeight="0" activeTab="1"/>
  </bookViews>
  <sheets>
    <sheet name="1 -Pole Santé 2021" sheetId="18" r:id="rId1"/>
    <sheet name="1 -Pole Santé 2022" sheetId="8" r:id="rId2"/>
  </sheets>
  <definedNames>
    <definedName name="AllSeated_Splitty" localSheetId="0">#REF!</definedName>
    <definedName name="AllSeated_Splitty">#REF!</definedName>
    <definedName name="cout_salaire_RO_euros" localSheetId="0">#REF!</definedName>
    <definedName name="cout_salaire_RO_euros">#REF!</definedName>
    <definedName name="cout_salaire_RO_euros_update_2015_07" localSheetId="0">#REF!</definedName>
    <definedName name="cout_salaire_RO_euros_update_2015_07">#REF!</definedName>
    <definedName name="Dan_Gabi_cout_RO" localSheetId="0">#REF!</definedName>
    <definedName name="Dan_Gabi_cout_RO">#REF!</definedName>
    <definedName name="_xlnm.Print_Titles" localSheetId="0">'1 -Pole Santé 2021'!$7:$9</definedName>
    <definedName name="_xlnm.Print_Titles" localSheetId="1">'1 -Pole Santé 2022'!$7:$9</definedName>
    <definedName name="jours_travailles_par_mois" localSheetId="0">#REF!</definedName>
    <definedName name="jours_travailles_par_mois">#REF!</definedName>
    <definedName name="param_salaire_RO" localSheetId="0">#REF!</definedName>
    <definedName name="param_salaire_RO">#REF!</definedName>
    <definedName name="RONs__Euros" localSheetId="0">#REF!</definedName>
    <definedName name="RONs__Euros">#REF!</definedName>
    <definedName name="somaj_tehnic" localSheetId="0">#REF!</definedName>
    <definedName name="somaj_tehnic">#REF!</definedName>
    <definedName name="_xlnm.Print_Area" localSheetId="0">'1 -Pole Santé 2021'!$A$7:$M$78</definedName>
    <definedName name="_xlnm.Print_Area" localSheetId="1">'1 -Pole Santé 2022'!$A$7:$O$78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8" l="1"/>
  <c r="I53" i="8"/>
  <c r="L53" i="8" s="1"/>
  <c r="H53" i="8"/>
  <c r="H65" i="8"/>
  <c r="L65" i="8" s="1"/>
  <c r="J52" i="8"/>
  <c r="I52" i="8"/>
  <c r="L52" i="8" s="1"/>
  <c r="H52" i="8"/>
  <c r="K21" i="8"/>
  <c r="J21" i="8"/>
  <c r="I21" i="8"/>
  <c r="H21" i="8"/>
  <c r="K69" i="8"/>
  <c r="L69" i="8" s="1"/>
  <c r="J69" i="8"/>
  <c r="I69" i="8"/>
  <c r="H69" i="8"/>
  <c r="K68" i="8"/>
  <c r="L68" i="8" s="1"/>
  <c r="J68" i="8"/>
  <c r="I68" i="8"/>
  <c r="H68" i="8"/>
  <c r="K67" i="8"/>
  <c r="J67" i="8"/>
  <c r="I67" i="8"/>
  <c r="H67" i="8"/>
  <c r="K66" i="8"/>
  <c r="L66" i="8" s="1"/>
  <c r="J66" i="8"/>
  <c r="I66" i="8"/>
  <c r="H66" i="8"/>
  <c r="K51" i="8"/>
  <c r="J51" i="8"/>
  <c r="I51" i="8"/>
  <c r="K49" i="8"/>
  <c r="L49" i="8" s="1"/>
  <c r="K48" i="8"/>
  <c r="L48" i="8" s="1"/>
  <c r="J48" i="8"/>
  <c r="I48" i="8"/>
  <c r="H48" i="8"/>
  <c r="K47" i="8"/>
  <c r="L47" i="8" s="1"/>
  <c r="K46" i="8"/>
  <c r="J46" i="8"/>
  <c r="I46" i="8"/>
  <c r="H46" i="8"/>
  <c r="L46" i="8" s="1"/>
  <c r="J45" i="8"/>
  <c r="I45" i="8"/>
  <c r="H45" i="8"/>
  <c r="K34" i="8"/>
  <c r="L34" i="8" s="1"/>
  <c r="J34" i="8"/>
  <c r="I34" i="8"/>
  <c r="H34" i="8"/>
  <c r="K33" i="8"/>
  <c r="L33" i="8" s="1"/>
  <c r="J33" i="8"/>
  <c r="I33" i="8"/>
  <c r="H33" i="8"/>
  <c r="G35" i="8"/>
  <c r="G37" i="8" s="1"/>
  <c r="K24" i="8"/>
  <c r="L24" i="8" s="1"/>
  <c r="K23" i="8"/>
  <c r="L23" i="8" s="1"/>
  <c r="J23" i="8"/>
  <c r="I23" i="8"/>
  <c r="H23" i="8"/>
  <c r="K22" i="8"/>
  <c r="J22" i="8"/>
  <c r="I22" i="8"/>
  <c r="H22" i="8"/>
  <c r="K19" i="8"/>
  <c r="J19" i="8"/>
  <c r="I19" i="8"/>
  <c r="H19" i="8"/>
  <c r="J18" i="8"/>
  <c r="K18" i="8"/>
  <c r="H18" i="8"/>
  <c r="L12" i="8"/>
  <c r="L13" i="8"/>
  <c r="L14" i="8"/>
  <c r="L15" i="8"/>
  <c r="L16" i="8"/>
  <c r="L17" i="8"/>
  <c r="L20" i="8"/>
  <c r="L25" i="8"/>
  <c r="L26" i="8"/>
  <c r="L27" i="8"/>
  <c r="L28" i="8"/>
  <c r="L29" i="8"/>
  <c r="L30" i="8"/>
  <c r="L31" i="8"/>
  <c r="L36" i="8"/>
  <c r="L38" i="8"/>
  <c r="L39" i="8"/>
  <c r="L40" i="8"/>
  <c r="L41" i="8"/>
  <c r="L42" i="8"/>
  <c r="L43" i="8"/>
  <c r="L44" i="8"/>
  <c r="L45" i="8"/>
  <c r="L50" i="8"/>
  <c r="L54" i="8"/>
  <c r="L55" i="8"/>
  <c r="L56" i="8"/>
  <c r="L57" i="8"/>
  <c r="L58" i="8"/>
  <c r="L59" i="8"/>
  <c r="L60" i="8"/>
  <c r="L61" i="8"/>
  <c r="L62" i="8"/>
  <c r="L63" i="8"/>
  <c r="L64" i="8"/>
  <c r="L67" i="8"/>
  <c r="L11" i="8"/>
  <c r="I18" i="8"/>
  <c r="G65" i="18"/>
  <c r="K65" i="18" s="1"/>
  <c r="G66" i="18"/>
  <c r="G67" i="18"/>
  <c r="G68" i="18"/>
  <c r="G52" i="18"/>
  <c r="K52" i="18" s="1"/>
  <c r="G51" i="18"/>
  <c r="K51" i="18" s="1"/>
  <c r="G48" i="18"/>
  <c r="K48" i="18" s="1"/>
  <c r="J47" i="18"/>
  <c r="K47" i="18" s="1"/>
  <c r="G45" i="18"/>
  <c r="K45" i="18" s="1"/>
  <c r="J34" i="18"/>
  <c r="G34" i="18"/>
  <c r="G33" i="18"/>
  <c r="K33" i="18" s="1"/>
  <c r="G35" i="18"/>
  <c r="G37" i="18" s="1"/>
  <c r="K32" i="8"/>
  <c r="J32" i="8"/>
  <c r="I32" i="8"/>
  <c r="L32" i="8" s="1"/>
  <c r="G31" i="18"/>
  <c r="K31" i="18" s="1"/>
  <c r="J24" i="18"/>
  <c r="K24" i="18" s="1"/>
  <c r="G21" i="18"/>
  <c r="K21" i="18" s="1"/>
  <c r="G20" i="18"/>
  <c r="K20" i="18" s="1"/>
  <c r="G19" i="18"/>
  <c r="K19" i="18" s="1"/>
  <c r="J18" i="18"/>
  <c r="H18" i="18"/>
  <c r="I18" i="18"/>
  <c r="I37" i="18" s="1"/>
  <c r="I72" i="18" s="1"/>
  <c r="I73" i="18" s="1"/>
  <c r="G18" i="18"/>
  <c r="K12" i="18"/>
  <c r="K13" i="18"/>
  <c r="K14" i="18"/>
  <c r="K15" i="18"/>
  <c r="K16" i="18"/>
  <c r="K17" i="18"/>
  <c r="K22" i="18"/>
  <c r="K23" i="18"/>
  <c r="K25" i="18"/>
  <c r="K26" i="18"/>
  <c r="K27" i="18"/>
  <c r="K28" i="18"/>
  <c r="K29" i="18"/>
  <c r="K30" i="18"/>
  <c r="K32" i="18"/>
  <c r="K35" i="18"/>
  <c r="K36" i="18"/>
  <c r="K38" i="18"/>
  <c r="K39" i="18"/>
  <c r="K40" i="18"/>
  <c r="K41" i="18"/>
  <c r="K42" i="18"/>
  <c r="K43" i="18"/>
  <c r="K44" i="18"/>
  <c r="K46" i="18"/>
  <c r="K49" i="18"/>
  <c r="K64" i="18"/>
  <c r="K66" i="18"/>
  <c r="K67" i="18"/>
  <c r="K68" i="18"/>
  <c r="K69" i="18"/>
  <c r="K70" i="18"/>
  <c r="K11" i="18"/>
  <c r="H50" i="18"/>
  <c r="H71" i="18" s="1"/>
  <c r="H30" i="18"/>
  <c r="I71" i="18"/>
  <c r="F71" i="18"/>
  <c r="F63" i="18"/>
  <c r="G63" i="18" s="1"/>
  <c r="K63" i="18" s="1"/>
  <c r="F62" i="18"/>
  <c r="G62" i="18" s="1"/>
  <c r="K62" i="18" s="1"/>
  <c r="F61" i="18"/>
  <c r="G61" i="18" s="1"/>
  <c r="K61" i="18" s="1"/>
  <c r="F60" i="18"/>
  <c r="G60" i="18" s="1"/>
  <c r="K60" i="18" s="1"/>
  <c r="F59" i="18"/>
  <c r="G59" i="18" s="1"/>
  <c r="K59" i="18" s="1"/>
  <c r="F58" i="18"/>
  <c r="G58" i="18" s="1"/>
  <c r="K58" i="18" s="1"/>
  <c r="F57" i="18"/>
  <c r="G57" i="18" s="1"/>
  <c r="K57" i="18" s="1"/>
  <c r="F56" i="18"/>
  <c r="G56" i="18" s="1"/>
  <c r="K56" i="18" s="1"/>
  <c r="F55" i="18"/>
  <c r="G55" i="18" s="1"/>
  <c r="K55" i="18" s="1"/>
  <c r="F54" i="18"/>
  <c r="G54" i="18" s="1"/>
  <c r="K54" i="18" s="1"/>
  <c r="F53" i="18"/>
  <c r="G53" i="18" s="1"/>
  <c r="K53" i="18" s="1"/>
  <c r="B47" i="18"/>
  <c r="B45" i="18"/>
  <c r="F42" i="18"/>
  <c r="F37" i="18"/>
  <c r="F29" i="18"/>
  <c r="F28" i="18"/>
  <c r="F27" i="18"/>
  <c r="F26" i="18"/>
  <c r="F25" i="18"/>
  <c r="F16" i="18"/>
  <c r="F15" i="18"/>
  <c r="G72" i="8"/>
  <c r="G16" i="8"/>
  <c r="G64" i="8"/>
  <c r="G63" i="8"/>
  <c r="G62" i="8"/>
  <c r="G61" i="8"/>
  <c r="G60" i="8"/>
  <c r="G59" i="8"/>
  <c r="G58" i="8"/>
  <c r="G57" i="8"/>
  <c r="G56" i="8"/>
  <c r="G55" i="8"/>
  <c r="G54" i="8"/>
  <c r="G42" i="8"/>
  <c r="G29" i="8"/>
  <c r="G28" i="8"/>
  <c r="G27" i="8"/>
  <c r="G26" i="8"/>
  <c r="G25" i="8"/>
  <c r="G15" i="8"/>
  <c r="K50" i="18" l="1"/>
  <c r="K35" i="8"/>
  <c r="H35" i="8"/>
  <c r="I35" i="8"/>
  <c r="L35" i="8" s="1"/>
  <c r="I72" i="8"/>
  <c r="J35" i="8"/>
  <c r="J72" i="8"/>
  <c r="L51" i="8"/>
  <c r="H72" i="8"/>
  <c r="K72" i="8"/>
  <c r="L22" i="8"/>
  <c r="L21" i="8"/>
  <c r="L19" i="8"/>
  <c r="H37" i="8"/>
  <c r="L18" i="8"/>
  <c r="K37" i="8"/>
  <c r="J37" i="8"/>
  <c r="J71" i="18"/>
  <c r="K71" i="18" s="1"/>
  <c r="F72" i="18"/>
  <c r="F73" i="18" s="1"/>
  <c r="F75" i="18" s="1"/>
  <c r="K34" i="18"/>
  <c r="I37" i="8"/>
  <c r="J37" i="18"/>
  <c r="H37" i="18"/>
  <c r="H72" i="18" s="1"/>
  <c r="K18" i="18"/>
  <c r="G73" i="8"/>
  <c r="G74" i="8" s="1"/>
  <c r="G76" i="8" s="1"/>
  <c r="B47" i="8"/>
  <c r="B45" i="8"/>
  <c r="J73" i="8" l="1"/>
  <c r="J74" i="8" s="1"/>
  <c r="H73" i="8"/>
  <c r="H74" i="8" s="1"/>
  <c r="L72" i="8"/>
  <c r="K73" i="8"/>
  <c r="L37" i="8"/>
  <c r="J72" i="18"/>
  <c r="J73" i="18" s="1"/>
  <c r="I73" i="8"/>
  <c r="K37" i="18"/>
  <c r="H73" i="18"/>
  <c r="K74" i="8" l="1"/>
  <c r="L73" i="8"/>
  <c r="K73" i="18"/>
  <c r="K72" i="18"/>
  <c r="I74" i="8"/>
  <c r="L74" i="8" l="1"/>
</calcChain>
</file>

<file path=xl/sharedStrings.xml><?xml version="1.0" encoding="utf-8"?>
<sst xmlns="http://schemas.openxmlformats.org/spreadsheetml/2006/main" count="227" uniqueCount="105">
  <si>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</si>
  <si>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</si>
  <si>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</si>
  <si>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</si>
  <si>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</si>
  <si>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</si>
  <si>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</si>
  <si>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</si>
  <si>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</si>
  <si>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</si>
  <si>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</si>
  <si>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</si>
  <si>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</si>
  <si>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</si>
  <si>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</si>
  <si>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</si>
  <si>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</si>
  <si>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</si>
  <si>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</si>
  <si>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</si>
  <si>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</si>
  <si>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</si>
  <si>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</si>
  <si>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</si>
  <si>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</si>
  <si>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</si>
  <si>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</si>
  <si>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</si>
  <si>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</si>
  <si>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</si>
  <si>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</si>
  <si>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</si>
  <si>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(Ingénieur Stagiaire - Convention Conseil Régional/ Aidants)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</si>
  <si>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</si>
  <si>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</si>
  <si>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</si>
  <si>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</si>
  <si>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</si>
  <si>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</si>
  <si>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</si>
  <si>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</si>
  <si>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</si>
  <si>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</si>
  <si>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</si>
  <si>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</si>
  <si>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</si>
  <si>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Impôts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</si>
  <si>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</si>
  <si>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</si>
  <si>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</si>
  <si>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</si>
  <si>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</si>
  <si>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</si>
  <si>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</si>
  <si>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</si>
  <si>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</si>
  <si>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</si>
  <si>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</si>
  <si>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</si>
  <si>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</si>
  <si>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</si>
  <si>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</si>
  <si>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</si>
  <si>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</si>
  <si>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</si>
  <si>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</si>
  <si>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</si>
  <si>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</si>
  <si>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</si>
  <si>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</si>
  <si>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 xml:space="preserve">aide Etat Covid 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</si>
  <si>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</si>
  <si>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</si>
  <si>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</si>
  <si>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</si>
  <si>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</si>
  <si>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</si>
  <si>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</si>
  <si>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</si>
  <si>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</si>
  <si>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</si>
  <si>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</si>
  <si>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</si>
  <si>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</si>
  <si>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</si>
  <si>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</si>
  <si>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TOTAL PRODUITS</t>
  </si>
  <si>
    <t>CHARGES</t>
  </si>
  <si>
    <t>TOTAL DEPENSES</t>
  </si>
  <si>
    <t xml:space="preserve">ASSOCIATION POLE SANTE PURIDISCIPLINAIRE PARIS EST </t>
  </si>
  <si>
    <t>contrôle</t>
  </si>
  <si>
    <t>projet aidants</t>
  </si>
  <si>
    <t>projet jeunesse ateliers soutien</t>
  </si>
  <si>
    <t>projet programmes remises en santé</t>
  </si>
  <si>
    <t>tout public</t>
  </si>
  <si>
    <t>Subventions de fonctionnement</t>
  </si>
  <si>
    <t>(Conseil départemental du Val de Marne) - Location et entretien locaux</t>
  </si>
  <si>
    <t>projet Aidants (63 K€)/2ème ac subv 2021</t>
  </si>
  <si>
    <t>projet Aidants (montant final 63 K€)</t>
  </si>
  <si>
    <t>(Ex : eau, gaz, éléctricité,…) ==&gt; quote part</t>
  </si>
  <si>
    <t>néant</t>
  </si>
  <si>
    <t>Contrat Apprentissage</t>
  </si>
  <si>
    <t>(Ingénieur Stagiaire )</t>
  </si>
  <si>
    <t>(Ex :  locations de salles…)</t>
  </si>
  <si>
    <t>(loyers 2ème étage/ quote part 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</si>
</sst>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2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20"/>
      <name val="Arial"/>
      <family val="2"/>
    </font>
    <font>
      <sz val="14"/>
      <color theme="1"/>
      <name val="Calibri"/>
      <family val="2"/>
    </font>
    <font>
      <b/>
      <sz val="11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A58D"/>
      </top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vertical="center"/>
    </xf>
    <xf numFmtId="0" fontId="4" fillId="4" borderId="22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9" borderId="1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0" fillId="0" borderId="0" xfId="0" applyFont="1" applyAlignment="1"/>
    <xf numFmtId="0" fontId="18" fillId="0" borderId="10" xfId="0" applyFont="1" applyBorder="1" applyAlignment="1">
      <alignment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0" fillId="0" borderId="0" xfId="0" applyFont="1" applyAlignment="1"/>
    <xf numFmtId="0" fontId="14" fillId="3" borderId="29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5" borderId="2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7" borderId="3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vertical="center"/>
    </xf>
    <xf numFmtId="0" fontId="6" fillId="9" borderId="30" xfId="0" applyFont="1" applyFill="1" applyBorder="1" applyAlignment="1">
      <alignment vertical="center"/>
    </xf>
    <xf numFmtId="0" fontId="2" fillId="0" borderId="30" xfId="0" applyFont="1" applyBorder="1"/>
    <xf numFmtId="0" fontId="13" fillId="5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10" borderId="9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vertical="center"/>
    </xf>
    <xf numFmtId="0" fontId="17" fillId="10" borderId="9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18" fillId="11" borderId="19" xfId="0" applyFont="1" applyFill="1" applyBorder="1" applyAlignment="1">
      <alignment vertical="center"/>
    </xf>
    <xf numFmtId="0" fontId="6" fillId="12" borderId="18" xfId="0" applyFont="1" applyFill="1" applyBorder="1" applyAlignment="1">
      <alignment horizontal="left" vertical="center"/>
    </xf>
    <xf numFmtId="0" fontId="7" fillId="12" borderId="19" xfId="0" applyFont="1" applyFill="1" applyBorder="1" applyAlignment="1">
      <alignment vertical="center"/>
    </xf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8" fillId="12" borderId="19" xfId="0" applyFont="1" applyFill="1" applyBorder="1" applyAlignment="1">
      <alignment vertical="center"/>
    </xf>
    <xf numFmtId="0" fontId="19" fillId="13" borderId="0" xfId="0" applyFont="1" applyFill="1" applyAlignment="1">
      <alignment vertical="top"/>
    </xf>
    <xf numFmtId="0" fontId="6" fillId="14" borderId="18" xfId="0" applyFont="1" applyFill="1" applyBorder="1" applyAlignment="1">
      <alignment horizontal="left" vertical="center"/>
    </xf>
    <xf numFmtId="0" fontId="18" fillId="14" borderId="19" xfId="0" applyFont="1" applyFill="1" applyBorder="1" applyAlignment="1">
      <alignment vertical="center"/>
    </xf>
    <xf numFmtId="0" fontId="6" fillId="14" borderId="19" xfId="0" applyFont="1" applyFill="1" applyBorder="1" applyAlignment="1">
      <alignment vertical="center"/>
    </xf>
    <xf numFmtId="0" fontId="6" fillId="15" borderId="18" xfId="0" applyFont="1" applyFill="1" applyBorder="1" applyAlignment="1">
      <alignment horizontal="left" vertical="center"/>
    </xf>
    <xf numFmtId="0" fontId="7" fillId="15" borderId="19" xfId="0" applyFont="1" applyFill="1" applyBorder="1" applyAlignment="1">
      <alignment vertical="center"/>
    </xf>
    <xf numFmtId="0" fontId="6" fillId="15" borderId="19" xfId="0" applyFont="1" applyFill="1" applyBorder="1" applyAlignment="1">
      <alignment vertical="center"/>
    </xf>
    <xf numFmtId="0" fontId="6" fillId="15" borderId="29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17" fillId="15" borderId="26" xfId="0" applyFont="1" applyFill="1" applyBorder="1" applyAlignment="1">
      <alignment horizontal="left" vertical="center"/>
    </xf>
    <xf numFmtId="0" fontId="18" fillId="15" borderId="29" xfId="0" applyFont="1" applyFill="1" applyBorder="1" applyAlignment="1">
      <alignment vertical="center"/>
    </xf>
    <xf numFmtId="3" fontId="8" fillId="10" borderId="15" xfId="0" applyNumberFormat="1" applyFont="1" applyFill="1" applyBorder="1" applyAlignment="1">
      <alignment horizontal="right" vertical="center"/>
    </xf>
    <xf numFmtId="0" fontId="11" fillId="10" borderId="21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17" fillId="10" borderId="21" xfId="0" applyFont="1" applyFill="1" applyBorder="1" applyAlignment="1">
      <alignment horizontal="left" vertical="center"/>
    </xf>
    <xf numFmtId="0" fontId="17" fillId="14" borderId="12" xfId="0" applyFont="1" applyFill="1" applyBorder="1" applyAlignment="1">
      <alignment horizontal="left" vertical="center"/>
    </xf>
    <xf numFmtId="0" fontId="6" fillId="14" borderId="24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24" xfId="0" applyFont="1" applyFill="1" applyBorder="1" applyAlignment="1">
      <alignment vertical="center"/>
    </xf>
    <xf numFmtId="0" fontId="17" fillId="16" borderId="12" xfId="0" applyFont="1" applyFill="1" applyBorder="1" applyAlignment="1">
      <alignment horizontal="left" vertical="center"/>
    </xf>
    <xf numFmtId="0" fontId="7" fillId="16" borderId="19" xfId="0" applyFont="1" applyFill="1" applyBorder="1" applyAlignment="1">
      <alignment vertical="center"/>
    </xf>
    <xf numFmtId="0" fontId="6" fillId="16" borderId="19" xfId="0" applyFont="1" applyFill="1" applyBorder="1" applyAlignment="1">
      <alignment vertical="center"/>
    </xf>
    <xf numFmtId="0" fontId="6" fillId="16" borderId="24" xfId="0" applyFont="1" applyFill="1" applyBorder="1" applyAlignment="1">
      <alignment vertical="center"/>
    </xf>
    <xf numFmtId="0" fontId="6" fillId="10" borderId="21" xfId="0" applyFont="1" applyFill="1" applyBorder="1" applyAlignment="1">
      <alignment horizontal="left" vertical="center"/>
    </xf>
    <xf numFmtId="0" fontId="6" fillId="10" borderId="24" xfId="0" applyFont="1" applyFill="1" applyBorder="1" applyAlignment="1">
      <alignment vertical="center"/>
    </xf>
    <xf numFmtId="0" fontId="6" fillId="15" borderId="12" xfId="0" applyFont="1" applyFill="1" applyBorder="1" applyAlignment="1">
      <alignment horizontal="left" vertical="center"/>
    </xf>
    <xf numFmtId="0" fontId="18" fillId="15" borderId="19" xfId="0" applyFont="1" applyFill="1" applyBorder="1" applyAlignment="1">
      <alignment vertical="center"/>
    </xf>
    <xf numFmtId="0" fontId="6" fillId="15" borderId="24" xfId="0" applyFont="1" applyFill="1" applyBorder="1" applyAlignment="1">
      <alignment vertical="center"/>
    </xf>
    <xf numFmtId="0" fontId="15" fillId="4" borderId="33" xfId="0" applyFont="1" applyFill="1" applyBorder="1" applyAlignment="1">
      <alignment horizontal="left" vertical="center" wrapText="1"/>
    </xf>
    <xf numFmtId="3" fontId="8" fillId="0" borderId="36" xfId="0" applyNumberFormat="1" applyFont="1" applyBorder="1" applyAlignment="1">
      <alignment horizontal="right" vertical="center"/>
    </xf>
    <xf numFmtId="3" fontId="10" fillId="4" borderId="37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2" fillId="0" borderId="5" xfId="0" applyFont="1" applyBorder="1" applyAlignment="1"/>
    <xf numFmtId="0" fontId="2" fillId="0" borderId="29" xfId="0" applyFont="1" applyBorder="1" applyAlignment="1"/>
    <xf numFmtId="0" fontId="27" fillId="0" borderId="0" xfId="0" applyFont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3" fontId="6" fillId="17" borderId="16" xfId="0" applyNumberFormat="1" applyFont="1" applyFill="1" applyBorder="1" applyAlignment="1">
      <alignment horizontal="right" vertical="center"/>
    </xf>
    <xf numFmtId="3" fontId="8" fillId="17" borderId="15" xfId="0" applyNumberFormat="1" applyFont="1" applyFill="1" applyBorder="1" applyAlignment="1">
      <alignment horizontal="right" vertical="center"/>
    </xf>
    <xf numFmtId="3" fontId="6" fillId="17" borderId="15" xfId="0" applyNumberFormat="1" applyFont="1" applyFill="1" applyBorder="1" applyAlignment="1">
      <alignment horizontal="right" vertical="center"/>
    </xf>
    <xf numFmtId="3" fontId="10" fillId="18" borderId="37" xfId="0" applyNumberFormat="1" applyFont="1" applyFill="1" applyBorder="1" applyAlignment="1">
      <alignment horizontal="right" vertical="center"/>
    </xf>
    <xf numFmtId="3" fontId="8" fillId="17" borderId="3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left" vertical="center"/>
    </xf>
    <xf numFmtId="0" fontId="26" fillId="0" borderId="29" xfId="0" applyFont="1" applyBorder="1" applyAlignment="1"/>
    <xf numFmtId="0" fontId="23" fillId="0" borderId="29" xfId="0" applyFont="1" applyBorder="1" applyAlignment="1">
      <alignment horizontal="left" vertical="center"/>
    </xf>
    <xf numFmtId="3" fontId="28" fillId="18" borderId="37" xfId="0" applyNumberFormat="1" applyFont="1" applyFill="1" applyBorder="1" applyAlignment="1">
      <alignment horizontal="right" vertical="center"/>
    </xf>
    <xf numFmtId="0" fontId="29" fillId="4" borderId="27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vertical="center"/>
    </xf>
    <xf numFmtId="0" fontId="31" fillId="0" borderId="0" xfId="0" applyFont="1" applyAlignment="1"/>
    <xf numFmtId="0" fontId="18" fillId="16" borderId="19" xfId="0" applyFont="1" applyFill="1" applyBorder="1" applyAlignment="1">
      <alignment vertical="center"/>
    </xf>
    <xf numFmtId="0" fontId="23" fillId="0" borderId="38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2" fillId="10" borderId="17" xfId="0" applyFont="1" applyFill="1" applyBorder="1"/>
    <xf numFmtId="0" fontId="2" fillId="10" borderId="25" xfId="0" applyFont="1" applyFill="1" applyBorder="1"/>
    <xf numFmtId="0" fontId="7" fillId="10" borderId="17" xfId="0" applyFont="1" applyFill="1" applyBorder="1" applyAlignment="1">
      <alignment horizontal="left" vertical="center" wrapText="1"/>
    </xf>
    <xf numFmtId="0" fontId="18" fillId="10" borderId="25" xfId="0" applyFont="1" applyFill="1" applyBorder="1" applyAlignment="1">
      <alignment horizontal="left" vertical="center" wrapText="1"/>
    </xf>
    <xf numFmtId="0" fontId="18" fillId="10" borderId="32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N976"/>
  <sheetViews>
    <sheetView showGridLines="0" topLeftCell="A7" workbookViewId="0">
      <pane xSplit="11" ySplit="3" topLeftCell="L71" activePane="bottomRight" state="frozen"/>
      <selection activeCell="A7" sqref="A7"/>
      <selection pane="topRight" activeCell="I7" sqref="I7"/>
      <selection pane="bottomLeft" activeCell="A10" sqref="A10"/>
      <selection pane="bottomRight" activeCell="N76" sqref="N76"/>
    </sheetView>
  </sheetViews>
  <sheetFormatPr baseColWidth="10" defaultColWidth="12.625" defaultRowHeight="15" customHeight="1"/>
  <cols>
    <col min="1" max="1" width="21.375" style="80" customWidth="1"/>
    <col min="2" max="2" width="14.125" style="80" customWidth="1"/>
    <col min="3" max="3" width="12" style="80" customWidth="1"/>
    <col min="4" max="4" width="13.75" style="80" customWidth="1"/>
    <col min="5" max="5" width="0.25" style="80" customWidth="1"/>
    <col min="6" max="6" width="11.125" style="80" customWidth="1"/>
    <col min="7" max="7" width="10.5" style="80" customWidth="1"/>
    <col min="8" max="8" width="9.625" style="80" customWidth="1"/>
    <col min="9" max="9" width="10.75" style="80" customWidth="1"/>
    <col min="10" max="10" width="11" style="80" customWidth="1"/>
    <col min="11" max="11" width="11.25" style="80" customWidth="1"/>
    <col min="12" max="16384" width="12.625" style="80"/>
  </cols>
  <sheetData>
    <row r="1" spans="1:11" ht="19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56" t="s">
        <v>55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.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124" t="s">
        <v>84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42" customHeight="1">
      <c r="A7" s="135" t="s">
        <v>84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19.5" customHeight="1" thickBot="1">
      <c r="A8" s="136"/>
      <c r="B8" s="127" t="s">
        <v>89</v>
      </c>
      <c r="C8" s="1"/>
      <c r="D8" s="1"/>
      <c r="E8" s="1"/>
      <c r="F8" s="3"/>
      <c r="G8" s="3"/>
      <c r="H8" s="3"/>
      <c r="I8" s="3"/>
      <c r="J8" s="3"/>
      <c r="K8" s="3"/>
    </row>
    <row r="9" spans="1:11" ht="53.25" customHeight="1" thickBot="1">
      <c r="A9" s="134" t="s">
        <v>85</v>
      </c>
      <c r="B9" s="5"/>
      <c r="C9" s="5"/>
      <c r="D9" s="5"/>
      <c r="E9" s="68" t="s">
        <v>57</v>
      </c>
      <c r="F9" s="6">
        <v>2021</v>
      </c>
      <c r="G9" s="139" t="s">
        <v>94</v>
      </c>
      <c r="H9" s="138" t="s">
        <v>91</v>
      </c>
      <c r="I9" s="138" t="s">
        <v>92</v>
      </c>
      <c r="J9" s="138" t="s">
        <v>93</v>
      </c>
      <c r="K9" s="128" t="s">
        <v>90</v>
      </c>
    </row>
    <row r="10" spans="1:11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</row>
    <row r="11" spans="1:11" ht="19.5" customHeight="1">
      <c r="A11" s="11" t="s">
        <v>1</v>
      </c>
      <c r="B11" s="12"/>
      <c r="C11" s="12"/>
      <c r="D11" s="13"/>
      <c r="E11" s="69"/>
      <c r="F11" s="129">
        <v>0</v>
      </c>
      <c r="G11" s="15"/>
      <c r="H11" s="15"/>
      <c r="I11" s="15"/>
      <c r="J11" s="15"/>
      <c r="K11" s="129">
        <f>J11+I11+H11+G11</f>
        <v>0</v>
      </c>
    </row>
    <row r="12" spans="1:11" ht="19.5" customHeight="1">
      <c r="A12" s="7" t="s">
        <v>2</v>
      </c>
      <c r="B12" s="16" t="s">
        <v>3</v>
      </c>
      <c r="C12" s="12"/>
      <c r="D12" s="13"/>
      <c r="E12" s="69"/>
      <c r="F12" s="129">
        <v>0</v>
      </c>
      <c r="G12" s="15"/>
      <c r="H12" s="15"/>
      <c r="I12" s="15"/>
      <c r="J12" s="15"/>
      <c r="K12" s="129">
        <f t="shared" ref="K12:K73" si="0">J12+I12+H12+G12</f>
        <v>0</v>
      </c>
    </row>
    <row r="13" spans="1:11" ht="19.5" customHeight="1">
      <c r="A13" s="11" t="s">
        <v>4</v>
      </c>
      <c r="B13" s="12"/>
      <c r="C13" s="12"/>
      <c r="D13" s="13"/>
      <c r="E13" s="69"/>
      <c r="F13" s="129">
        <v>0</v>
      </c>
      <c r="G13" s="15"/>
      <c r="H13" s="15"/>
      <c r="I13" s="15"/>
      <c r="J13" s="15"/>
      <c r="K13" s="129">
        <f t="shared" si="0"/>
        <v>0</v>
      </c>
    </row>
    <row r="14" spans="1:11" ht="19.5" customHeight="1" thickBot="1">
      <c r="A14" s="17" t="s">
        <v>5</v>
      </c>
      <c r="B14" s="18" t="s">
        <v>6</v>
      </c>
      <c r="C14" s="19"/>
      <c r="D14" s="20"/>
      <c r="E14" s="69"/>
      <c r="F14" s="129">
        <v>0</v>
      </c>
      <c r="G14" s="15"/>
      <c r="H14" s="15"/>
      <c r="I14" s="15"/>
      <c r="J14" s="15"/>
      <c r="K14" s="129">
        <f t="shared" si="0"/>
        <v>0</v>
      </c>
    </row>
    <row r="15" spans="1:11" ht="19.5" hidden="1" customHeight="1">
      <c r="A15" s="21" t="s">
        <v>7</v>
      </c>
      <c r="B15" s="19"/>
      <c r="C15" s="19"/>
      <c r="D15" s="20"/>
      <c r="E15" s="69"/>
      <c r="F15" s="129" t="e">
        <f>SUM(#REF!)</f>
        <v>#REF!</v>
      </c>
      <c r="G15" s="15"/>
      <c r="H15" s="15"/>
      <c r="I15" s="15"/>
      <c r="J15" s="15"/>
      <c r="K15" s="129">
        <f t="shared" si="0"/>
        <v>0</v>
      </c>
    </row>
    <row r="16" spans="1:11" ht="19.5" customHeight="1" thickBot="1">
      <c r="A16" s="22" t="s">
        <v>8</v>
      </c>
      <c r="B16" s="53" t="s">
        <v>22</v>
      </c>
      <c r="C16" s="23"/>
      <c r="D16" s="24"/>
      <c r="E16" s="70"/>
      <c r="F16" s="129">
        <f>SUM(F11:F14)</f>
        <v>0</v>
      </c>
      <c r="G16" s="15"/>
      <c r="H16" s="15"/>
      <c r="I16" s="15"/>
      <c r="J16" s="15"/>
      <c r="K16" s="129">
        <f t="shared" si="0"/>
        <v>0</v>
      </c>
    </row>
    <row r="17" spans="1:14" ht="19.5" customHeight="1">
      <c r="A17" s="25" t="s">
        <v>9</v>
      </c>
      <c r="B17" s="26" t="s">
        <v>10</v>
      </c>
      <c r="C17" s="8"/>
      <c r="D17" s="8"/>
      <c r="E17" s="71"/>
      <c r="F17" s="129">
        <v>0</v>
      </c>
      <c r="G17" s="15"/>
      <c r="H17" s="15"/>
      <c r="I17" s="15"/>
      <c r="J17" s="15"/>
      <c r="K17" s="129">
        <f t="shared" si="0"/>
        <v>0</v>
      </c>
    </row>
    <row r="18" spans="1:14" ht="19.5" customHeight="1">
      <c r="A18" s="83" t="s">
        <v>79</v>
      </c>
      <c r="B18" s="84" t="s">
        <v>61</v>
      </c>
      <c r="C18" s="85"/>
      <c r="D18" s="20"/>
      <c r="E18" s="69"/>
      <c r="F18" s="129">
        <v>3700</v>
      </c>
      <c r="G18" s="15">
        <f>F18*40%</f>
        <v>1480</v>
      </c>
      <c r="H18" s="15">
        <f>F18*20%</f>
        <v>740</v>
      </c>
      <c r="I18" s="15">
        <f>F18*15%</f>
        <v>555</v>
      </c>
      <c r="J18" s="15">
        <f>F18*25%</f>
        <v>925</v>
      </c>
      <c r="K18" s="129">
        <f t="shared" si="0"/>
        <v>3700</v>
      </c>
    </row>
    <row r="19" spans="1:14" ht="19.5" customHeight="1">
      <c r="A19" s="83" t="s">
        <v>76</v>
      </c>
      <c r="B19" s="86" t="s">
        <v>62</v>
      </c>
      <c r="C19" s="85"/>
      <c r="D19" s="20"/>
      <c r="E19" s="69"/>
      <c r="F19" s="129">
        <v>0</v>
      </c>
      <c r="G19" s="15">
        <f>F19</f>
        <v>0</v>
      </c>
      <c r="H19" s="15"/>
      <c r="I19" s="15"/>
      <c r="J19" s="15"/>
      <c r="K19" s="129">
        <f t="shared" si="0"/>
        <v>0</v>
      </c>
    </row>
    <row r="20" spans="1:14" ht="19.5" customHeight="1">
      <c r="A20" s="83" t="s">
        <v>80</v>
      </c>
      <c r="B20" s="84" t="s">
        <v>12</v>
      </c>
      <c r="C20" s="85"/>
      <c r="D20" s="20"/>
      <c r="E20" s="69"/>
      <c r="F20" s="129">
        <v>720</v>
      </c>
      <c r="G20" s="15">
        <f>F20</f>
        <v>720</v>
      </c>
      <c r="H20" s="15"/>
      <c r="I20" s="15"/>
      <c r="J20" s="15"/>
      <c r="K20" s="129">
        <f t="shared" si="0"/>
        <v>720</v>
      </c>
    </row>
    <row r="21" spans="1:14" ht="19.5" customHeight="1">
      <c r="A21" s="83" t="s">
        <v>77</v>
      </c>
      <c r="B21" s="86" t="s">
        <v>63</v>
      </c>
      <c r="C21" s="85"/>
      <c r="D21" s="20"/>
      <c r="E21" s="69"/>
      <c r="F21" s="129">
        <v>3625</v>
      </c>
      <c r="G21" s="15">
        <f>F21</f>
        <v>3625</v>
      </c>
      <c r="H21" s="15"/>
      <c r="I21" s="15"/>
      <c r="J21" s="15"/>
      <c r="K21" s="129">
        <f t="shared" si="0"/>
        <v>3625</v>
      </c>
    </row>
    <row r="22" spans="1:14" ht="19.5" customHeight="1">
      <c r="A22" s="83" t="s">
        <v>81</v>
      </c>
      <c r="B22" s="86" t="s">
        <v>65</v>
      </c>
      <c r="C22" s="85"/>
      <c r="D22" s="20"/>
      <c r="E22" s="69"/>
      <c r="F22" s="129">
        <v>0</v>
      </c>
      <c r="G22" s="15"/>
      <c r="H22" s="15"/>
      <c r="I22" s="15"/>
      <c r="J22" s="15"/>
      <c r="K22" s="129">
        <f t="shared" si="0"/>
        <v>0</v>
      </c>
    </row>
    <row r="23" spans="1:14" ht="19.5" customHeight="1">
      <c r="A23" s="83" t="s">
        <v>82</v>
      </c>
      <c r="B23" s="86" t="s">
        <v>64</v>
      </c>
      <c r="C23" s="85"/>
      <c r="D23" s="20"/>
      <c r="E23" s="69"/>
      <c r="F23" s="129">
        <v>0</v>
      </c>
      <c r="G23" s="15"/>
      <c r="H23" s="15"/>
      <c r="I23" s="15"/>
      <c r="J23" s="15"/>
      <c r="K23" s="129">
        <f t="shared" si="0"/>
        <v>0</v>
      </c>
    </row>
    <row r="24" spans="1:14" ht="19.5" customHeight="1">
      <c r="A24" s="92" t="s">
        <v>83</v>
      </c>
      <c r="B24" s="86" t="s">
        <v>66</v>
      </c>
      <c r="C24" s="85"/>
      <c r="D24" s="20"/>
      <c r="E24" s="69"/>
      <c r="F24" s="129">
        <v>5000</v>
      </c>
      <c r="G24" s="15"/>
      <c r="H24" s="15"/>
      <c r="I24" s="15"/>
      <c r="J24" s="15">
        <f>F24</f>
        <v>5000</v>
      </c>
      <c r="K24" s="129">
        <f t="shared" si="0"/>
        <v>5000</v>
      </c>
    </row>
    <row r="25" spans="1:14" ht="19.5" hidden="1" customHeight="1">
      <c r="A25" s="7" t="s">
        <v>11</v>
      </c>
      <c r="B25" s="19"/>
      <c r="C25" s="19"/>
      <c r="D25" s="20"/>
      <c r="E25" s="69"/>
      <c r="F25" s="129" t="e">
        <f>SUM(#REF!)</f>
        <v>#REF!</v>
      </c>
      <c r="G25" s="15"/>
      <c r="H25" s="15"/>
      <c r="I25" s="15"/>
      <c r="J25" s="15"/>
      <c r="K25" s="129">
        <f t="shared" si="0"/>
        <v>0</v>
      </c>
    </row>
    <row r="26" spans="1:14" ht="19.5" hidden="1" customHeight="1">
      <c r="A26" s="7" t="s">
        <v>13</v>
      </c>
      <c r="B26" s="19"/>
      <c r="C26" s="19"/>
      <c r="D26" s="20"/>
      <c r="E26" s="69"/>
      <c r="F26" s="129" t="e">
        <f>SUM(#REF!)</f>
        <v>#REF!</v>
      </c>
      <c r="G26" s="15"/>
      <c r="H26" s="15"/>
      <c r="I26" s="15"/>
      <c r="J26" s="15"/>
      <c r="K26" s="129">
        <f t="shared" si="0"/>
        <v>0</v>
      </c>
    </row>
    <row r="27" spans="1:14" ht="19.5" hidden="1" customHeight="1">
      <c r="A27" s="7" t="s">
        <v>14</v>
      </c>
      <c r="B27" s="19"/>
      <c r="C27" s="19"/>
      <c r="D27" s="20"/>
      <c r="E27" s="69"/>
      <c r="F27" s="129" t="e">
        <f>SUM(#REF!)</f>
        <v>#REF!</v>
      </c>
      <c r="G27" s="15"/>
      <c r="H27" s="15"/>
      <c r="I27" s="15"/>
      <c r="J27" s="15"/>
      <c r="K27" s="129">
        <f t="shared" si="0"/>
        <v>0</v>
      </c>
    </row>
    <row r="28" spans="1:14" ht="19.5" hidden="1" customHeight="1">
      <c r="A28" s="7" t="s">
        <v>15</v>
      </c>
      <c r="B28" s="19"/>
      <c r="C28" s="19"/>
      <c r="D28" s="20"/>
      <c r="E28" s="69"/>
      <c r="F28" s="129" t="e">
        <f>SUM(#REF!)</f>
        <v>#REF!</v>
      </c>
      <c r="G28" s="15"/>
      <c r="H28" s="15"/>
      <c r="I28" s="15"/>
      <c r="J28" s="15"/>
      <c r="K28" s="129">
        <f t="shared" si="0"/>
        <v>0</v>
      </c>
    </row>
    <row r="29" spans="1:14" ht="19.5" hidden="1" customHeight="1">
      <c r="A29" s="7" t="s">
        <v>16</v>
      </c>
      <c r="B29" s="19"/>
      <c r="C29" s="19"/>
      <c r="D29" s="20"/>
      <c r="E29" s="69"/>
      <c r="F29" s="129" t="e">
        <f>SUM(#REF!)</f>
        <v>#REF!</v>
      </c>
      <c r="G29" s="15"/>
      <c r="H29" s="15"/>
      <c r="I29" s="15"/>
      <c r="J29" s="15"/>
      <c r="K29" s="129">
        <f t="shared" si="0"/>
        <v>0</v>
      </c>
    </row>
    <row r="30" spans="1:14" ht="19.5" customHeight="1">
      <c r="A30" s="93" t="s">
        <v>17</v>
      </c>
      <c r="B30" s="94" t="s">
        <v>67</v>
      </c>
      <c r="C30" s="95"/>
      <c r="D30" s="27"/>
      <c r="E30" s="72"/>
      <c r="F30" s="129">
        <v>10117</v>
      </c>
      <c r="G30" s="15"/>
      <c r="H30" s="15">
        <f>F30</f>
        <v>10117</v>
      </c>
      <c r="I30" s="15"/>
      <c r="J30" s="15"/>
      <c r="K30" s="129">
        <f t="shared" si="0"/>
        <v>10117</v>
      </c>
      <c r="L30" s="142" t="s">
        <v>97</v>
      </c>
      <c r="M30" s="142"/>
      <c r="N30" s="142"/>
    </row>
    <row r="31" spans="1:14" ht="19.5" customHeight="1">
      <c r="A31" s="87" t="s">
        <v>17</v>
      </c>
      <c r="B31" s="91" t="s">
        <v>68</v>
      </c>
      <c r="C31" s="89"/>
      <c r="D31" s="90"/>
      <c r="E31" s="73"/>
      <c r="F31" s="129">
        <v>5000</v>
      </c>
      <c r="G31" s="15">
        <f>F31</f>
        <v>5000</v>
      </c>
      <c r="H31" s="15"/>
      <c r="I31" s="15"/>
      <c r="J31" s="15"/>
      <c r="K31" s="129">
        <f t="shared" si="0"/>
        <v>5000</v>
      </c>
    </row>
    <row r="32" spans="1:14" ht="19.5" customHeight="1">
      <c r="A32" s="28" t="s">
        <v>17</v>
      </c>
      <c r="B32" s="29" t="s">
        <v>18</v>
      </c>
      <c r="C32" s="30"/>
      <c r="D32" s="31"/>
      <c r="E32" s="74"/>
      <c r="F32" s="129">
        <v>0</v>
      </c>
      <c r="G32" s="15"/>
      <c r="H32" s="15"/>
      <c r="I32" s="15"/>
      <c r="J32" s="15"/>
      <c r="K32" s="129">
        <f t="shared" si="0"/>
        <v>0</v>
      </c>
    </row>
    <row r="33" spans="1:11" ht="19.5" customHeight="1">
      <c r="A33" s="96" t="s">
        <v>19</v>
      </c>
      <c r="B33" s="97" t="s">
        <v>20</v>
      </c>
      <c r="C33" s="98"/>
      <c r="D33" s="32"/>
      <c r="E33" s="76"/>
      <c r="F33" s="129">
        <v>8279</v>
      </c>
      <c r="G33" s="15">
        <f>F33</f>
        <v>8279</v>
      </c>
      <c r="H33" s="15"/>
      <c r="I33" s="15"/>
      <c r="J33" s="15"/>
      <c r="K33" s="129">
        <f t="shared" si="0"/>
        <v>8279</v>
      </c>
    </row>
    <row r="34" spans="1:11" ht="19.5" customHeight="1">
      <c r="A34" s="96" t="s">
        <v>19</v>
      </c>
      <c r="B34" s="97" t="s">
        <v>21</v>
      </c>
      <c r="C34" s="98"/>
      <c r="D34" s="32"/>
      <c r="E34" s="76"/>
      <c r="F34" s="129">
        <v>9276</v>
      </c>
      <c r="G34" s="15">
        <f>F34*0.8</f>
        <v>7420.8</v>
      </c>
      <c r="H34" s="15"/>
      <c r="I34" s="15"/>
      <c r="J34" s="15">
        <f>F34*0.2</f>
        <v>1855.2</v>
      </c>
      <c r="K34" s="129">
        <f t="shared" si="0"/>
        <v>9276</v>
      </c>
    </row>
    <row r="35" spans="1:11" ht="19.5" customHeight="1" thickBot="1">
      <c r="A35" s="101" t="s">
        <v>69</v>
      </c>
      <c r="B35" s="102" t="s">
        <v>70</v>
      </c>
      <c r="C35" s="99"/>
      <c r="D35" s="100"/>
      <c r="E35" s="76"/>
      <c r="F35" s="129">
        <v>2664</v>
      </c>
      <c r="G35" s="15">
        <f>F35</f>
        <v>2664</v>
      </c>
      <c r="H35" s="15"/>
      <c r="I35" s="15"/>
      <c r="J35" s="15"/>
      <c r="K35" s="129">
        <f t="shared" si="0"/>
        <v>2664</v>
      </c>
    </row>
    <row r="36" spans="1:11" ht="19.5" customHeight="1" thickBot="1">
      <c r="A36" s="22"/>
      <c r="B36" s="53" t="s">
        <v>22</v>
      </c>
      <c r="C36" s="23"/>
      <c r="D36" s="33"/>
      <c r="E36" s="75"/>
      <c r="F36" s="129"/>
      <c r="G36" s="15"/>
      <c r="H36" s="15"/>
      <c r="I36" s="15"/>
      <c r="J36" s="15"/>
      <c r="K36" s="129">
        <f t="shared" si="0"/>
        <v>0</v>
      </c>
    </row>
    <row r="37" spans="1:11" ht="19.5" customHeight="1" thickBot="1">
      <c r="A37" s="34" t="s">
        <v>86</v>
      </c>
      <c r="B37" s="54" t="s">
        <v>22</v>
      </c>
      <c r="C37" s="35"/>
      <c r="D37" s="36"/>
      <c r="E37" s="60"/>
      <c r="F37" s="130">
        <f>F35+F34+F33+F31+F32+F30+F24+F23+F22+F21+F20+F19+F18</f>
        <v>48381</v>
      </c>
      <c r="G37" s="103">
        <f t="shared" ref="G37:J37" si="1">G35+G34+G33+G31+G32+G30+G24+G23+G22+G21+G20+G19+G18</f>
        <v>29188.799999999999</v>
      </c>
      <c r="H37" s="103">
        <f t="shared" si="1"/>
        <v>10857</v>
      </c>
      <c r="I37" s="103">
        <f t="shared" si="1"/>
        <v>555</v>
      </c>
      <c r="J37" s="103">
        <f t="shared" si="1"/>
        <v>7780.2</v>
      </c>
      <c r="K37" s="129">
        <f t="shared" si="0"/>
        <v>48381</v>
      </c>
    </row>
    <row r="38" spans="1:11" ht="12" customHeight="1" thickBot="1">
      <c r="A38" s="2"/>
      <c r="B38" s="1"/>
      <c r="C38" s="1"/>
      <c r="D38" s="1"/>
      <c r="E38" s="1"/>
      <c r="F38" s="131"/>
      <c r="G38" s="15"/>
      <c r="H38" s="15"/>
      <c r="I38" s="15"/>
      <c r="J38" s="15"/>
      <c r="K38" s="129">
        <f t="shared" si="0"/>
        <v>0</v>
      </c>
    </row>
    <row r="39" spans="1:11" ht="19.5" customHeight="1" thickBot="1">
      <c r="A39" s="4" t="s">
        <v>87</v>
      </c>
      <c r="B39" s="5"/>
      <c r="C39" s="5"/>
      <c r="D39" s="38"/>
      <c r="E39" s="68" t="s">
        <v>58</v>
      </c>
      <c r="F39" s="131"/>
      <c r="G39" s="15"/>
      <c r="H39" s="15"/>
      <c r="I39" s="15"/>
      <c r="J39" s="15"/>
      <c r="K39" s="129">
        <f t="shared" si="0"/>
        <v>0</v>
      </c>
    </row>
    <row r="40" spans="1:11" ht="19.5" customHeight="1">
      <c r="A40" s="7" t="s">
        <v>23</v>
      </c>
      <c r="B40" s="26"/>
      <c r="C40" s="8"/>
      <c r="D40" s="59"/>
      <c r="E40" s="69"/>
      <c r="F40" s="129">
        <v>0</v>
      </c>
      <c r="G40" s="15"/>
      <c r="H40" s="15"/>
      <c r="I40" s="15"/>
      <c r="J40" s="15"/>
      <c r="K40" s="129">
        <f t="shared" si="0"/>
        <v>0</v>
      </c>
    </row>
    <row r="41" spans="1:11" ht="19.5" customHeight="1" thickBot="1">
      <c r="A41" s="21" t="s">
        <v>24</v>
      </c>
      <c r="B41" s="39"/>
      <c r="C41" s="39"/>
      <c r="D41" s="63"/>
      <c r="E41" s="69"/>
      <c r="F41" s="129">
        <v>0</v>
      </c>
      <c r="G41" s="15"/>
      <c r="H41" s="15"/>
      <c r="I41" s="15"/>
      <c r="J41" s="15"/>
      <c r="K41" s="129">
        <f t="shared" si="0"/>
        <v>0</v>
      </c>
    </row>
    <row r="42" spans="1:11" ht="19.5" hidden="1" customHeight="1">
      <c r="A42" s="21" t="s">
        <v>25</v>
      </c>
      <c r="B42" s="39"/>
      <c r="C42" s="39"/>
      <c r="D42" s="65"/>
      <c r="E42" s="71"/>
      <c r="F42" s="129" t="e">
        <f>SUM(#REF!)</f>
        <v>#REF!</v>
      </c>
      <c r="G42" s="15"/>
      <c r="H42" s="15"/>
      <c r="I42" s="15"/>
      <c r="J42" s="15"/>
      <c r="K42" s="129">
        <f t="shared" si="0"/>
        <v>0</v>
      </c>
    </row>
    <row r="43" spans="1:11" ht="19.5" customHeight="1" thickBot="1">
      <c r="A43" s="22" t="s">
        <v>8</v>
      </c>
      <c r="B43" s="53" t="s">
        <v>22</v>
      </c>
      <c r="C43" s="23"/>
      <c r="D43" s="64"/>
      <c r="E43" s="75"/>
      <c r="F43" s="129">
        <v>0</v>
      </c>
      <c r="G43" s="15"/>
      <c r="H43" s="15"/>
      <c r="I43" s="15"/>
      <c r="J43" s="15"/>
      <c r="K43" s="129">
        <f t="shared" si="0"/>
        <v>0</v>
      </c>
    </row>
    <row r="44" spans="1:11" ht="19.5" customHeight="1">
      <c r="A44" s="21" t="s">
        <v>26</v>
      </c>
      <c r="B44" s="48" t="s">
        <v>22</v>
      </c>
      <c r="C44" s="8"/>
      <c r="D44" s="50"/>
      <c r="E44" s="71"/>
      <c r="F44" s="129">
        <v>0</v>
      </c>
      <c r="G44" s="15"/>
      <c r="H44" s="15"/>
      <c r="I44" s="15"/>
      <c r="J44" s="15"/>
      <c r="K44" s="129">
        <f t="shared" si="0"/>
        <v>0</v>
      </c>
    </row>
    <row r="45" spans="1:11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29">
        <v>2100</v>
      </c>
      <c r="G45" s="15">
        <f>F45</f>
        <v>2100</v>
      </c>
      <c r="H45" s="15"/>
      <c r="I45" s="15"/>
      <c r="J45" s="15"/>
      <c r="K45" s="129">
        <f t="shared" si="0"/>
        <v>2100</v>
      </c>
    </row>
    <row r="46" spans="1:11" ht="39" customHeight="1">
      <c r="A46" s="104" t="s">
        <v>28</v>
      </c>
      <c r="B46" s="147" t="s">
        <v>71</v>
      </c>
      <c r="C46" s="148"/>
      <c r="D46" s="149"/>
      <c r="E46" s="78"/>
      <c r="F46" s="129">
        <v>0</v>
      </c>
      <c r="G46" s="15"/>
      <c r="H46" s="15"/>
      <c r="I46" s="15"/>
      <c r="J46" s="15"/>
      <c r="K46" s="129">
        <f t="shared" si="0"/>
        <v>0</v>
      </c>
    </row>
    <row r="47" spans="1:11" ht="39" customHeight="1">
      <c r="A47" s="104" t="s">
        <v>29</v>
      </c>
      <c r="B47" s="150" t="str">
        <f>B24</f>
        <v xml:space="preserve">Cures Remise en Santé </v>
      </c>
      <c r="C47" s="148"/>
      <c r="D47" s="149"/>
      <c r="E47" s="78"/>
      <c r="F47" s="129">
        <v>4000</v>
      </c>
      <c r="G47" s="15"/>
      <c r="H47" s="15"/>
      <c r="I47" s="15"/>
      <c r="J47" s="15">
        <f>F47</f>
        <v>4000</v>
      </c>
      <c r="K47" s="129">
        <f t="shared" si="0"/>
        <v>4000</v>
      </c>
    </row>
    <row r="48" spans="1:11" ht="46.9" customHeight="1">
      <c r="A48" s="105" t="s">
        <v>30</v>
      </c>
      <c r="B48" s="147" t="s">
        <v>72</v>
      </c>
      <c r="C48" s="148"/>
      <c r="D48" s="149"/>
      <c r="E48" s="78"/>
      <c r="F48" s="129">
        <v>1000</v>
      </c>
      <c r="G48" s="15">
        <f>F48</f>
        <v>1000</v>
      </c>
      <c r="H48" s="15"/>
      <c r="I48" s="15"/>
      <c r="J48" s="15"/>
      <c r="K48" s="129">
        <f t="shared" si="0"/>
        <v>1000</v>
      </c>
    </row>
    <row r="49" spans="1:12" ht="28.5" customHeight="1">
      <c r="A49" s="106" t="s">
        <v>60</v>
      </c>
      <c r="B49" s="151" t="s">
        <v>73</v>
      </c>
      <c r="C49" s="151"/>
      <c r="D49" s="152"/>
      <c r="E49" s="78"/>
      <c r="F49" s="129">
        <v>0</v>
      </c>
      <c r="G49" s="15"/>
      <c r="H49" s="15"/>
      <c r="I49" s="15"/>
      <c r="J49" s="15"/>
      <c r="K49" s="129">
        <f t="shared" si="0"/>
        <v>0</v>
      </c>
    </row>
    <row r="50" spans="1:12" ht="19.5" customHeight="1">
      <c r="A50" s="107" t="s">
        <v>74</v>
      </c>
      <c r="B50" s="94" t="s">
        <v>75</v>
      </c>
      <c r="C50" s="95"/>
      <c r="D50" s="108"/>
      <c r="E50" s="109"/>
      <c r="F50" s="129">
        <v>46445</v>
      </c>
      <c r="G50" s="15"/>
      <c r="H50" s="15">
        <f>F50</f>
        <v>46445</v>
      </c>
      <c r="I50" s="15"/>
      <c r="J50" s="15"/>
      <c r="K50" s="129">
        <f t="shared" si="0"/>
        <v>46445</v>
      </c>
      <c r="L50" s="142" t="s">
        <v>98</v>
      </c>
    </row>
    <row r="51" spans="1:12" ht="19.5" customHeight="1">
      <c r="A51" s="110" t="s">
        <v>31</v>
      </c>
      <c r="B51" s="88" t="s">
        <v>32</v>
      </c>
      <c r="C51" s="89"/>
      <c r="D51" s="111"/>
      <c r="E51" s="73"/>
      <c r="F51" s="129">
        <v>1000</v>
      </c>
      <c r="G51" s="15">
        <f>F51</f>
        <v>1000</v>
      </c>
      <c r="H51" s="15"/>
      <c r="I51" s="15"/>
      <c r="J51" s="15"/>
      <c r="K51" s="129">
        <f t="shared" si="0"/>
        <v>1000</v>
      </c>
    </row>
    <row r="52" spans="1:12" ht="19.5" customHeight="1">
      <c r="A52" s="112" t="s">
        <v>74</v>
      </c>
      <c r="B52" s="143" t="s">
        <v>99</v>
      </c>
      <c r="C52" s="114"/>
      <c r="D52" s="115"/>
      <c r="E52" s="74"/>
      <c r="F52" s="129">
        <v>1000</v>
      </c>
      <c r="G52" s="15">
        <f>F52</f>
        <v>1000</v>
      </c>
      <c r="H52" s="15"/>
      <c r="I52" s="15"/>
      <c r="J52" s="15"/>
      <c r="K52" s="129">
        <f t="shared" si="0"/>
        <v>1000</v>
      </c>
    </row>
    <row r="53" spans="1:12" ht="19.5" hidden="1" customHeight="1">
      <c r="A53" s="21" t="s">
        <v>33</v>
      </c>
      <c r="B53" s="26" t="s">
        <v>35</v>
      </c>
      <c r="C53" s="8"/>
      <c r="D53" s="50"/>
      <c r="E53" s="71"/>
      <c r="F53" s="129" t="e">
        <f>SUM(#REF!)</f>
        <v>#REF!</v>
      </c>
      <c r="G53" s="15" t="e">
        <f t="shared" ref="G53:G68" si="2">F53</f>
        <v>#REF!</v>
      </c>
      <c r="H53" s="15"/>
      <c r="I53" s="15"/>
      <c r="J53" s="15"/>
      <c r="K53" s="129" t="e">
        <f t="shared" si="0"/>
        <v>#REF!</v>
      </c>
    </row>
    <row r="54" spans="1:12" ht="19.5" hidden="1" customHeight="1">
      <c r="A54" s="21" t="s">
        <v>36</v>
      </c>
      <c r="B54" s="8"/>
      <c r="C54" s="8"/>
      <c r="D54" s="50"/>
      <c r="E54" s="71"/>
      <c r="F54" s="129" t="e">
        <f>SUM(#REF!)</f>
        <v>#REF!</v>
      </c>
      <c r="G54" s="15" t="e">
        <f t="shared" si="2"/>
        <v>#REF!</v>
      </c>
      <c r="H54" s="15"/>
      <c r="I54" s="15"/>
      <c r="J54" s="15"/>
      <c r="K54" s="129" t="e">
        <f t="shared" si="0"/>
        <v>#REF!</v>
      </c>
    </row>
    <row r="55" spans="1:12" ht="19.5" hidden="1" customHeight="1">
      <c r="A55" s="21" t="s">
        <v>37</v>
      </c>
      <c r="B55" s="8"/>
      <c r="C55" s="8"/>
      <c r="D55" s="50"/>
      <c r="E55" s="71"/>
      <c r="F55" s="129" t="e">
        <f>SUM(#REF!)</f>
        <v>#REF!</v>
      </c>
      <c r="G55" s="15" t="e">
        <f t="shared" si="2"/>
        <v>#REF!</v>
      </c>
      <c r="H55" s="15"/>
      <c r="I55" s="15"/>
      <c r="J55" s="15"/>
      <c r="K55" s="129" t="e">
        <f t="shared" si="0"/>
        <v>#REF!</v>
      </c>
    </row>
    <row r="56" spans="1:12" ht="19.5" hidden="1" customHeight="1">
      <c r="A56" s="21" t="s">
        <v>38</v>
      </c>
      <c r="B56" s="8"/>
      <c r="C56" s="8"/>
      <c r="D56" s="50"/>
      <c r="E56" s="71"/>
      <c r="F56" s="129" t="e">
        <f>SUM(#REF!)</f>
        <v>#REF!</v>
      </c>
      <c r="G56" s="15" t="e">
        <f t="shared" si="2"/>
        <v>#REF!</v>
      </c>
      <c r="H56" s="15"/>
      <c r="I56" s="15"/>
      <c r="J56" s="15"/>
      <c r="K56" s="129" t="e">
        <f t="shared" si="0"/>
        <v>#REF!</v>
      </c>
    </row>
    <row r="57" spans="1:12" ht="19.5" hidden="1" customHeight="1">
      <c r="A57" s="21" t="s">
        <v>39</v>
      </c>
      <c r="B57" s="8"/>
      <c r="C57" s="8"/>
      <c r="D57" s="50"/>
      <c r="E57" s="71"/>
      <c r="F57" s="129" t="e">
        <f>SUM(#REF!)</f>
        <v>#REF!</v>
      </c>
      <c r="G57" s="15" t="e">
        <f t="shared" si="2"/>
        <v>#REF!</v>
      </c>
      <c r="H57" s="15"/>
      <c r="I57" s="15"/>
      <c r="J57" s="15"/>
      <c r="K57" s="129" t="e">
        <f t="shared" si="0"/>
        <v>#REF!</v>
      </c>
    </row>
    <row r="58" spans="1:12" ht="19.5" hidden="1" customHeight="1">
      <c r="A58" s="21" t="s">
        <v>40</v>
      </c>
      <c r="B58" s="8"/>
      <c r="C58" s="8"/>
      <c r="D58" s="50"/>
      <c r="E58" s="71"/>
      <c r="F58" s="129" t="e">
        <f>SUM(#REF!)</f>
        <v>#REF!</v>
      </c>
      <c r="G58" s="15" t="e">
        <f t="shared" si="2"/>
        <v>#REF!</v>
      </c>
      <c r="H58" s="15"/>
      <c r="I58" s="15"/>
      <c r="J58" s="15"/>
      <c r="K58" s="129" t="e">
        <f t="shared" si="0"/>
        <v>#REF!</v>
      </c>
    </row>
    <row r="59" spans="1:12" ht="19.5" hidden="1" customHeight="1">
      <c r="A59" s="21" t="s">
        <v>41</v>
      </c>
      <c r="B59" s="8"/>
      <c r="C59" s="8"/>
      <c r="D59" s="50"/>
      <c r="E59" s="71"/>
      <c r="F59" s="129" t="e">
        <f>SUM(#REF!)</f>
        <v>#REF!</v>
      </c>
      <c r="G59" s="15" t="e">
        <f t="shared" si="2"/>
        <v>#REF!</v>
      </c>
      <c r="H59" s="15"/>
      <c r="I59" s="15"/>
      <c r="J59" s="15"/>
      <c r="K59" s="129" t="e">
        <f t="shared" si="0"/>
        <v>#REF!</v>
      </c>
    </row>
    <row r="60" spans="1:12" ht="19.5" hidden="1" customHeight="1">
      <c r="A60" s="21" t="s">
        <v>42</v>
      </c>
      <c r="B60" s="8"/>
      <c r="C60" s="8"/>
      <c r="D60" s="50"/>
      <c r="E60" s="71"/>
      <c r="F60" s="129" t="e">
        <f>SUM(#REF!)</f>
        <v>#REF!</v>
      </c>
      <c r="G60" s="15" t="e">
        <f t="shared" si="2"/>
        <v>#REF!</v>
      </c>
      <c r="H60" s="15"/>
      <c r="I60" s="15"/>
      <c r="J60" s="15"/>
      <c r="K60" s="129" t="e">
        <f t="shared" si="0"/>
        <v>#REF!</v>
      </c>
    </row>
    <row r="61" spans="1:12" ht="19.5" hidden="1" customHeight="1">
      <c r="A61" s="21" t="s">
        <v>43</v>
      </c>
      <c r="B61" s="8"/>
      <c r="C61" s="8"/>
      <c r="D61" s="50"/>
      <c r="E61" s="71"/>
      <c r="F61" s="129" t="e">
        <f>SUM(#REF!)</f>
        <v>#REF!</v>
      </c>
      <c r="G61" s="15" t="e">
        <f t="shared" si="2"/>
        <v>#REF!</v>
      </c>
      <c r="H61" s="15"/>
      <c r="I61" s="15"/>
      <c r="J61" s="15"/>
      <c r="K61" s="129" t="e">
        <f t="shared" si="0"/>
        <v>#REF!</v>
      </c>
    </row>
    <row r="62" spans="1:12" ht="19.5" hidden="1" customHeight="1">
      <c r="A62" s="21" t="s">
        <v>44</v>
      </c>
      <c r="B62" s="8"/>
      <c r="C62" s="8"/>
      <c r="D62" s="50"/>
      <c r="E62" s="71"/>
      <c r="F62" s="129" t="e">
        <f>SUM(#REF!)</f>
        <v>#REF!</v>
      </c>
      <c r="G62" s="15" t="e">
        <f t="shared" si="2"/>
        <v>#REF!</v>
      </c>
      <c r="H62" s="15"/>
      <c r="I62" s="15"/>
      <c r="J62" s="15"/>
      <c r="K62" s="129" t="e">
        <f t="shared" si="0"/>
        <v>#REF!</v>
      </c>
    </row>
    <row r="63" spans="1:12" ht="19.5" hidden="1" customHeight="1">
      <c r="A63" s="21" t="s">
        <v>45</v>
      </c>
      <c r="B63" s="8"/>
      <c r="C63" s="8"/>
      <c r="D63" s="50"/>
      <c r="E63" s="71"/>
      <c r="F63" s="129" t="e">
        <f>SUM(#REF!)</f>
        <v>#REF!</v>
      </c>
      <c r="G63" s="15" t="e">
        <f t="shared" si="2"/>
        <v>#REF!</v>
      </c>
      <c r="H63" s="15"/>
      <c r="I63" s="15"/>
      <c r="J63" s="15"/>
      <c r="K63" s="129" t="e">
        <f t="shared" si="0"/>
        <v>#REF!</v>
      </c>
    </row>
    <row r="64" spans="1:12" ht="19.5" customHeight="1">
      <c r="A64" s="116" t="s">
        <v>46</v>
      </c>
      <c r="B64" s="82"/>
      <c r="C64" s="82"/>
      <c r="D64" s="117"/>
      <c r="E64" s="71"/>
      <c r="F64" s="129">
        <v>0</v>
      </c>
      <c r="G64" s="15"/>
      <c r="H64" s="15"/>
      <c r="I64" s="15"/>
      <c r="J64" s="15"/>
      <c r="K64" s="129">
        <f t="shared" si="0"/>
        <v>0</v>
      </c>
    </row>
    <row r="65" spans="1:11" ht="19.5" customHeight="1">
      <c r="A65" s="118" t="s">
        <v>31</v>
      </c>
      <c r="B65" s="119" t="s">
        <v>53</v>
      </c>
      <c r="C65" s="98"/>
      <c r="D65" s="120"/>
      <c r="E65" s="76"/>
      <c r="F65" s="129">
        <v>12600</v>
      </c>
      <c r="G65" s="15">
        <f t="shared" si="2"/>
        <v>12600</v>
      </c>
      <c r="H65" s="15"/>
      <c r="I65" s="15"/>
      <c r="J65" s="15"/>
      <c r="K65" s="129">
        <f t="shared" si="0"/>
        <v>12600</v>
      </c>
    </row>
    <row r="66" spans="1:11" ht="19.5" customHeight="1">
      <c r="A66" s="118" t="s">
        <v>47</v>
      </c>
      <c r="B66" s="97" t="s">
        <v>48</v>
      </c>
      <c r="C66" s="98"/>
      <c r="D66" s="120"/>
      <c r="E66" s="76"/>
      <c r="F66" s="129">
        <v>3030</v>
      </c>
      <c r="G66" s="15">
        <f t="shared" si="2"/>
        <v>3030</v>
      </c>
      <c r="H66" s="15"/>
      <c r="I66" s="15"/>
      <c r="J66" s="15"/>
      <c r="K66" s="129">
        <f t="shared" si="0"/>
        <v>3030</v>
      </c>
    </row>
    <row r="67" spans="1:11" ht="19.5" customHeight="1">
      <c r="A67" s="118" t="s">
        <v>31</v>
      </c>
      <c r="B67" s="119" t="s">
        <v>54</v>
      </c>
      <c r="C67" s="98"/>
      <c r="D67" s="120"/>
      <c r="E67" s="76"/>
      <c r="F67" s="129">
        <v>11250</v>
      </c>
      <c r="G67" s="15">
        <f t="shared" si="2"/>
        <v>11250</v>
      </c>
      <c r="H67" s="15"/>
      <c r="I67" s="15"/>
      <c r="J67" s="15"/>
      <c r="K67" s="129">
        <f t="shared" si="0"/>
        <v>11250</v>
      </c>
    </row>
    <row r="68" spans="1:11" ht="19.5" customHeight="1">
      <c r="A68" s="118" t="s">
        <v>47</v>
      </c>
      <c r="B68" s="97" t="s">
        <v>49</v>
      </c>
      <c r="C68" s="98"/>
      <c r="D68" s="120"/>
      <c r="E68" s="76"/>
      <c r="F68" s="129">
        <v>2700</v>
      </c>
      <c r="G68" s="15">
        <f t="shared" si="2"/>
        <v>2700</v>
      </c>
      <c r="H68" s="15"/>
      <c r="I68" s="15"/>
      <c r="J68" s="15"/>
      <c r="K68" s="129">
        <f t="shared" si="0"/>
        <v>2700</v>
      </c>
    </row>
    <row r="69" spans="1:11" ht="19.5" customHeight="1" thickBot="1">
      <c r="A69" s="21" t="s">
        <v>50</v>
      </c>
      <c r="B69" s="66" t="s">
        <v>59</v>
      </c>
      <c r="C69" s="8"/>
      <c r="D69" s="50"/>
      <c r="E69" s="71"/>
      <c r="F69" s="129">
        <v>0</v>
      </c>
      <c r="G69" s="15"/>
      <c r="H69" s="15"/>
      <c r="I69" s="15"/>
      <c r="J69" s="15"/>
      <c r="K69" s="129">
        <f t="shared" si="0"/>
        <v>0</v>
      </c>
    </row>
    <row r="70" spans="1:11" ht="19.5" customHeight="1" thickBot="1">
      <c r="A70" s="22"/>
      <c r="B70" s="53" t="s">
        <v>22</v>
      </c>
      <c r="C70" s="43"/>
      <c r="D70" s="62"/>
      <c r="E70" s="79"/>
      <c r="F70" s="129"/>
      <c r="G70" s="15"/>
      <c r="H70" s="15"/>
      <c r="I70" s="15"/>
      <c r="J70" s="15"/>
      <c r="K70" s="129">
        <f t="shared" si="0"/>
        <v>0</v>
      </c>
    </row>
    <row r="71" spans="1:11" ht="19.5" customHeight="1" thickBot="1">
      <c r="A71" s="34" t="s">
        <v>88</v>
      </c>
      <c r="B71" s="35"/>
      <c r="C71" s="35"/>
      <c r="D71" s="36"/>
      <c r="E71" s="60"/>
      <c r="F71" s="130">
        <f>F68+F67+F66+F65+F64+F51+F50+F49+F48+F47+F46+F45+F52</f>
        <v>85125</v>
      </c>
      <c r="G71" s="37"/>
      <c r="H71" s="37">
        <f t="shared" ref="H71:J71" si="3">H68+H67+H66+H65+H64+H51+H50+H49+H48+H47+H46+H45+H52</f>
        <v>46445</v>
      </c>
      <c r="I71" s="37">
        <f t="shared" si="3"/>
        <v>0</v>
      </c>
      <c r="J71" s="37">
        <f t="shared" si="3"/>
        <v>4000</v>
      </c>
      <c r="K71" s="129">
        <f t="shared" si="0"/>
        <v>50445</v>
      </c>
    </row>
    <row r="72" spans="1:11" ht="19.5" customHeight="1">
      <c r="A72" s="57" t="s">
        <v>56</v>
      </c>
      <c r="B72" s="1"/>
      <c r="C72" s="1"/>
      <c r="D72" s="1"/>
      <c r="E72" s="1"/>
      <c r="F72" s="131">
        <f>F37-F71</f>
        <v>-36744</v>
      </c>
      <c r="G72" s="14"/>
      <c r="H72" s="14">
        <f t="shared" ref="H72:J72" si="4">H37-H71</f>
        <v>-35588</v>
      </c>
      <c r="I72" s="14">
        <f t="shared" si="4"/>
        <v>555</v>
      </c>
      <c r="J72" s="14">
        <f t="shared" si="4"/>
        <v>3780.2</v>
      </c>
      <c r="K72" s="129">
        <f t="shared" si="0"/>
        <v>-31252.799999999999</v>
      </c>
    </row>
    <row r="73" spans="1:11" ht="19.5" customHeight="1">
      <c r="A73" s="44" t="s">
        <v>51</v>
      </c>
      <c r="B73" s="44"/>
      <c r="C73" s="44"/>
      <c r="D73" s="44"/>
      <c r="E73" s="61"/>
      <c r="F73" s="131">
        <f>+F72</f>
        <v>-36744</v>
      </c>
      <c r="G73" s="15"/>
      <c r="H73" s="14">
        <f t="shared" ref="H73:J73" si="5">+H72</f>
        <v>-35588</v>
      </c>
      <c r="I73" s="14">
        <f t="shared" si="5"/>
        <v>555</v>
      </c>
      <c r="J73" s="14">
        <f t="shared" si="5"/>
        <v>3780.2</v>
      </c>
      <c r="K73" s="129">
        <f t="shared" si="0"/>
        <v>-31252.799999999999</v>
      </c>
    </row>
    <row r="74" spans="1:11" ht="19.5" customHeight="1" thickBot="1">
      <c r="A74" s="45"/>
      <c r="B74" s="45"/>
      <c r="C74" s="45"/>
      <c r="D74" s="46"/>
      <c r="E74" s="52"/>
      <c r="F74" s="131"/>
      <c r="G74" s="15"/>
      <c r="H74" s="15"/>
      <c r="I74" s="15"/>
      <c r="J74" s="15"/>
      <c r="K74" s="129"/>
    </row>
    <row r="75" spans="1:11" ht="39.75" customHeight="1">
      <c r="A75" s="121" t="s">
        <v>52</v>
      </c>
      <c r="B75" s="153" t="s">
        <v>22</v>
      </c>
      <c r="C75" s="154"/>
      <c r="D75" s="133">
        <v>11996</v>
      </c>
      <c r="E75" s="122"/>
      <c r="F75" s="137">
        <f>+D75+F73</f>
        <v>-24748</v>
      </c>
      <c r="G75" s="123"/>
      <c r="H75" s="123"/>
      <c r="I75" s="123"/>
      <c r="J75" s="123"/>
      <c r="K75" s="132"/>
    </row>
    <row r="76" spans="1:11" ht="43.9" customHeight="1">
      <c r="A76" s="144" t="s">
        <v>78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6"/>
    </row>
    <row r="77" spans="1:11" ht="19.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</row>
  </sheetData>
  <mergeCells count="6">
    <mergeCell ref="A76:K76"/>
    <mergeCell ref="B46:D46"/>
    <mergeCell ref="B47:D47"/>
    <mergeCell ref="B48:D48"/>
    <mergeCell ref="B49:D49"/>
    <mergeCell ref="B75:C75"/>
  </mergeCell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</sheetPr>
  <dimension ref="A1:L977"/>
  <sheetViews>
    <sheetView showGridLines="0" tabSelected="1" topLeftCell="A22" workbookViewId="0">
      <selection activeCell="H53" sqref="H53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0.25" style="47" customWidth="1"/>
    <col min="6" max="6" width="0.375" customWidth="1"/>
    <col min="7" max="7" width="11.125" style="80" customWidth="1"/>
    <col min="8" max="8" width="10" style="80" customWidth="1"/>
    <col min="9" max="9" width="10.5" style="80" customWidth="1"/>
    <col min="10" max="10" width="11.125" style="80" customWidth="1"/>
    <col min="11" max="11" width="11" style="80" customWidth="1"/>
    <col min="12" max="12" width="10" style="80" customWidth="1"/>
  </cols>
  <sheetData>
    <row r="1" spans="1:12" ht="13.5" customHeight="1">
      <c r="A1" s="55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hidden="1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hidden="1" customHeight="1">
      <c r="A3" s="56" t="s">
        <v>55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9.5" hidden="1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5" hidden="1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.5" hidden="1" customHeight="1">
      <c r="A6" s="124" t="s">
        <v>84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42" customHeight="1">
      <c r="A7" s="135" t="s">
        <v>84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 ht="19.5" customHeight="1" thickBot="1">
      <c r="A8" s="136"/>
      <c r="B8" s="127" t="s">
        <v>89</v>
      </c>
      <c r="C8" s="1"/>
      <c r="D8" s="1"/>
      <c r="E8" s="1"/>
      <c r="F8" s="3"/>
      <c r="G8" s="3"/>
      <c r="H8" s="3"/>
      <c r="I8" s="3"/>
      <c r="J8" s="3"/>
      <c r="K8" s="3"/>
      <c r="L8" s="3"/>
    </row>
    <row r="9" spans="1:12" ht="53.25" customHeight="1" thickBot="1">
      <c r="A9" s="134" t="s">
        <v>85</v>
      </c>
      <c r="B9" s="5"/>
      <c r="C9" s="5"/>
      <c r="D9" s="5"/>
      <c r="E9" s="68" t="s">
        <v>57</v>
      </c>
      <c r="F9" s="6"/>
      <c r="G9" s="6">
        <v>2022</v>
      </c>
      <c r="H9" s="139" t="s">
        <v>94</v>
      </c>
      <c r="I9" s="138" t="s">
        <v>91</v>
      </c>
      <c r="J9" s="138" t="s">
        <v>92</v>
      </c>
      <c r="K9" s="138" t="s">
        <v>93</v>
      </c>
      <c r="L9" s="128" t="s">
        <v>90</v>
      </c>
    </row>
    <row r="10" spans="1:12" ht="19.5" customHeight="1">
      <c r="A10" s="81" t="s">
        <v>0</v>
      </c>
      <c r="B10" s="82"/>
      <c r="C10" s="8"/>
      <c r="D10" s="9"/>
      <c r="E10" s="58"/>
      <c r="F10" s="10"/>
      <c r="G10" s="10"/>
      <c r="H10" s="10"/>
      <c r="I10" s="10"/>
      <c r="J10" s="10"/>
      <c r="K10" s="10"/>
      <c r="L10" s="10"/>
    </row>
    <row r="11" spans="1:12" ht="19.5" customHeight="1">
      <c r="A11" s="11" t="s">
        <v>1</v>
      </c>
      <c r="B11" s="12"/>
      <c r="C11" s="12"/>
      <c r="D11" s="13"/>
      <c r="E11" s="69"/>
      <c r="F11" s="15"/>
      <c r="G11" s="129">
        <v>0</v>
      </c>
      <c r="H11" s="49"/>
      <c r="I11" s="15"/>
      <c r="J11" s="15"/>
      <c r="K11" s="15"/>
      <c r="L11" s="129">
        <f>I11+J11+K11+H11</f>
        <v>0</v>
      </c>
    </row>
    <row r="12" spans="1:12" ht="19.5" customHeight="1">
      <c r="A12" s="7" t="s">
        <v>2</v>
      </c>
      <c r="B12" s="16" t="s">
        <v>3</v>
      </c>
      <c r="C12" s="12"/>
      <c r="D12" s="13"/>
      <c r="E12" s="69"/>
      <c r="F12" s="15"/>
      <c r="G12" s="129">
        <v>0</v>
      </c>
      <c r="H12" s="49"/>
      <c r="I12" s="15"/>
      <c r="J12" s="15"/>
      <c r="K12" s="15"/>
      <c r="L12" s="129">
        <f t="shared" ref="L12:L74" si="0">I12+J12+K12+H12</f>
        <v>0</v>
      </c>
    </row>
    <row r="13" spans="1:12" ht="19.5" customHeight="1">
      <c r="A13" s="11" t="s">
        <v>4</v>
      </c>
      <c r="B13" s="12"/>
      <c r="C13" s="12"/>
      <c r="D13" s="13"/>
      <c r="E13" s="69"/>
      <c r="F13" s="15"/>
      <c r="G13" s="129">
        <v>0</v>
      </c>
      <c r="H13" s="49"/>
      <c r="I13" s="15"/>
      <c r="J13" s="15"/>
      <c r="K13" s="15"/>
      <c r="L13" s="129">
        <f t="shared" si="0"/>
        <v>0</v>
      </c>
    </row>
    <row r="14" spans="1:12" ht="19.5" customHeight="1" thickBot="1">
      <c r="A14" s="17" t="s">
        <v>5</v>
      </c>
      <c r="B14" s="18" t="s">
        <v>6</v>
      </c>
      <c r="C14" s="19"/>
      <c r="D14" s="20"/>
      <c r="E14" s="69"/>
      <c r="F14" s="15"/>
      <c r="G14" s="129">
        <v>0</v>
      </c>
      <c r="H14" s="49"/>
      <c r="I14" s="15"/>
      <c r="J14" s="15"/>
      <c r="K14" s="15"/>
      <c r="L14" s="129">
        <f t="shared" si="0"/>
        <v>0</v>
      </c>
    </row>
    <row r="15" spans="1:12" ht="19.5" hidden="1" customHeight="1">
      <c r="A15" s="21" t="s">
        <v>7</v>
      </c>
      <c r="B15" s="19"/>
      <c r="C15" s="19"/>
      <c r="D15" s="20"/>
      <c r="E15" s="69"/>
      <c r="F15" s="15"/>
      <c r="G15" s="129" t="e">
        <f>SUM(#REF!)</f>
        <v>#REF!</v>
      </c>
      <c r="H15" s="49"/>
      <c r="I15" s="15"/>
      <c r="J15" s="15"/>
      <c r="K15" s="15"/>
      <c r="L15" s="129">
        <f t="shared" si="0"/>
        <v>0</v>
      </c>
    </row>
    <row r="16" spans="1:12" ht="19.5" customHeight="1" thickBot="1">
      <c r="A16" s="22" t="s">
        <v>8</v>
      </c>
      <c r="B16" s="53" t="s">
        <v>22</v>
      </c>
      <c r="C16" s="23"/>
      <c r="D16" s="24"/>
      <c r="E16" s="70"/>
      <c r="F16" s="15"/>
      <c r="G16" s="129">
        <f>SUM(G11:G14)</f>
        <v>0</v>
      </c>
      <c r="H16" s="49"/>
      <c r="I16" s="15"/>
      <c r="J16" s="15"/>
      <c r="K16" s="15"/>
      <c r="L16" s="129">
        <f t="shared" si="0"/>
        <v>0</v>
      </c>
    </row>
    <row r="17" spans="1:12" ht="19.5" customHeight="1">
      <c r="A17" s="25" t="s">
        <v>9</v>
      </c>
      <c r="B17" s="26" t="s">
        <v>10</v>
      </c>
      <c r="C17" s="8"/>
      <c r="D17" s="8"/>
      <c r="E17" s="71"/>
      <c r="F17" s="15"/>
      <c r="G17" s="129">
        <v>0</v>
      </c>
      <c r="H17" s="49"/>
      <c r="I17" s="15"/>
      <c r="J17" s="15"/>
      <c r="K17" s="15"/>
      <c r="L17" s="129">
        <f t="shared" si="0"/>
        <v>0</v>
      </c>
    </row>
    <row r="18" spans="1:12" ht="19.5" customHeight="1">
      <c r="A18" s="83" t="s">
        <v>79</v>
      </c>
      <c r="B18" s="84" t="s">
        <v>61</v>
      </c>
      <c r="C18" s="85"/>
      <c r="D18" s="20"/>
      <c r="E18" s="69"/>
      <c r="F18" s="15"/>
      <c r="G18" s="129">
        <v>5000</v>
      </c>
      <c r="H18" s="49">
        <f>G18*0.1</f>
        <v>500</v>
      </c>
      <c r="I18" s="15">
        <f>G18*0.5</f>
        <v>2500</v>
      </c>
      <c r="J18" s="15">
        <f>G18*0.2</f>
        <v>1000</v>
      </c>
      <c r="K18" s="15">
        <f>G18*0.2</f>
        <v>1000</v>
      </c>
      <c r="L18" s="129">
        <f t="shared" si="0"/>
        <v>5000</v>
      </c>
    </row>
    <row r="19" spans="1:12" ht="19.5" customHeight="1">
      <c r="A19" s="83" t="s">
        <v>76</v>
      </c>
      <c r="B19" s="86" t="s">
        <v>62</v>
      </c>
      <c r="C19" s="85"/>
      <c r="D19" s="20"/>
      <c r="E19" s="69"/>
      <c r="F19" s="15"/>
      <c r="G19" s="129">
        <v>5760</v>
      </c>
      <c r="H19" s="49">
        <f>G19/4</f>
        <v>1440</v>
      </c>
      <c r="I19" s="15">
        <f>G19/4</f>
        <v>1440</v>
      </c>
      <c r="J19" s="15">
        <f>G19/4</f>
        <v>1440</v>
      </c>
      <c r="K19" s="15">
        <f>G19/4</f>
        <v>1440</v>
      </c>
      <c r="L19" s="129">
        <f t="shared" si="0"/>
        <v>5760</v>
      </c>
    </row>
    <row r="20" spans="1:12" ht="19.5" customHeight="1">
      <c r="A20" s="83" t="s">
        <v>80</v>
      </c>
      <c r="B20" s="84" t="s">
        <v>100</v>
      </c>
      <c r="C20" s="85"/>
      <c r="D20" s="20"/>
      <c r="E20" s="69"/>
      <c r="F20" s="15"/>
      <c r="G20" s="129">
        <v>0</v>
      </c>
      <c r="H20" s="49"/>
      <c r="I20" s="15"/>
      <c r="J20" s="15"/>
      <c r="K20" s="15"/>
      <c r="L20" s="129">
        <f t="shared" si="0"/>
        <v>0</v>
      </c>
    </row>
    <row r="21" spans="1:12" ht="19.5" customHeight="1">
      <c r="A21" s="83" t="s">
        <v>77</v>
      </c>
      <c r="B21" s="86" t="s">
        <v>63</v>
      </c>
      <c r="C21" s="85"/>
      <c r="D21" s="20"/>
      <c r="E21" s="69"/>
      <c r="F21" s="15"/>
      <c r="G21" s="129">
        <v>64000</v>
      </c>
      <c r="H21" s="49">
        <f>G21/4</f>
        <v>16000</v>
      </c>
      <c r="I21" s="15">
        <f>G21/4</f>
        <v>16000</v>
      </c>
      <c r="J21" s="15">
        <f>G21/4</f>
        <v>16000</v>
      </c>
      <c r="K21" s="15">
        <f>G21/4</f>
        <v>16000</v>
      </c>
      <c r="L21" s="129">
        <f t="shared" si="0"/>
        <v>64000</v>
      </c>
    </row>
    <row r="22" spans="1:12" ht="19.5" customHeight="1">
      <c r="A22" s="83" t="s">
        <v>81</v>
      </c>
      <c r="B22" s="86" t="s">
        <v>65</v>
      </c>
      <c r="C22" s="85"/>
      <c r="D22" s="20"/>
      <c r="E22" s="69"/>
      <c r="F22" s="15"/>
      <c r="G22" s="129">
        <v>30000</v>
      </c>
      <c r="H22" s="49">
        <f>G22/4</f>
        <v>7500</v>
      </c>
      <c r="I22" s="15">
        <f>G22/4</f>
        <v>7500</v>
      </c>
      <c r="J22" s="15">
        <f>G22/4</f>
        <v>7500</v>
      </c>
      <c r="K22" s="15">
        <f>G22/4</f>
        <v>7500</v>
      </c>
      <c r="L22" s="129">
        <f t="shared" si="0"/>
        <v>30000</v>
      </c>
    </row>
    <row r="23" spans="1:12" ht="19.5" customHeight="1">
      <c r="A23" s="83" t="s">
        <v>82</v>
      </c>
      <c r="B23" s="86" t="s">
        <v>64</v>
      </c>
      <c r="C23" s="85"/>
      <c r="D23" s="20"/>
      <c r="E23" s="69"/>
      <c r="F23" s="15"/>
      <c r="G23" s="129">
        <v>27000</v>
      </c>
      <c r="H23" s="49">
        <f>G23/4</f>
        <v>6750</v>
      </c>
      <c r="I23" s="15">
        <f>G23/4</f>
        <v>6750</v>
      </c>
      <c r="J23" s="15">
        <f>G23/4</f>
        <v>6750</v>
      </c>
      <c r="K23" s="15">
        <f>G23/4</f>
        <v>6750</v>
      </c>
      <c r="L23" s="129">
        <f t="shared" si="0"/>
        <v>27000</v>
      </c>
    </row>
    <row r="24" spans="1:12" ht="19.5" customHeight="1">
      <c r="A24" s="92" t="s">
        <v>83</v>
      </c>
      <c r="B24" s="86" t="s">
        <v>66</v>
      </c>
      <c r="C24" s="85"/>
      <c r="D24" s="20"/>
      <c r="E24" s="69"/>
      <c r="F24" s="15"/>
      <c r="G24" s="129">
        <v>60000</v>
      </c>
      <c r="H24" s="49"/>
      <c r="I24" s="15"/>
      <c r="J24" s="15"/>
      <c r="K24" s="15">
        <f>G24</f>
        <v>60000</v>
      </c>
      <c r="L24" s="129">
        <f t="shared" si="0"/>
        <v>60000</v>
      </c>
    </row>
    <row r="25" spans="1:12" ht="19.5" hidden="1" customHeight="1">
      <c r="A25" s="7" t="s">
        <v>11</v>
      </c>
      <c r="B25" s="19"/>
      <c r="C25" s="19"/>
      <c r="D25" s="20"/>
      <c r="E25" s="69"/>
      <c r="F25" s="15"/>
      <c r="G25" s="129" t="e">
        <f>SUM(#REF!)</f>
        <v>#REF!</v>
      </c>
      <c r="H25" s="49"/>
      <c r="I25" s="15"/>
      <c r="J25" s="15"/>
      <c r="K25" s="15"/>
      <c r="L25" s="129">
        <f t="shared" si="0"/>
        <v>0</v>
      </c>
    </row>
    <row r="26" spans="1:12" ht="19.5" hidden="1" customHeight="1">
      <c r="A26" s="7" t="s">
        <v>13</v>
      </c>
      <c r="B26" s="19"/>
      <c r="C26" s="19"/>
      <c r="D26" s="20"/>
      <c r="E26" s="69"/>
      <c r="F26" s="15"/>
      <c r="G26" s="129" t="e">
        <f>SUM(#REF!)</f>
        <v>#REF!</v>
      </c>
      <c r="H26" s="49"/>
      <c r="I26" s="15"/>
      <c r="J26" s="15"/>
      <c r="K26" s="15"/>
      <c r="L26" s="129">
        <f t="shared" si="0"/>
        <v>0</v>
      </c>
    </row>
    <row r="27" spans="1:12" ht="19.5" hidden="1" customHeight="1">
      <c r="A27" s="7" t="s">
        <v>14</v>
      </c>
      <c r="B27" s="19"/>
      <c r="C27" s="19"/>
      <c r="D27" s="20"/>
      <c r="E27" s="69"/>
      <c r="F27" s="15"/>
      <c r="G27" s="129" t="e">
        <f>SUM(#REF!)</f>
        <v>#REF!</v>
      </c>
      <c r="H27" s="49"/>
      <c r="I27" s="15"/>
      <c r="J27" s="15"/>
      <c r="K27" s="15"/>
      <c r="L27" s="129">
        <f t="shared" si="0"/>
        <v>0</v>
      </c>
    </row>
    <row r="28" spans="1:12" ht="19.5" hidden="1" customHeight="1">
      <c r="A28" s="7" t="s">
        <v>15</v>
      </c>
      <c r="B28" s="19"/>
      <c r="C28" s="19"/>
      <c r="D28" s="20"/>
      <c r="E28" s="69"/>
      <c r="F28" s="15"/>
      <c r="G28" s="129" t="e">
        <f>SUM(#REF!)</f>
        <v>#REF!</v>
      </c>
      <c r="H28" s="49"/>
      <c r="I28" s="15"/>
      <c r="J28" s="15"/>
      <c r="K28" s="15"/>
      <c r="L28" s="129">
        <f t="shared" si="0"/>
        <v>0</v>
      </c>
    </row>
    <row r="29" spans="1:12" ht="19.5" hidden="1" customHeight="1">
      <c r="A29" s="7" t="s">
        <v>16</v>
      </c>
      <c r="B29" s="19"/>
      <c r="C29" s="19"/>
      <c r="D29" s="20"/>
      <c r="E29" s="69"/>
      <c r="F29" s="15"/>
      <c r="G29" s="129" t="e">
        <f>SUM(#REF!)</f>
        <v>#REF!</v>
      </c>
      <c r="H29" s="49"/>
      <c r="I29" s="15"/>
      <c r="J29" s="15"/>
      <c r="K29" s="15"/>
      <c r="L29" s="129">
        <f t="shared" si="0"/>
        <v>0</v>
      </c>
    </row>
    <row r="30" spans="1:12" ht="19.5" customHeight="1">
      <c r="A30" s="93" t="s">
        <v>17</v>
      </c>
      <c r="B30" s="94" t="s">
        <v>67</v>
      </c>
      <c r="C30" s="95"/>
      <c r="D30" s="27"/>
      <c r="E30" s="72"/>
      <c r="F30" s="15"/>
      <c r="G30" s="129">
        <v>0</v>
      </c>
      <c r="H30" s="49"/>
      <c r="I30" s="15"/>
      <c r="J30" s="15"/>
      <c r="K30" s="15"/>
      <c r="L30" s="129">
        <f t="shared" si="0"/>
        <v>0</v>
      </c>
    </row>
    <row r="31" spans="1:12" ht="19.5" customHeight="1">
      <c r="A31" s="87" t="s">
        <v>17</v>
      </c>
      <c r="B31" s="91" t="s">
        <v>68</v>
      </c>
      <c r="C31" s="89"/>
      <c r="D31" s="90"/>
      <c r="E31" s="73"/>
      <c r="F31" s="15"/>
      <c r="G31" s="129">
        <v>0</v>
      </c>
      <c r="H31" s="49"/>
      <c r="I31" s="15"/>
      <c r="J31" s="15"/>
      <c r="K31" s="15"/>
      <c r="L31" s="129">
        <f t="shared" si="0"/>
        <v>0</v>
      </c>
    </row>
    <row r="32" spans="1:12" ht="19.5" customHeight="1">
      <c r="A32" s="140" t="s">
        <v>95</v>
      </c>
      <c r="B32" s="141" t="s">
        <v>96</v>
      </c>
      <c r="C32" s="30"/>
      <c r="D32" s="31"/>
      <c r="E32" s="74"/>
      <c r="F32" s="15"/>
      <c r="G32" s="129">
        <v>26000</v>
      </c>
      <c r="H32" s="49"/>
      <c r="I32" s="15">
        <f>G32/3</f>
        <v>8666.6666666666661</v>
      </c>
      <c r="J32" s="15">
        <f>G32/3</f>
        <v>8666.6666666666661</v>
      </c>
      <c r="K32" s="15">
        <f>G32/3</f>
        <v>8666.6666666666661</v>
      </c>
      <c r="L32" s="129">
        <f t="shared" si="0"/>
        <v>26000</v>
      </c>
    </row>
    <row r="33" spans="1:12" ht="19.5" customHeight="1">
      <c r="A33" s="96" t="s">
        <v>19</v>
      </c>
      <c r="B33" s="97" t="s">
        <v>20</v>
      </c>
      <c r="C33" s="98"/>
      <c r="D33" s="32"/>
      <c r="E33" s="76"/>
      <c r="F33" s="15"/>
      <c r="G33" s="129">
        <v>2760</v>
      </c>
      <c r="H33" s="49">
        <f>G33/4</f>
        <v>690</v>
      </c>
      <c r="I33" s="15">
        <f>G33/4</f>
        <v>690</v>
      </c>
      <c r="J33" s="15">
        <f>G33/4</f>
        <v>690</v>
      </c>
      <c r="K33" s="15">
        <f>G33/4</f>
        <v>690</v>
      </c>
      <c r="L33" s="129">
        <f t="shared" si="0"/>
        <v>2760</v>
      </c>
    </row>
    <row r="34" spans="1:12" ht="19.5" customHeight="1">
      <c r="A34" s="96" t="s">
        <v>19</v>
      </c>
      <c r="B34" s="97" t="s">
        <v>21</v>
      </c>
      <c r="C34" s="98"/>
      <c r="D34" s="32"/>
      <c r="E34" s="76"/>
      <c r="F34" s="15"/>
      <c r="G34" s="129">
        <v>1763</v>
      </c>
      <c r="H34" s="49">
        <f>G34/4</f>
        <v>440.75</v>
      </c>
      <c r="I34" s="15">
        <f>G34/4</f>
        <v>440.75</v>
      </c>
      <c r="J34" s="15">
        <f>G34/4</f>
        <v>440.75</v>
      </c>
      <c r="K34" s="15">
        <f>G34/4</f>
        <v>440.75</v>
      </c>
      <c r="L34" s="129">
        <f t="shared" si="0"/>
        <v>1763</v>
      </c>
    </row>
    <row r="35" spans="1:12" s="80" customFormat="1" ht="19.5" customHeight="1" thickBot="1">
      <c r="A35" s="101" t="s">
        <v>101</v>
      </c>
      <c r="B35" s="102" t="s">
        <v>70</v>
      </c>
      <c r="C35" s="99"/>
      <c r="D35" s="100"/>
      <c r="E35" s="76"/>
      <c r="F35" s="15"/>
      <c r="G35" s="129">
        <f>2*5336</f>
        <v>10672</v>
      </c>
      <c r="H35" s="49">
        <f>G35/4</f>
        <v>2668</v>
      </c>
      <c r="I35" s="15">
        <f>G35/4</f>
        <v>2668</v>
      </c>
      <c r="J35" s="15">
        <f>G35/4</f>
        <v>2668</v>
      </c>
      <c r="K35" s="15">
        <f>G35/4</f>
        <v>2668</v>
      </c>
      <c r="L35" s="129">
        <f t="shared" si="0"/>
        <v>10672</v>
      </c>
    </row>
    <row r="36" spans="1:12" ht="19.5" customHeight="1" thickBot="1">
      <c r="A36" s="22"/>
      <c r="B36" s="53" t="s">
        <v>22</v>
      </c>
      <c r="C36" s="23"/>
      <c r="D36" s="33"/>
      <c r="E36" s="75"/>
      <c r="F36" s="15"/>
      <c r="G36" s="129"/>
      <c r="H36" s="49"/>
      <c r="I36" s="15"/>
      <c r="J36" s="15"/>
      <c r="K36" s="15"/>
      <c r="L36" s="129">
        <f t="shared" si="0"/>
        <v>0</v>
      </c>
    </row>
    <row r="37" spans="1:12" ht="19.5" customHeight="1" thickBot="1">
      <c r="A37" s="34" t="s">
        <v>86</v>
      </c>
      <c r="B37" s="54" t="s">
        <v>22</v>
      </c>
      <c r="C37" s="35"/>
      <c r="D37" s="36"/>
      <c r="E37" s="60"/>
      <c r="F37" s="103"/>
      <c r="G37" s="130">
        <f>G35+G34+G33+G31+G32+G30+G24+G23+G22+G21+G20+G19+G18</f>
        <v>232955</v>
      </c>
      <c r="H37" s="103">
        <f t="shared" ref="H37:K37" si="1">H35+H34+H33+H31+H32+H30+H24+H23+H22+H21+H20+H19+H18</f>
        <v>35988.75</v>
      </c>
      <c r="I37" s="103">
        <f t="shared" si="1"/>
        <v>46655.416666666664</v>
      </c>
      <c r="J37" s="103">
        <f t="shared" si="1"/>
        <v>45155.416666666664</v>
      </c>
      <c r="K37" s="103">
        <f t="shared" si="1"/>
        <v>105155.41666666667</v>
      </c>
      <c r="L37" s="129">
        <f t="shared" si="0"/>
        <v>232955</v>
      </c>
    </row>
    <row r="38" spans="1:12" ht="12" customHeight="1" thickBot="1">
      <c r="A38" s="2"/>
      <c r="B38" s="1"/>
      <c r="C38" s="1"/>
      <c r="D38" s="1"/>
      <c r="E38" s="1"/>
      <c r="F38" s="14"/>
      <c r="G38" s="129"/>
      <c r="H38" s="49"/>
      <c r="I38" s="15"/>
      <c r="J38" s="15"/>
      <c r="K38" s="15"/>
      <c r="L38" s="129">
        <f t="shared" si="0"/>
        <v>0</v>
      </c>
    </row>
    <row r="39" spans="1:12" ht="19.5" customHeight="1" thickBot="1">
      <c r="A39" s="4" t="s">
        <v>87</v>
      </c>
      <c r="B39" s="5"/>
      <c r="C39" s="5"/>
      <c r="D39" s="38"/>
      <c r="E39" s="68" t="s">
        <v>58</v>
      </c>
      <c r="F39" s="14"/>
      <c r="G39" s="129"/>
      <c r="H39" s="49"/>
      <c r="I39" s="15"/>
      <c r="J39" s="15"/>
      <c r="K39" s="15"/>
      <c r="L39" s="129">
        <f t="shared" si="0"/>
        <v>0</v>
      </c>
    </row>
    <row r="40" spans="1:12" ht="19.5" customHeight="1">
      <c r="A40" s="7" t="s">
        <v>23</v>
      </c>
      <c r="B40" s="26"/>
      <c r="C40" s="8"/>
      <c r="D40" s="59"/>
      <c r="E40" s="69"/>
      <c r="F40" s="15"/>
      <c r="G40" s="129">
        <v>0</v>
      </c>
      <c r="H40" s="49"/>
      <c r="I40" s="15"/>
      <c r="J40" s="15"/>
      <c r="K40" s="15"/>
      <c r="L40" s="129">
        <f t="shared" si="0"/>
        <v>0</v>
      </c>
    </row>
    <row r="41" spans="1:12" ht="19.5" customHeight="1" thickBot="1">
      <c r="A41" s="21" t="s">
        <v>24</v>
      </c>
      <c r="B41" s="39"/>
      <c r="C41" s="39"/>
      <c r="D41" s="63"/>
      <c r="E41" s="69"/>
      <c r="F41" s="15"/>
      <c r="G41" s="129">
        <v>0</v>
      </c>
      <c r="H41" s="49"/>
      <c r="I41" s="15"/>
      <c r="J41" s="15"/>
      <c r="K41" s="15"/>
      <c r="L41" s="129">
        <f t="shared" si="0"/>
        <v>0</v>
      </c>
    </row>
    <row r="42" spans="1:12" ht="19.5" hidden="1" customHeight="1">
      <c r="A42" s="21" t="s">
        <v>25</v>
      </c>
      <c r="B42" s="39"/>
      <c r="C42" s="39"/>
      <c r="D42" s="65"/>
      <c r="E42" s="71"/>
      <c r="F42" s="15"/>
      <c r="G42" s="129" t="e">
        <f>SUM(#REF!)</f>
        <v>#REF!</v>
      </c>
      <c r="H42" s="49"/>
      <c r="I42" s="15"/>
      <c r="J42" s="15"/>
      <c r="K42" s="15"/>
      <c r="L42" s="129">
        <f t="shared" si="0"/>
        <v>0</v>
      </c>
    </row>
    <row r="43" spans="1:12" ht="19.5" customHeight="1" thickBot="1">
      <c r="A43" s="22" t="s">
        <v>8</v>
      </c>
      <c r="B43" s="53" t="s">
        <v>22</v>
      </c>
      <c r="C43" s="23"/>
      <c r="D43" s="64"/>
      <c r="E43" s="75"/>
      <c r="F43" s="15"/>
      <c r="G43" s="129">
        <v>0</v>
      </c>
      <c r="H43" s="49"/>
      <c r="I43" s="15"/>
      <c r="J43" s="15"/>
      <c r="K43" s="15"/>
      <c r="L43" s="129">
        <f t="shared" si="0"/>
        <v>0</v>
      </c>
    </row>
    <row r="44" spans="1:12" ht="19.5" customHeight="1">
      <c r="A44" s="21" t="s">
        <v>26</v>
      </c>
      <c r="B44" s="48" t="s">
        <v>22</v>
      </c>
      <c r="C44" s="8"/>
      <c r="D44" s="50"/>
      <c r="E44" s="71"/>
      <c r="F44" s="15"/>
      <c r="G44" s="129">
        <v>0</v>
      </c>
      <c r="H44" s="49"/>
      <c r="I44" s="15"/>
      <c r="J44" s="15"/>
      <c r="K44" s="15"/>
      <c r="L44" s="129">
        <f t="shared" si="0"/>
        <v>0</v>
      </c>
    </row>
    <row r="45" spans="1:12" ht="30" customHeight="1">
      <c r="A45" s="40" t="s">
        <v>27</v>
      </c>
      <c r="B45" s="41" t="str">
        <f>B21</f>
        <v xml:space="preserve"> Ateliers collectifs bénéficiaires </v>
      </c>
      <c r="C45" s="42"/>
      <c r="D45" s="67"/>
      <c r="E45" s="77"/>
      <c r="F45" s="15"/>
      <c r="G45" s="129">
        <v>17865</v>
      </c>
      <c r="H45" s="49">
        <f>G45/3</f>
        <v>5955</v>
      </c>
      <c r="I45" s="15">
        <f>G45/3</f>
        <v>5955</v>
      </c>
      <c r="J45" s="15">
        <f>G45/3</f>
        <v>5955</v>
      </c>
      <c r="K45" s="15"/>
      <c r="L45" s="129">
        <f t="shared" si="0"/>
        <v>17865</v>
      </c>
    </row>
    <row r="46" spans="1:12" ht="39" customHeight="1">
      <c r="A46" s="104" t="s">
        <v>28</v>
      </c>
      <c r="B46" s="147" t="s">
        <v>71</v>
      </c>
      <c r="C46" s="148"/>
      <c r="D46" s="149"/>
      <c r="E46" s="78"/>
      <c r="F46" s="15"/>
      <c r="G46" s="129">
        <v>8400</v>
      </c>
      <c r="H46" s="49">
        <f>G46/4</f>
        <v>2100</v>
      </c>
      <c r="I46" s="15">
        <f>G46/4</f>
        <v>2100</v>
      </c>
      <c r="J46" s="15">
        <f>G46/4</f>
        <v>2100</v>
      </c>
      <c r="K46" s="15">
        <f>G46/4</f>
        <v>2100</v>
      </c>
      <c r="L46" s="129">
        <f t="shared" si="0"/>
        <v>8400</v>
      </c>
    </row>
    <row r="47" spans="1:12" ht="39" customHeight="1">
      <c r="A47" s="104" t="s">
        <v>29</v>
      </c>
      <c r="B47" s="150" t="str">
        <f>B24</f>
        <v xml:space="preserve">Cures Remise en Santé </v>
      </c>
      <c r="C47" s="148"/>
      <c r="D47" s="149"/>
      <c r="E47" s="78"/>
      <c r="F47" s="15"/>
      <c r="G47" s="129">
        <v>49998</v>
      </c>
      <c r="H47" s="49"/>
      <c r="I47" s="15"/>
      <c r="J47" s="15"/>
      <c r="K47" s="15">
        <f>G47</f>
        <v>49998</v>
      </c>
      <c r="L47" s="129">
        <f t="shared" si="0"/>
        <v>49998</v>
      </c>
    </row>
    <row r="48" spans="1:12" ht="46.9" customHeight="1">
      <c r="A48" s="105" t="s">
        <v>30</v>
      </c>
      <c r="B48" s="147" t="s">
        <v>72</v>
      </c>
      <c r="C48" s="148"/>
      <c r="D48" s="149"/>
      <c r="E48" s="78"/>
      <c r="F48" s="15"/>
      <c r="G48" s="129">
        <v>24000</v>
      </c>
      <c r="H48" s="49">
        <f>G48/4</f>
        <v>6000</v>
      </c>
      <c r="I48" s="15">
        <f>G48/4</f>
        <v>6000</v>
      </c>
      <c r="J48" s="15">
        <f>G48/4</f>
        <v>6000</v>
      </c>
      <c r="K48" s="15">
        <f>G48/4</f>
        <v>6000</v>
      </c>
      <c r="L48" s="129">
        <f t="shared" si="0"/>
        <v>24000</v>
      </c>
    </row>
    <row r="49" spans="1:12" s="51" customFormat="1" ht="28.5" customHeight="1">
      <c r="A49" s="106" t="s">
        <v>60</v>
      </c>
      <c r="B49" s="151" t="s">
        <v>73</v>
      </c>
      <c r="C49" s="151"/>
      <c r="D49" s="152"/>
      <c r="E49" s="78"/>
      <c r="F49" s="15"/>
      <c r="G49" s="129">
        <v>15000</v>
      </c>
      <c r="H49" s="49"/>
      <c r="I49" s="15"/>
      <c r="J49" s="15"/>
      <c r="K49" s="15">
        <f>G49</f>
        <v>15000</v>
      </c>
      <c r="L49" s="129">
        <f t="shared" si="0"/>
        <v>15000</v>
      </c>
    </row>
    <row r="50" spans="1:12" ht="19.5" customHeight="1">
      <c r="A50" s="107" t="s">
        <v>74</v>
      </c>
      <c r="B50" s="94" t="s">
        <v>75</v>
      </c>
      <c r="C50" s="95"/>
      <c r="D50" s="108"/>
      <c r="E50" s="109"/>
      <c r="F50" s="49"/>
      <c r="G50" s="129">
        <v>0</v>
      </c>
      <c r="H50" s="49"/>
      <c r="I50" s="15"/>
      <c r="J50" s="15"/>
      <c r="K50" s="15"/>
      <c r="L50" s="129">
        <f t="shared" si="0"/>
        <v>0</v>
      </c>
    </row>
    <row r="51" spans="1:12" ht="19.5" customHeight="1">
      <c r="A51" s="110" t="s">
        <v>31</v>
      </c>
      <c r="B51" s="88" t="s">
        <v>102</v>
      </c>
      <c r="C51" s="89"/>
      <c r="D51" s="111"/>
      <c r="E51" s="73"/>
      <c r="F51" s="15"/>
      <c r="G51" s="129">
        <v>7200</v>
      </c>
      <c r="H51" s="49"/>
      <c r="I51" s="15">
        <f>G51/3</f>
        <v>2400</v>
      </c>
      <c r="J51" s="15">
        <f>G51/3</f>
        <v>2400</v>
      </c>
      <c r="K51" s="15">
        <f>G51/3</f>
        <v>2400</v>
      </c>
      <c r="L51" s="129">
        <f t="shared" si="0"/>
        <v>7200</v>
      </c>
    </row>
    <row r="52" spans="1:12" s="80" customFormat="1" ht="19.5" customHeight="1">
      <c r="A52" s="112" t="s">
        <v>74</v>
      </c>
      <c r="B52" s="113" t="s">
        <v>103</v>
      </c>
      <c r="C52" s="114"/>
      <c r="D52" s="115"/>
      <c r="E52" s="73"/>
      <c r="F52" s="15"/>
      <c r="G52" s="129">
        <v>15750</v>
      </c>
      <c r="H52" s="49">
        <f>G52/3</f>
        <v>5250</v>
      </c>
      <c r="I52" s="15">
        <f>G52/3</f>
        <v>5250</v>
      </c>
      <c r="J52" s="15">
        <f>G52/3</f>
        <v>5250</v>
      </c>
      <c r="K52" s="15"/>
      <c r="L52" s="129">
        <f t="shared" si="0"/>
        <v>15750</v>
      </c>
    </row>
    <row r="53" spans="1:12" ht="19.5" customHeight="1">
      <c r="A53" s="112" t="s">
        <v>74</v>
      </c>
      <c r="B53" s="113" t="s">
        <v>104</v>
      </c>
      <c r="C53" s="114"/>
      <c r="D53" s="115"/>
      <c r="E53" s="74"/>
      <c r="F53" s="15"/>
      <c r="G53" s="129">
        <v>25000</v>
      </c>
      <c r="H53" s="49">
        <f>G53/3</f>
        <v>8333.3333333333339</v>
      </c>
      <c r="I53" s="15">
        <f>G53/3</f>
        <v>8333.3333333333339</v>
      </c>
      <c r="J53" s="15">
        <f>G53/3</f>
        <v>8333.3333333333339</v>
      </c>
      <c r="K53" s="15"/>
      <c r="L53" s="129">
        <f t="shared" si="0"/>
        <v>25000</v>
      </c>
    </row>
    <row r="54" spans="1:12" ht="19.5" hidden="1" customHeight="1">
      <c r="A54" s="21" t="s">
        <v>33</v>
      </c>
      <c r="B54" s="26" t="s">
        <v>35</v>
      </c>
      <c r="C54" s="8"/>
      <c r="D54" s="50"/>
      <c r="E54" s="71"/>
      <c r="F54" s="15"/>
      <c r="G54" s="129" t="e">
        <f>SUM(#REF!)</f>
        <v>#REF!</v>
      </c>
      <c r="H54" s="49"/>
      <c r="I54" s="15"/>
      <c r="J54" s="15"/>
      <c r="K54" s="15"/>
      <c r="L54" s="129">
        <f t="shared" si="0"/>
        <v>0</v>
      </c>
    </row>
    <row r="55" spans="1:12" ht="19.5" hidden="1" customHeight="1">
      <c r="A55" s="21" t="s">
        <v>36</v>
      </c>
      <c r="B55" s="8"/>
      <c r="C55" s="8"/>
      <c r="D55" s="50"/>
      <c r="E55" s="71"/>
      <c r="F55" s="15"/>
      <c r="G55" s="129" t="e">
        <f>SUM(#REF!)</f>
        <v>#REF!</v>
      </c>
      <c r="H55" s="49"/>
      <c r="I55" s="15"/>
      <c r="J55" s="15"/>
      <c r="K55" s="15"/>
      <c r="L55" s="129">
        <f t="shared" si="0"/>
        <v>0</v>
      </c>
    </row>
    <row r="56" spans="1:12" ht="19.5" hidden="1" customHeight="1">
      <c r="A56" s="21" t="s">
        <v>37</v>
      </c>
      <c r="B56" s="8"/>
      <c r="C56" s="8"/>
      <c r="D56" s="50"/>
      <c r="E56" s="71"/>
      <c r="F56" s="15"/>
      <c r="G56" s="129" t="e">
        <f>SUM(#REF!)</f>
        <v>#REF!</v>
      </c>
      <c r="H56" s="49"/>
      <c r="I56" s="15"/>
      <c r="J56" s="15"/>
      <c r="K56" s="15"/>
      <c r="L56" s="129">
        <f t="shared" si="0"/>
        <v>0</v>
      </c>
    </row>
    <row r="57" spans="1:12" ht="19.5" hidden="1" customHeight="1">
      <c r="A57" s="21" t="s">
        <v>38</v>
      </c>
      <c r="B57" s="8"/>
      <c r="C57" s="8"/>
      <c r="D57" s="50"/>
      <c r="E57" s="71"/>
      <c r="F57" s="15"/>
      <c r="G57" s="129" t="e">
        <f>SUM(#REF!)</f>
        <v>#REF!</v>
      </c>
      <c r="H57" s="49"/>
      <c r="I57" s="15"/>
      <c r="J57" s="15"/>
      <c r="K57" s="15"/>
      <c r="L57" s="129">
        <f t="shared" si="0"/>
        <v>0</v>
      </c>
    </row>
    <row r="58" spans="1:12" ht="19.5" hidden="1" customHeight="1">
      <c r="A58" s="21" t="s">
        <v>39</v>
      </c>
      <c r="B58" s="8"/>
      <c r="C58" s="8"/>
      <c r="D58" s="50"/>
      <c r="E58" s="71"/>
      <c r="F58" s="15"/>
      <c r="G58" s="129" t="e">
        <f>SUM(#REF!)</f>
        <v>#REF!</v>
      </c>
      <c r="H58" s="49"/>
      <c r="I58" s="15"/>
      <c r="J58" s="15"/>
      <c r="K58" s="15"/>
      <c r="L58" s="129">
        <f t="shared" si="0"/>
        <v>0</v>
      </c>
    </row>
    <row r="59" spans="1:12" ht="19.5" hidden="1" customHeight="1">
      <c r="A59" s="21" t="s">
        <v>40</v>
      </c>
      <c r="B59" s="8"/>
      <c r="C59" s="8"/>
      <c r="D59" s="50"/>
      <c r="E59" s="71"/>
      <c r="F59" s="15"/>
      <c r="G59" s="129" t="e">
        <f>SUM(#REF!)</f>
        <v>#REF!</v>
      </c>
      <c r="H59" s="49"/>
      <c r="I59" s="15"/>
      <c r="J59" s="15"/>
      <c r="K59" s="15"/>
      <c r="L59" s="129">
        <f t="shared" si="0"/>
        <v>0</v>
      </c>
    </row>
    <row r="60" spans="1:12" ht="19.5" hidden="1" customHeight="1">
      <c r="A60" s="21" t="s">
        <v>41</v>
      </c>
      <c r="B60" s="8"/>
      <c r="C60" s="8"/>
      <c r="D60" s="50"/>
      <c r="E60" s="71"/>
      <c r="F60" s="15"/>
      <c r="G60" s="129" t="e">
        <f>SUM(#REF!)</f>
        <v>#REF!</v>
      </c>
      <c r="H60" s="49"/>
      <c r="I60" s="15"/>
      <c r="J60" s="15"/>
      <c r="K60" s="15"/>
      <c r="L60" s="129">
        <f t="shared" si="0"/>
        <v>0</v>
      </c>
    </row>
    <row r="61" spans="1:12" ht="19.5" hidden="1" customHeight="1">
      <c r="A61" s="21" t="s">
        <v>42</v>
      </c>
      <c r="B61" s="8"/>
      <c r="C61" s="8"/>
      <c r="D61" s="50"/>
      <c r="E61" s="71"/>
      <c r="F61" s="15"/>
      <c r="G61" s="129" t="e">
        <f>SUM(#REF!)</f>
        <v>#REF!</v>
      </c>
      <c r="H61" s="49"/>
      <c r="I61" s="15"/>
      <c r="J61" s="15"/>
      <c r="K61" s="15"/>
      <c r="L61" s="129">
        <f t="shared" si="0"/>
        <v>0</v>
      </c>
    </row>
    <row r="62" spans="1:12" ht="19.5" hidden="1" customHeight="1">
      <c r="A62" s="21" t="s">
        <v>43</v>
      </c>
      <c r="B62" s="8"/>
      <c r="C62" s="8"/>
      <c r="D62" s="50"/>
      <c r="E62" s="71"/>
      <c r="F62" s="15"/>
      <c r="G62" s="129" t="e">
        <f>SUM(#REF!)</f>
        <v>#REF!</v>
      </c>
      <c r="H62" s="49"/>
      <c r="I62" s="15"/>
      <c r="J62" s="15"/>
      <c r="K62" s="15"/>
      <c r="L62" s="129">
        <f t="shared" si="0"/>
        <v>0</v>
      </c>
    </row>
    <row r="63" spans="1:12" ht="19.5" hidden="1" customHeight="1">
      <c r="A63" s="21" t="s">
        <v>44</v>
      </c>
      <c r="B63" s="8"/>
      <c r="C63" s="8"/>
      <c r="D63" s="50"/>
      <c r="E63" s="71"/>
      <c r="F63" s="15"/>
      <c r="G63" s="129" t="e">
        <f>SUM(#REF!)</f>
        <v>#REF!</v>
      </c>
      <c r="H63" s="49"/>
      <c r="I63" s="15"/>
      <c r="J63" s="15"/>
      <c r="K63" s="15"/>
      <c r="L63" s="129">
        <f t="shared" si="0"/>
        <v>0</v>
      </c>
    </row>
    <row r="64" spans="1:12" ht="19.5" hidden="1" customHeight="1">
      <c r="A64" s="21" t="s">
        <v>45</v>
      </c>
      <c r="B64" s="8"/>
      <c r="C64" s="8"/>
      <c r="D64" s="50"/>
      <c r="E64" s="71"/>
      <c r="F64" s="15"/>
      <c r="G64" s="129" t="e">
        <f>SUM(#REF!)</f>
        <v>#REF!</v>
      </c>
      <c r="H64" s="49"/>
      <c r="I64" s="15"/>
      <c r="J64" s="15"/>
      <c r="K64" s="15"/>
      <c r="L64" s="129">
        <f t="shared" si="0"/>
        <v>0</v>
      </c>
    </row>
    <row r="65" spans="1:12" ht="19.5" customHeight="1">
      <c r="A65" s="112" t="s">
        <v>74</v>
      </c>
      <c r="B65" s="113" t="s">
        <v>34</v>
      </c>
      <c r="C65" s="114"/>
      <c r="D65" s="115"/>
      <c r="E65" s="74"/>
      <c r="F65" s="15"/>
      <c r="G65" s="129">
        <v>3000</v>
      </c>
      <c r="H65" s="49">
        <f>G65</f>
        <v>3000</v>
      </c>
      <c r="I65" s="15"/>
      <c r="J65" s="15"/>
      <c r="K65" s="15"/>
      <c r="L65" s="129">
        <f t="shared" ref="L65" si="2">I65+J65+K65+H65</f>
        <v>3000</v>
      </c>
    </row>
    <row r="66" spans="1:12" ht="19.5" customHeight="1">
      <c r="A66" s="118" t="s">
        <v>31</v>
      </c>
      <c r="B66" s="119" t="s">
        <v>53</v>
      </c>
      <c r="C66" s="98"/>
      <c r="D66" s="120"/>
      <c r="E66" s="76"/>
      <c r="F66" s="15"/>
      <c r="G66" s="129">
        <v>28750</v>
      </c>
      <c r="H66" s="49">
        <f t="shared" ref="H66:H69" si="3">G66/4</f>
        <v>7187.5</v>
      </c>
      <c r="I66" s="15">
        <f t="shared" ref="I66:I69" si="4">G66/4</f>
        <v>7187.5</v>
      </c>
      <c r="J66" s="15">
        <f t="shared" ref="J66:J69" si="5">G66/4</f>
        <v>7187.5</v>
      </c>
      <c r="K66" s="15">
        <f t="shared" ref="K66:K69" si="6">G66/4</f>
        <v>7187.5</v>
      </c>
      <c r="L66" s="129">
        <f t="shared" si="0"/>
        <v>28750</v>
      </c>
    </row>
    <row r="67" spans="1:12" ht="19.5" customHeight="1">
      <c r="A67" s="118" t="s">
        <v>47</v>
      </c>
      <c r="B67" s="97" t="s">
        <v>48</v>
      </c>
      <c r="C67" s="98"/>
      <c r="D67" s="120"/>
      <c r="E67" s="76"/>
      <c r="F67" s="15"/>
      <c r="G67" s="129">
        <v>11300</v>
      </c>
      <c r="H67" s="49">
        <f t="shared" si="3"/>
        <v>2825</v>
      </c>
      <c r="I67" s="15">
        <f t="shared" si="4"/>
        <v>2825</v>
      </c>
      <c r="J67" s="15">
        <f t="shared" si="5"/>
        <v>2825</v>
      </c>
      <c r="K67" s="15">
        <f t="shared" si="6"/>
        <v>2825</v>
      </c>
      <c r="L67" s="129">
        <f t="shared" si="0"/>
        <v>11300</v>
      </c>
    </row>
    <row r="68" spans="1:12" ht="19.5" customHeight="1">
      <c r="A68" s="118" t="s">
        <v>31</v>
      </c>
      <c r="B68" s="119" t="s">
        <v>54</v>
      </c>
      <c r="C68" s="98"/>
      <c r="D68" s="120"/>
      <c r="E68" s="76"/>
      <c r="F68" s="15"/>
      <c r="G68" s="129">
        <v>26250</v>
      </c>
      <c r="H68" s="49">
        <f t="shared" si="3"/>
        <v>6562.5</v>
      </c>
      <c r="I68" s="15">
        <f t="shared" si="4"/>
        <v>6562.5</v>
      </c>
      <c r="J68" s="15">
        <f t="shared" si="5"/>
        <v>6562.5</v>
      </c>
      <c r="K68" s="15">
        <f t="shared" si="6"/>
        <v>6562.5</v>
      </c>
      <c r="L68" s="129">
        <f t="shared" si="0"/>
        <v>26250</v>
      </c>
    </row>
    <row r="69" spans="1:12" ht="19.5" customHeight="1">
      <c r="A69" s="118" t="s">
        <v>47</v>
      </c>
      <c r="B69" s="97" t="s">
        <v>49</v>
      </c>
      <c r="C69" s="98"/>
      <c r="D69" s="120"/>
      <c r="E69" s="76"/>
      <c r="F69" s="15"/>
      <c r="G69" s="129">
        <v>9900</v>
      </c>
      <c r="H69" s="49">
        <f t="shared" si="3"/>
        <v>2475</v>
      </c>
      <c r="I69" s="15">
        <f t="shared" si="4"/>
        <v>2475</v>
      </c>
      <c r="J69" s="15">
        <f t="shared" si="5"/>
        <v>2475</v>
      </c>
      <c r="K69" s="15">
        <f t="shared" si="6"/>
        <v>2475</v>
      </c>
      <c r="L69" s="129">
        <f t="shared" si="0"/>
        <v>9900</v>
      </c>
    </row>
    <row r="70" spans="1:12" ht="19.5" customHeight="1" thickBot="1">
      <c r="A70" s="21" t="s">
        <v>50</v>
      </c>
      <c r="B70" s="66" t="s">
        <v>59</v>
      </c>
      <c r="C70" s="8"/>
      <c r="D70" s="50"/>
      <c r="E70" s="71"/>
      <c r="F70" s="15"/>
      <c r="G70" s="129"/>
      <c r="H70" s="49"/>
      <c r="I70" s="15"/>
      <c r="J70" s="15"/>
      <c r="K70" s="15"/>
      <c r="L70" s="129"/>
    </row>
    <row r="71" spans="1:12" ht="19.5" customHeight="1" thickBot="1">
      <c r="A71" s="22"/>
      <c r="B71" s="53" t="s">
        <v>22</v>
      </c>
      <c r="C71" s="43"/>
      <c r="D71" s="62"/>
      <c r="E71" s="79"/>
      <c r="F71" s="15"/>
      <c r="G71" s="129"/>
      <c r="H71" s="49"/>
      <c r="I71" s="15"/>
      <c r="J71" s="15"/>
      <c r="K71" s="15"/>
      <c r="L71" s="129"/>
    </row>
    <row r="72" spans="1:12" ht="19.5" customHeight="1" thickBot="1">
      <c r="A72" s="34" t="s">
        <v>88</v>
      </c>
      <c r="B72" s="35"/>
      <c r="C72" s="35"/>
      <c r="D72" s="36"/>
      <c r="E72" s="60"/>
      <c r="F72" s="37"/>
      <c r="G72" s="130">
        <f>G69+G68+G67+G66+G65+G51+G50+G49+G48+G47+G46+G45+G53</f>
        <v>226663</v>
      </c>
      <c r="H72" s="37">
        <f t="shared" ref="H72:K72" si="7">H69+H68+H67+H66+H65+H51+H50+H49+H48+H47+H46+H45+H53</f>
        <v>44438.333333333336</v>
      </c>
      <c r="I72" s="37">
        <f t="shared" si="7"/>
        <v>43838.333333333336</v>
      </c>
      <c r="J72" s="37">
        <f t="shared" si="7"/>
        <v>43838.333333333336</v>
      </c>
      <c r="K72" s="37">
        <f t="shared" si="7"/>
        <v>94548</v>
      </c>
      <c r="L72" s="129">
        <f t="shared" si="0"/>
        <v>226663.00000000003</v>
      </c>
    </row>
    <row r="73" spans="1:12" ht="19.5" customHeight="1">
      <c r="A73" s="57" t="s">
        <v>56</v>
      </c>
      <c r="B73" s="1"/>
      <c r="C73" s="1"/>
      <c r="D73" s="1"/>
      <c r="E73" s="1"/>
      <c r="F73" s="14"/>
      <c r="G73" s="131">
        <f>G37-G72</f>
        <v>6292</v>
      </c>
      <c r="H73" s="14">
        <f t="shared" ref="H73:K73" si="8">H37-H72</f>
        <v>-8449.5833333333358</v>
      </c>
      <c r="I73" s="14">
        <f t="shared" si="8"/>
        <v>2817.0833333333285</v>
      </c>
      <c r="J73" s="14">
        <f t="shared" si="8"/>
        <v>1317.0833333333285</v>
      </c>
      <c r="K73" s="14">
        <f t="shared" si="8"/>
        <v>10607.416666666672</v>
      </c>
      <c r="L73" s="129">
        <f t="shared" si="0"/>
        <v>6291.9999999999927</v>
      </c>
    </row>
    <row r="74" spans="1:12" ht="19.5" customHeight="1">
      <c r="A74" s="44" t="s">
        <v>51</v>
      </c>
      <c r="B74" s="44"/>
      <c r="C74" s="44"/>
      <c r="D74" s="44"/>
      <c r="E74" s="61"/>
      <c r="F74" s="14"/>
      <c r="G74" s="129">
        <f>+G73</f>
        <v>6292</v>
      </c>
      <c r="H74" s="15">
        <f t="shared" ref="H74:K74" si="9">+H73</f>
        <v>-8449.5833333333358</v>
      </c>
      <c r="I74" s="15">
        <f t="shared" si="9"/>
        <v>2817.0833333333285</v>
      </c>
      <c r="J74" s="15">
        <f t="shared" si="9"/>
        <v>1317.0833333333285</v>
      </c>
      <c r="K74" s="15">
        <f t="shared" si="9"/>
        <v>10607.416666666672</v>
      </c>
      <c r="L74" s="129">
        <f t="shared" si="0"/>
        <v>6291.9999999999927</v>
      </c>
    </row>
    <row r="75" spans="1:12" ht="19.5" customHeight="1" thickBot="1">
      <c r="A75" s="45"/>
      <c r="B75" s="45"/>
      <c r="C75" s="45"/>
      <c r="D75" s="46"/>
      <c r="E75" s="52"/>
      <c r="F75" s="14"/>
      <c r="G75" s="129"/>
      <c r="H75" s="49"/>
      <c r="I75" s="15"/>
      <c r="J75" s="15"/>
      <c r="K75" s="15"/>
      <c r="L75" s="129"/>
    </row>
    <row r="76" spans="1:12" ht="39.75" customHeight="1">
      <c r="A76" s="121" t="s">
        <v>52</v>
      </c>
      <c r="B76" s="153" t="s">
        <v>22</v>
      </c>
      <c r="C76" s="154"/>
      <c r="D76" s="133">
        <v>-25777</v>
      </c>
      <c r="E76" s="122"/>
      <c r="F76" s="123"/>
      <c r="G76" s="137">
        <f>D76+G74</f>
        <v>-19485</v>
      </c>
      <c r="H76" s="123"/>
      <c r="I76" s="123"/>
      <c r="J76" s="123"/>
      <c r="K76" s="123"/>
      <c r="L76" s="129"/>
    </row>
    <row r="77" spans="1:12" ht="43.9" customHeight="1">
      <c r="A77" s="144" t="s">
        <v>78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6"/>
    </row>
    <row r="78" spans="1:12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</sheetData>
  <mergeCells count="6">
    <mergeCell ref="A77:L77"/>
    <mergeCell ref="B46:D46"/>
    <mergeCell ref="B47:D47"/>
    <mergeCell ref="B48:D48"/>
    <mergeCell ref="B76:C76"/>
    <mergeCell ref="B49:D49"/>
  </mergeCells>
  <pageMargins left="0.70866141732283472" right="0.70866141732283472" top="0.74803149606299213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1 -Pole Santé 2021</vt:lpstr>
      <vt:lpstr>1 -Pole Santé 2022</vt:lpstr>
      <vt:lpstr>'1 -Pole Santé 2021'!Impression_des_titres</vt:lpstr>
      <vt:lpstr>'1 -Pole Santé 2022'!Impression_des_titres</vt:lpstr>
      <vt:lpstr>'1 -Pole Santé 2021'!Zone_d_impression</vt:lpstr>
      <vt:lpstr>'1 -Pole Santé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2021-11-05T12:15:17Z</cp:lastPrinted>
  <dcterms:created xsi:type="dcterms:W3CDTF">2021-07-18T15:55:26Z</dcterms:created>
  <dcterms:modified xsi:type="dcterms:W3CDTF">2021-11-06T14:49:13Z</dcterms:modified>
</cp:coreProperties>
</file>