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PC\Dropbox\05-Pole Sante\3-Financement\France Active ESS\"/>
    </mc:Choice>
  </mc:AlternateContent>
  <bookViews>
    <workbookView xWindow="0" yWindow="0" windowWidth="2370" windowHeight="0" firstSheet="1" activeTab="3"/>
  </bookViews>
  <sheets>
    <sheet name="A remplir pour plan de tréso" sheetId="13" r:id="rId1"/>
    <sheet name="Détails calculs Recettes" sheetId="16" r:id="rId2"/>
    <sheet name="Notice" sheetId="15" r:id="rId3"/>
    <sheet name="Plan de tréso (à remplir)" sheetId="14" r:id="rId4"/>
    <sheet name="Listes" sheetId="12" state="hidden" r:id="rId5"/>
  </sheets>
  <externalReferences>
    <externalReference r:id="rId6"/>
    <externalReference r:id="rId7"/>
    <externalReference r:id="rId8"/>
  </externalReferences>
  <definedNames>
    <definedName name="cellPhase">[1]PRESENTATION!$P$81</definedName>
    <definedName name="lstAllocations">OFFSET([2]Référentiel!$E$2,,,COUNTA([2]Référentiel!$E:$E)-1)</definedName>
    <definedName name="lstDiplome">OFFSET([2]Référentiel!$G$2,,,COUNTA([2]Référentiel!$G:$G)-1)</definedName>
    <definedName name="lstSituationMatrimoniale">OFFSET([2]Référentiel!$J$2,,,COUNTA([2]Référentiel!$J:$J)-1)</definedName>
    <definedName name="lstStatutJuridique">OFFSET([3]Référentiel!$Q$2,,,COUNTA([3]Référentiel!$Q:$Q)-1)</definedName>
    <definedName name="_xlnm.Print_Area" localSheetId="3">'Plan de tréso (à remplir)'!$A$1:$P$107</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2" i="14" l="1"/>
  <c r="J32" i="14"/>
  <c r="K32" i="14"/>
  <c r="L32" i="14"/>
  <c r="M32" i="14"/>
  <c r="N32" i="14"/>
  <c r="O32" i="14"/>
  <c r="P32" i="14"/>
  <c r="H32" i="14"/>
  <c r="R70" i="14" l="1"/>
  <c r="R71" i="14"/>
  <c r="R72" i="14"/>
  <c r="R39" i="14"/>
  <c r="R41" i="14"/>
  <c r="R42" i="14"/>
  <c r="R43" i="14"/>
  <c r="R45" i="14"/>
  <c r="N46" i="14"/>
  <c r="M46" i="14"/>
  <c r="L46" i="14"/>
  <c r="K46" i="14"/>
  <c r="J46" i="14"/>
  <c r="I46" i="14"/>
  <c r="H46" i="14"/>
  <c r="G46" i="14"/>
  <c r="R23" i="14"/>
  <c r="R22" i="14"/>
  <c r="R47" i="14"/>
  <c r="R21" i="14"/>
  <c r="R20" i="14"/>
  <c r="R19" i="14"/>
  <c r="R18" i="14"/>
  <c r="R46" i="14" l="1"/>
  <c r="P33" i="14"/>
  <c r="O33" i="14"/>
  <c r="N33" i="14"/>
  <c r="M33" i="14"/>
  <c r="L33" i="14"/>
  <c r="K33" i="14"/>
  <c r="J33" i="14"/>
  <c r="I33" i="14"/>
  <c r="H33" i="14"/>
  <c r="G33" i="14"/>
  <c r="G37" i="14" s="1"/>
  <c r="F33" i="14"/>
  <c r="E37" i="14"/>
  <c r="R69" i="14"/>
  <c r="R66" i="14"/>
  <c r="R65" i="14"/>
  <c r="R63" i="14"/>
  <c r="R62" i="14"/>
  <c r="R61" i="14"/>
  <c r="R60" i="14"/>
  <c r="R59" i="14"/>
  <c r="R58" i="14"/>
  <c r="R57" i="14"/>
  <c r="R56" i="14"/>
  <c r="R55" i="14"/>
  <c r="R54" i="14"/>
  <c r="R53" i="14"/>
  <c r="R52" i="14"/>
  <c r="R51" i="14"/>
  <c r="R50" i="14"/>
  <c r="R49" i="14"/>
  <c r="R29" i="14"/>
  <c r="P37" i="14"/>
  <c r="L37" i="14"/>
  <c r="E97" i="14"/>
  <c r="P94" i="14"/>
  <c r="O94" i="14"/>
  <c r="N94" i="14"/>
  <c r="M94" i="14"/>
  <c r="L94" i="14"/>
  <c r="K94" i="14"/>
  <c r="J94" i="14"/>
  <c r="I94" i="14"/>
  <c r="H94" i="14"/>
  <c r="G94" i="14"/>
  <c r="E94" i="14"/>
  <c r="F93" i="14"/>
  <c r="E93" i="14"/>
  <c r="P92" i="14"/>
  <c r="O92" i="14"/>
  <c r="N92" i="14"/>
  <c r="M92" i="14"/>
  <c r="L92" i="14"/>
  <c r="K92" i="14"/>
  <c r="J92" i="14"/>
  <c r="I92" i="14"/>
  <c r="H92" i="14"/>
  <c r="G92" i="14"/>
  <c r="F92" i="14"/>
  <c r="E92" i="14"/>
  <c r="P91" i="14"/>
  <c r="O91" i="14"/>
  <c r="N91" i="14"/>
  <c r="M91" i="14"/>
  <c r="L91" i="14"/>
  <c r="K91" i="14"/>
  <c r="J91" i="14"/>
  <c r="I91" i="14"/>
  <c r="H91" i="14"/>
  <c r="G91" i="14"/>
  <c r="F91" i="14"/>
  <c r="E91" i="14"/>
  <c r="D82" i="14"/>
  <c r="P44" i="14"/>
  <c r="O44" i="14"/>
  <c r="N44" i="14"/>
  <c r="M44" i="14"/>
  <c r="L44" i="14"/>
  <c r="K44" i="14"/>
  <c r="J44" i="14"/>
  <c r="I44" i="14"/>
  <c r="H44" i="14"/>
  <c r="G44" i="14"/>
  <c r="F44" i="14"/>
  <c r="E44" i="14"/>
  <c r="K37" i="14"/>
  <c r="P16" i="14"/>
  <c r="O16" i="14"/>
  <c r="N16" i="14"/>
  <c r="M16" i="14"/>
  <c r="L16" i="14"/>
  <c r="K16" i="14"/>
  <c r="J16" i="14"/>
  <c r="I16" i="14"/>
  <c r="H16" i="14"/>
  <c r="G16" i="14"/>
  <c r="F16" i="14"/>
  <c r="E16" i="14"/>
  <c r="E9" i="14"/>
  <c r="E90" i="14" s="1"/>
  <c r="F90" i="14" s="1"/>
  <c r="G90" i="14" s="1"/>
  <c r="H90" i="14" s="1"/>
  <c r="I90" i="14" s="1"/>
  <c r="J90" i="14" s="1"/>
  <c r="K90" i="14" s="1"/>
  <c r="L90" i="14" s="1"/>
  <c r="M90" i="14" s="1"/>
  <c r="N90" i="14" s="1"/>
  <c r="O90" i="14" s="1"/>
  <c r="P90" i="14" s="1"/>
  <c r="H37" i="14" l="1"/>
  <c r="H38" i="14" s="1"/>
  <c r="R30" i="14"/>
  <c r="R44" i="14"/>
  <c r="N37" i="14"/>
  <c r="N38" i="14" s="1"/>
  <c r="O37" i="14"/>
  <c r="O38" i="14" s="1"/>
  <c r="I37" i="14"/>
  <c r="I38" i="14" s="1"/>
  <c r="M37" i="14"/>
  <c r="M38" i="14" s="1"/>
  <c r="R33" i="14"/>
  <c r="J37" i="14"/>
  <c r="J38" i="14" s="1"/>
  <c r="F37" i="14"/>
  <c r="F38" i="14" s="1"/>
  <c r="E38" i="14"/>
  <c r="G38" i="14"/>
  <c r="L38" i="14"/>
  <c r="K38" i="14"/>
  <c r="P38" i="14"/>
  <c r="E96" i="14"/>
  <c r="F96" i="14" s="1"/>
  <c r="G96" i="14" s="1"/>
  <c r="E76" i="14"/>
  <c r="E77" i="14" s="1"/>
  <c r="E78" i="14" s="1"/>
  <c r="E40" i="14"/>
  <c r="F40" i="14" s="1"/>
  <c r="G40" i="14" s="1"/>
  <c r="H40" i="14" s="1"/>
  <c r="I40" i="14" s="1"/>
  <c r="J40" i="14" s="1"/>
  <c r="K40" i="14" s="1"/>
  <c r="L40" i="14" s="1"/>
  <c r="M40" i="14" s="1"/>
  <c r="N40" i="14" s="1"/>
  <c r="O40" i="14" s="1"/>
  <c r="P40" i="14" s="1"/>
  <c r="F9" i="14"/>
  <c r="G9" i="14" s="1"/>
  <c r="H9" i="14" s="1"/>
  <c r="I9" i="14" s="1"/>
  <c r="J9" i="14" s="1"/>
  <c r="K9" i="14" s="1"/>
  <c r="L9" i="14" s="1"/>
  <c r="M9" i="14" s="1"/>
  <c r="N9" i="14" s="1"/>
  <c r="O9" i="14" s="1"/>
  <c r="P9" i="14" s="1"/>
  <c r="E95" i="14"/>
  <c r="R37" i="14" l="1"/>
  <c r="R38" i="14"/>
  <c r="E80" i="14"/>
  <c r="E82" i="14" s="1"/>
  <c r="F95" i="14"/>
  <c r="G97" i="14" s="1"/>
  <c r="G76" i="14" s="1"/>
  <c r="G77" i="14" s="1"/>
  <c r="F97" i="14"/>
  <c r="F76" i="14" s="1"/>
  <c r="F77" i="14" s="1"/>
  <c r="F78" i="14" s="1"/>
  <c r="F80" i="14" s="1"/>
  <c r="H95" i="14"/>
  <c r="H96" i="14"/>
  <c r="I95" i="14" s="1"/>
  <c r="G95" i="14"/>
  <c r="H97" i="14" s="1"/>
  <c r="H76" i="14" s="1"/>
  <c r="H77" i="14" s="1"/>
  <c r="H78" i="14" s="1"/>
  <c r="H80" i="14" s="1"/>
  <c r="G78" i="14" l="1"/>
  <c r="F82" i="14"/>
  <c r="I96" i="14"/>
  <c r="J95" i="14" s="1"/>
  <c r="I97" i="14"/>
  <c r="I76" i="14" s="1"/>
  <c r="I77" i="14" s="1"/>
  <c r="I78" i="14" s="1"/>
  <c r="I80" i="14" s="1"/>
  <c r="G80" i="14" l="1"/>
  <c r="J96" i="14"/>
  <c r="K95" i="14" s="1"/>
  <c r="J97" i="14"/>
  <c r="J76" i="14" s="1"/>
  <c r="J77" i="14" s="1"/>
  <c r="J78" i="14" l="1"/>
  <c r="G82" i="14"/>
  <c r="H82" i="14" s="1"/>
  <c r="I82" i="14" s="1"/>
  <c r="K96" i="14"/>
  <c r="L96" i="14" s="1"/>
  <c r="M95" i="14" s="1"/>
  <c r="K97" i="14"/>
  <c r="K76" i="14" s="1"/>
  <c r="K77" i="14" s="1"/>
  <c r="K78" i="14" s="1"/>
  <c r="K80" i="14" s="1"/>
  <c r="J80" i="14" l="1"/>
  <c r="J82" i="14" s="1"/>
  <c r="K82" i="14" s="1"/>
  <c r="M96" i="14"/>
  <c r="N96" i="14" s="1"/>
  <c r="L95" i="14"/>
  <c r="M97" i="14" s="1"/>
  <c r="M76" i="14" s="1"/>
  <c r="M77" i="14" s="1"/>
  <c r="M78" i="14" s="1"/>
  <c r="M80" i="14" s="1"/>
  <c r="L97" i="14"/>
  <c r="L76" i="14" s="1"/>
  <c r="L77" i="14" s="1"/>
  <c r="L78" i="14" l="1"/>
  <c r="N95" i="14"/>
  <c r="O97" i="14" s="1"/>
  <c r="O76" i="14" s="1"/>
  <c r="O77" i="14" s="1"/>
  <c r="O78" i="14" s="1"/>
  <c r="O80" i="14" s="1"/>
  <c r="N97" i="14"/>
  <c r="N76" i="14" s="1"/>
  <c r="N77" i="14" s="1"/>
  <c r="N78" i="14" s="1"/>
  <c r="N80" i="14" s="1"/>
  <c r="O96" i="14"/>
  <c r="O95" i="14"/>
  <c r="L80" i="14" l="1"/>
  <c r="P97" i="14"/>
  <c r="P76" i="14" s="1"/>
  <c r="P96" i="14"/>
  <c r="P95" i="14"/>
  <c r="P77" i="14" l="1"/>
  <c r="P78" i="14" s="1"/>
  <c r="P80" i="14" s="1"/>
  <c r="R80" i="14" s="1"/>
  <c r="L82" i="14"/>
  <c r="M82" i="14" s="1"/>
  <c r="N82" i="14" s="1"/>
  <c r="O82" i="14" s="1"/>
  <c r="R77" i="14" l="1"/>
  <c r="R78" i="14"/>
  <c r="P82" i="14"/>
</calcChain>
</file>

<file path=xl/comments1.xml><?xml version="1.0" encoding="utf-8"?>
<comments xmlns="http://schemas.openxmlformats.org/spreadsheetml/2006/main">
  <authors>
    <author>Utilisateur Windows</author>
  </authors>
  <commentList>
    <comment ref="E3" authorId="0" shapeId="0">
      <text>
        <r>
          <rPr>
            <b/>
            <sz val="9"/>
            <color indexed="81"/>
            <rFont val="Tahoma"/>
            <charset val="1"/>
          </rPr>
          <t xml:space="preserve">a) </t>
        </r>
        <r>
          <rPr>
            <sz val="9"/>
            <color indexed="81"/>
            <rFont val="Tahoma"/>
            <charset val="1"/>
          </rPr>
          <t>2021 : moyenne de 350 adhérents x 25 € = 8750€
il est envisgée en 2022 d'avoir 800 adhérents</t>
        </r>
      </text>
    </comment>
    <comment ref="E4" authorId="0" shapeId="0">
      <text>
        <r>
          <rPr>
            <b/>
            <sz val="9"/>
            <color indexed="81"/>
            <rFont val="Tahoma"/>
            <charset val="1"/>
          </rPr>
          <t>Utilisateur Windows:</t>
        </r>
        <r>
          <rPr>
            <sz val="9"/>
            <color indexed="81"/>
            <rFont val="Tahoma"/>
            <charset val="1"/>
          </rPr>
          <t xml:space="preserve">
b) 12€ prix unitaire
x 40 personnes en moyenne
Stock don de Khépri Formation à PSPPPE</t>
        </r>
      </text>
    </comment>
    <comment ref="E5" authorId="0" shapeId="0">
      <text>
        <r>
          <rPr>
            <b/>
            <sz val="9"/>
            <color indexed="81"/>
            <rFont val="Tahoma"/>
            <charset val="1"/>
          </rPr>
          <t>Utilisateur Windows:</t>
        </r>
        <r>
          <rPr>
            <sz val="9"/>
            <color indexed="81"/>
            <rFont val="Tahoma"/>
            <charset val="1"/>
          </rPr>
          <t xml:space="preserve">
c) 2,50€ la boite de 50 masques sur 3 mois.
Sachant qu'il y a 440 boites x 2,50€</t>
        </r>
      </text>
    </comment>
  </commentList>
</comments>
</file>

<file path=xl/comments2.xml><?xml version="1.0" encoding="utf-8"?>
<comments xmlns="http://schemas.openxmlformats.org/spreadsheetml/2006/main">
  <authors>
    <author>Utilisateur Windows</author>
  </authors>
  <commentList>
    <comment ref="D18" authorId="0" shapeId="0">
      <text>
        <r>
          <rPr>
            <b/>
            <sz val="9"/>
            <color indexed="81"/>
            <rFont val="Tahoma"/>
            <charset val="1"/>
          </rPr>
          <t xml:space="preserve">a) </t>
        </r>
        <r>
          <rPr>
            <sz val="9"/>
            <color indexed="81"/>
            <rFont val="Tahoma"/>
            <charset val="1"/>
          </rPr>
          <t>2021 : moyenne de 350 adhérents x 25 € = 8750€
il est envisgée en 2022 d'avoir 800 adhérents</t>
        </r>
      </text>
    </comment>
    <comment ref="D19" authorId="0" shapeId="0">
      <text>
        <r>
          <rPr>
            <b/>
            <sz val="9"/>
            <color indexed="81"/>
            <rFont val="Tahoma"/>
            <charset val="1"/>
          </rPr>
          <t>Utilisateur Windows:</t>
        </r>
        <r>
          <rPr>
            <sz val="9"/>
            <color indexed="81"/>
            <rFont val="Tahoma"/>
            <charset val="1"/>
          </rPr>
          <t xml:space="preserve">
b) 12€ prix unitaire
x 40 personnes en moyenne
Stock don de Khépri Formation à PSPPPE</t>
        </r>
      </text>
    </comment>
    <comment ref="D20" authorId="0" shapeId="0">
      <text>
        <r>
          <rPr>
            <b/>
            <sz val="9"/>
            <color indexed="81"/>
            <rFont val="Tahoma"/>
            <charset val="1"/>
          </rPr>
          <t>Utilisateur Windows:</t>
        </r>
        <r>
          <rPr>
            <sz val="9"/>
            <color indexed="81"/>
            <rFont val="Tahoma"/>
            <charset val="1"/>
          </rPr>
          <t xml:space="preserve">
c) 2,50€ la boite de 50 masques sur 3 mois.
Sachant qu'il y a 440 boites x 2,50€</t>
        </r>
      </text>
    </comment>
  </commentList>
</comments>
</file>

<file path=xl/sharedStrings.xml><?xml version="1.0" encoding="utf-8"?>
<sst xmlns="http://schemas.openxmlformats.org/spreadsheetml/2006/main" count="324" uniqueCount="287">
  <si>
    <t>D - Risque avéré de rupture de trésorerie, situation qui semble déjà très compromise, avec peu de marges de manœuvre</t>
  </si>
  <si>
    <t>C - L'entreprise paraît en risque de rupture de trésorerie courant 2020, il semble encore exister des leviers à activer</t>
  </si>
  <si>
    <t>B - L'entreprise connaît des difficultés importantes avec la crise, mais ces risques ne semblent pas de nature à menacer sa poursuite d'activité</t>
  </si>
  <si>
    <t>A - L'entreprise subit de faibles impacts de la crise, voire connaît un développement d'activité</t>
  </si>
  <si>
    <t>Activité totalement arrêtée</t>
  </si>
  <si>
    <t>Activité réduite</t>
  </si>
  <si>
    <t>Activité se poursuit à l'identique</t>
  </si>
  <si>
    <t>Activité en croissance</t>
  </si>
  <si>
    <t>Equipe totalement à l'arrêt</t>
  </si>
  <si>
    <t>Equipe réduite</t>
  </si>
  <si>
    <t>Equipe maintenue à l'identique</t>
  </si>
  <si>
    <t>Equipe en croissance</t>
  </si>
  <si>
    <t>Fort</t>
  </si>
  <si>
    <t>Moyen</t>
  </si>
  <si>
    <t>Faible</t>
  </si>
  <si>
    <t>Bon</t>
  </si>
  <si>
    <t>OK</t>
  </si>
  <si>
    <t>KO</t>
  </si>
  <si>
    <t>OUI</t>
  </si>
  <si>
    <t>NON</t>
  </si>
  <si>
    <t>Création</t>
  </si>
  <si>
    <t>Reprise</t>
  </si>
  <si>
    <t>Développement</t>
  </si>
  <si>
    <t>Rebond</t>
  </si>
  <si>
    <t>Changement d'échelle</t>
  </si>
  <si>
    <t>Non</t>
  </si>
  <si>
    <t>Je ne suis pas en rupture de trésorerie mais je prévois d'y être dans moins d'1 mois</t>
  </si>
  <si>
    <t>Je ne suis pas en rupture de trésorerie mais je prévois d'y être dans 1 à 3 mois</t>
  </si>
  <si>
    <t>Je ne suis pas en rupture de trésorerie mais je prévois d'y être dans plus de 3 mois</t>
  </si>
  <si>
    <t>Je pense ne pas avoir de risque de rupture de trésorerie</t>
  </si>
  <si>
    <t>Pas de réponse ou injoignable</t>
  </si>
  <si>
    <t>Refus de soutien bancaire</t>
  </si>
  <si>
    <t>Soutien bancaire obtenu mais insuffisant</t>
  </si>
  <si>
    <t>Soutien bancaire obtenu et suffisant pour les 6 prochains mois</t>
  </si>
  <si>
    <t>Oui déjà avant la crise</t>
  </si>
  <si>
    <t>Oui depuis la crise</t>
  </si>
  <si>
    <t>Non pas encore</t>
  </si>
  <si>
    <t>Non pas de risque à court terme</t>
  </si>
  <si>
    <t>Oui, souvent</t>
  </si>
  <si>
    <t>Oui, ponctuellement</t>
  </si>
  <si>
    <t>J'en avais déjà avant la crise</t>
  </si>
  <si>
    <t>Dès le début de la crise</t>
  </si>
  <si>
    <t>Durant la crise</t>
  </si>
  <si>
    <t>Cela vient de commencer</t>
  </si>
  <si>
    <t>Très bon, je n'avais jamais de soucis de trésorerie</t>
  </si>
  <si>
    <t>Bon : mes tensions de trésorerie étaient épisodiques et maîtrisées</t>
  </si>
  <si>
    <t xml:space="preserve">Moyen : certaines périodes étaient difficiles à gérer </t>
  </si>
  <si>
    <t>Mauvais : j'avais des problèmes de trésorerie permanents</t>
  </si>
  <si>
    <t>J'étais déjà en rupture de trésorerie avant la crise</t>
  </si>
  <si>
    <t>Je suis en rupture de trésorerie depuis le début de la crise</t>
  </si>
  <si>
    <t>J'ai été en rupture de trésorerie durant la crise</t>
  </si>
  <si>
    <t>Je viens d'être en rupture de trésorerie</t>
  </si>
  <si>
    <t>inférieur à 5000€</t>
  </si>
  <si>
    <t>entre 5 et 10000€</t>
  </si>
  <si>
    <t>supérieur à 10000€</t>
  </si>
  <si>
    <t>TVA moyenne sur CA</t>
  </si>
  <si>
    <t>TVA moyenne sur autres achats et charges externes</t>
  </si>
  <si>
    <t>TVA moyenne sur immobilisations</t>
  </si>
  <si>
    <r>
      <t xml:space="preserve">TVA à payer
</t>
    </r>
    <r>
      <rPr>
        <i/>
        <sz val="9"/>
        <color theme="1"/>
        <rFont val="Calibri (Corps)"/>
      </rPr>
      <t>(Indiquez ici la TVA à payer au regard de l'activité du mois précédent l'établissement du plan de trésorerie)</t>
    </r>
  </si>
  <si>
    <t>A noter :</t>
  </si>
  <si>
    <t>PLAN DE TRESORERIE</t>
  </si>
  <si>
    <t>ENCAISSEMENTS</t>
  </si>
  <si>
    <t>Subventions d'investissements</t>
  </si>
  <si>
    <t>Cessions d'immobilisations</t>
  </si>
  <si>
    <t>Emprunts bancaires</t>
  </si>
  <si>
    <t>Concours financiers</t>
  </si>
  <si>
    <t>Apports en courants associés bloqués</t>
  </si>
  <si>
    <t>HORS EXPLOITATION</t>
  </si>
  <si>
    <t>Créances à l'ouverture</t>
  </si>
  <si>
    <t>Chiffre d'affaires TTC 1</t>
  </si>
  <si>
    <t>Chiffre d'affaires TTC 2</t>
  </si>
  <si>
    <t>Chiffre d'affaires TTC 3</t>
  </si>
  <si>
    <t>Chiffre d'affaires TTC 4</t>
  </si>
  <si>
    <t>Chiffre d'affaires TTC 5</t>
  </si>
  <si>
    <t>Chiffre d'affaires TTC 6</t>
  </si>
  <si>
    <t>Chiffre d'affaires TTC 7</t>
  </si>
  <si>
    <t>Subventions d'exploitation</t>
  </si>
  <si>
    <t>Aides aux postes</t>
  </si>
  <si>
    <t>Autres produits</t>
  </si>
  <si>
    <t>Produits financiers</t>
  </si>
  <si>
    <t>EXPLOITATION</t>
  </si>
  <si>
    <t>DECAISSEMENTS</t>
  </si>
  <si>
    <t>Remboursement des emprunts</t>
  </si>
  <si>
    <t>Dettes à l'ouverture</t>
  </si>
  <si>
    <t>Achats de marchandises et matières premières TTC 1</t>
  </si>
  <si>
    <t>Achats de marchandises et matières premières TTC 2</t>
  </si>
  <si>
    <t>Charges externes TTC 1</t>
  </si>
  <si>
    <t>Charges externes TTC 2</t>
  </si>
  <si>
    <t>Charges externes TTC 3</t>
  </si>
  <si>
    <t>Charges externes TTC 4</t>
  </si>
  <si>
    <t>Charges externes TTC 5</t>
  </si>
  <si>
    <t>Charges externes TTC 6</t>
  </si>
  <si>
    <t>Charges externes TTC 7</t>
  </si>
  <si>
    <t>Charges externes TTC 8</t>
  </si>
  <si>
    <t>Charges externes TTC 9</t>
  </si>
  <si>
    <t>Charges externes TTC 10</t>
  </si>
  <si>
    <t>Charges externes TTC 11</t>
  </si>
  <si>
    <t>Charges externes TTC 12</t>
  </si>
  <si>
    <t>Charges externes TTC 13</t>
  </si>
  <si>
    <t>Charges de personnel</t>
  </si>
  <si>
    <t>Cotisations sociales</t>
  </si>
  <si>
    <t>Autres charges</t>
  </si>
  <si>
    <t>Charges d'intérêt</t>
  </si>
  <si>
    <t>Autres charges financières</t>
  </si>
  <si>
    <t xml:space="preserve">Participation et intéressement </t>
  </si>
  <si>
    <t>TVA à payer</t>
  </si>
  <si>
    <t>VARIATION TRESORERIE MENSUELLE</t>
  </si>
  <si>
    <t>TVA</t>
  </si>
  <si>
    <t>TVA collectée / ventes</t>
  </si>
  <si>
    <t>TVA collectée / cessions</t>
  </si>
  <si>
    <t>TVA déductible / achats</t>
  </si>
  <si>
    <t>TVA déductible / immobilisations</t>
  </si>
  <si>
    <t>TVA A DECAISSER</t>
  </si>
  <si>
    <t>CREDIT DE TVA</t>
  </si>
  <si>
    <t>TVA A PAYER</t>
  </si>
  <si>
    <t>(Ne pas remplir : données issues de la ligne 73)</t>
  </si>
  <si>
    <t>CALCUL DE LA TVA</t>
  </si>
  <si>
    <t xml:space="preserve"> (NB : A ne pas remplir car cette partie se calcule automatiquement)</t>
  </si>
  <si>
    <t>1- Tableau qui calcul ce que vous devrez aux impôts et/ou que les impôts vous devrons au titre de la TVA</t>
  </si>
  <si>
    <t xml:space="preserve">2- Si le total "TVA à payer" est négatif, cela signifie que les impôts vous doivent de l'argent </t>
  </si>
  <si>
    <t xml:space="preserve"> (Calcul : de la ligne 17 à 28)</t>
  </si>
  <si>
    <t>(Calcul : ligne 16 + ligne 29)</t>
  </si>
  <si>
    <t xml:space="preserve"> (Calcul : de la ligne 10 à 15)</t>
  </si>
  <si>
    <t>(Ex : vente d'un immeuble, du materiel, machine, …)</t>
  </si>
  <si>
    <t>(Apport financier autre qu'un emprunt bancaire)</t>
  </si>
  <si>
    <t xml:space="preserve"> (Calcul : de la ligne 33 à 35)</t>
  </si>
  <si>
    <t>(Ex : intérêts issus du placement de la trésorerie,…)</t>
  </si>
  <si>
    <t>(Ex : eau, gaz, éléctricité, loyers, autres prestations,…)</t>
  </si>
  <si>
    <t>(NB : tout bien qui entre dans le processus de production.)</t>
  </si>
  <si>
    <t>SON OBJECTIF</t>
  </si>
  <si>
    <t>Le plan de trésorerie prévisionnel recense l’ensemble des recettes (encaissements) et des dépenses (décaissements) d’une entreprise, habituellement sur 12 mois.</t>
  </si>
  <si>
    <t>C’est un outil qui permet de :</t>
  </si>
  <si>
    <t>˃ Constater une situation de trésorerie</t>
  </si>
  <si>
    <t>˃ Anticiper le moment où survient les tensions de trésorerie</t>
  </si>
  <si>
    <t>˃ Evaluer le montant du pic de trésorerie négative</t>
  </si>
  <si>
    <t>˃ Piloter et ajuster sa stratégie à court/moyen terme</t>
  </si>
  <si>
    <t>˃ Réaliser différents scénarios (pessimiste, médian et/ou optimiste)</t>
  </si>
  <si>
    <t>˃ Communiquer plus facilement avec ses partenaires financiers</t>
  </si>
  <si>
    <t>LES DOCUMENTS INDISPENSABLES</t>
  </si>
  <si>
    <t>Pour l’élaboration du plan de trésorerie, il faudra au préalable se munir de plusieurs éléments :</t>
  </si>
  <si>
    <t>Astuce : complétez votre tableau ligne par ligne et non colonne par colonne, cela rendra plus simple la saisie des données.</t>
  </si>
  <si>
    <t>Solde du Compte en début de mois</t>
  </si>
  <si>
    <t>Date de début du Plan de Trésorerie</t>
  </si>
  <si>
    <t>Vous avez 2 options :</t>
  </si>
  <si>
    <t>Dans les 2 cas, il devra être réalisé sur les 12 mois qui suivent.</t>
  </si>
  <si>
    <t>Les recettes sont affectées au mois de leur encaissement et non au mois de la vente.</t>
  </si>
  <si>
    <t>˃ Les ventes ou prestations de services,</t>
  </si>
  <si>
    <t>˃ Les autres produits d’exploitation tels que les cotisations, dons, transfert de charges…,</t>
  </si>
  <si>
    <t>Les données saisies doivent correspondre à la réalité de votre cycle d’exploitation (par exemple : ne pas répartir votre Chiffre d’Affaires de manière linéaire si votre activité fluctue en fonction de critères propres comme la saisonnalité).</t>
  </si>
  <si>
    <t>˃ Les subventions d’investissements,</t>
  </si>
  <si>
    <t>Astuce : il vous sera possible de rajouter/insérer autant de lignes que vous le souhaitez pour adapter le contenu du tableau à vos besoins.</t>
  </si>
  <si>
    <t>Vous pouvez par exemple rajouter une ligne pour les ventes de l’exercice n-1 qui seront encaissées sur l’exercice n en cours, cela vous permet de bien distinguer ce qui relève de l’exercice en cours de ce qui relève de l’exercice passé et d’être en cohésion avec votre Budget Prévisionnel. Idem pour le versement des subventions.</t>
  </si>
  <si>
    <t>˃ Les achats de matières premières ou achats de marchandises,</t>
  </si>
  <si>
    <t>˃ Les charges externes telles que les loyers, les fournitures consommables, les assurances, les honoraires, les services bancaires, les publicités et toutes les autres charges externes qui vous incombent,</t>
  </si>
  <si>
    <t>˃ Les impôts,</t>
  </si>
  <si>
    <t>˃ Les salaires nets et les cotisations salariales et patronales,</t>
  </si>
  <si>
    <t>˃ La rémunération du dirigeant, ainsi que les cotisations sociales du dirigeant,</t>
  </si>
  <si>
    <t>˃ Tous les reports dont vous avez pu bénéficier,</t>
  </si>
  <si>
    <t>Les données saisies doivent correspondre à la réalité de votre cycle d’exploitation (par exemple : ne pas répartir vos charges de manière linéaire si votre activité fluctue en fonction de critères propres comme la saisonnalité ou la nature même des charges).</t>
  </si>
  <si>
    <t>˃ Les dépenses liées à des investissements,</t>
  </si>
  <si>
    <t>˃ Les remboursements d’emprunts en capital et intérêt et tout autre remboursement (comptes courants d’associés, remboursement des concours court terme),</t>
  </si>
  <si>
    <t>˃ La distribution de dividendes,</t>
  </si>
  <si>
    <t>˃ Les remboursements des prêts exceptionnels,</t>
  </si>
  <si>
    <t>Astuce : là encore, vous pourrez ajouter ou masquer des lignes, pour que votre plan de trésorerie corresponde au plus près au fonctionnement de votre entreprise.</t>
  </si>
  <si>
    <t>A noter que les dotations aux amortissements (charges inscrites au compte de résultat) ainsi que les quotes-parts de subventions virées au résultat (produits inscrits au compte de résultat) ne donnent pas lieu à décaissement ou encaissement, vous n’avez donc pas à les reporter sur votre plan de trésorerie. Seuls les flux de trésorerie doivent être saisis.</t>
  </si>
  <si>
    <t>Attention : il faut mettre à jour les chiffres saisis dans votre Plan de Trésorerie au cours du mois et à minima à la fin de chaque mois en fonction des montants réellement débités et/ou crédités sur votre compte, et reporter les montants non débités et/ou crédités sur le mois suivant de votre Plan de Trésorerie.</t>
  </si>
  <si>
    <t>C’est ici que vous évaluerez le niveau de votre trésorerie prévisionnel et donc vos éventuelles tensions de trésorerie à venir.</t>
  </si>
  <si>
    <t>Cela vous permettra de répondre à vos 1eres interrogations telles que :</t>
  </si>
  <si>
    <t>˃ Quels sont les moments dans l’année où ma trésorerie disponible ne me permettra pas de couvrir mes dépenses mensuelles ?</t>
  </si>
  <si>
    <t>˃ Quelles sont les causes de mes problèmes de trésorerie ? baisse du chiffre d’affaire, décalage entre encaissements et décaissements, saisonnalité de l’activité…</t>
  </si>
  <si>
    <t>˃ Quels leviers sont possibles pour corriger les pics négatifs de ma trésorerie ?</t>
  </si>
  <si>
    <t>Attention : le Plan de Trésorerie ne peut à lui seul expliquer l’origine des problèmes de trésorerie, pour cela, il est nécessaire de procéder à une analyse de la structure financière.</t>
  </si>
  <si>
    <t>En cas de trésorerie négative, vous avez différents leviers à actionner :</t>
  </si>
  <si>
    <t>Concernant les Encaissements :</t>
  </si>
  <si>
    <t>˃ Faire plusieurs scénarios (pessimiste, médian, optimiste), en tenant compte de la baisse des produits encaissés pendant le confinement et de la reprise d’activité.</t>
  </si>
  <si>
    <t>˃ Tenir compte des décalages de paiement des clients qui ne pourront payer que plus tard,</t>
  </si>
  <si>
    <t>˃ Ajuster le paiement des subventions exceptionnelles</t>
  </si>
  <si>
    <t>˃ Ajuster le versement des indemnités de chômage partiel (les délais peuvent être plus longs qu’annoncé)</t>
  </si>
  <si>
    <t>˃ Intégrer le déblocage des prêts que vous aurez obtenu dans le cadre du covid 19,</t>
  </si>
  <si>
    <t>Concernant les Décaissements :</t>
  </si>
  <si>
    <t>˃ Revoir les coûts variables en fonction de la baisse d’activité,</t>
  </si>
  <si>
    <t>˃ Diminuer la masse salariale lié au chômage partiel, garde d’enfants, arrêt maladie…,</t>
  </si>
  <si>
    <t>˃ Enregistrer les éventuels reports et échelonnements négociés avec les différents organismes : URSSAF, bailleurs, EDF, banques…</t>
  </si>
  <si>
    <t>Il constitue donc un outil indispensable de prévention des risques et de prise de décisions. Mais il ne peut à lui seul expliquer l’origine des tensions de trésorerie. Il doit faire l’objet de mises à jour régulières.</t>
  </si>
  <si>
    <r>
      <rPr>
        <b/>
        <sz val="11"/>
        <color theme="1"/>
        <rFont val="Calibri"/>
        <family val="2"/>
        <scheme val="minor"/>
      </rPr>
      <t>1. Vos relevés de compte bancaire</t>
    </r>
    <r>
      <rPr>
        <sz val="11"/>
        <color theme="1"/>
        <rFont val="Calibri"/>
        <family val="2"/>
        <scheme val="minor"/>
      </rPr>
      <t xml:space="preserve"> : ils vont être une aide précieuse pour compléter votre plan de trésorerie. En effet, vous pourrez ainsi estimer le montant et identifier le cycle ou la fréquence des encaissements de certains produits (subventions, aides à l’emploi …), ou de certaines charges (eau, électricité, gaz…). Il vous permettra également de vérifier que vos soldes de comptes du Plan de Trésorerie correspondent aux relevés.</t>
    </r>
  </si>
  <si>
    <r>
      <rPr>
        <b/>
        <sz val="11"/>
        <color theme="1"/>
        <rFont val="Calibri"/>
        <family val="2"/>
        <scheme val="minor"/>
      </rPr>
      <t xml:space="preserve">2. Votre compte de résultat/business plan ou budget prévisionnel </t>
    </r>
    <r>
      <rPr>
        <sz val="11"/>
        <color theme="1"/>
        <rFont val="Calibri"/>
        <family val="2"/>
        <scheme val="minor"/>
      </rPr>
      <t>: il vous permet de reporter vos prévisions de chiffres d’affaires, subventions, charges etc… Ainsi vous pouvez lister toutes les recettes et dépenses futures qui sont liées à votre activité.</t>
    </r>
  </si>
  <si>
    <r>
      <rPr>
        <b/>
        <sz val="11"/>
        <color theme="1"/>
        <rFont val="Calibri"/>
        <family val="2"/>
        <scheme val="minor"/>
      </rPr>
      <t>3. Le Compte de Résultat et le Bilan n-1 ou la Balance dans l’attente de l’arrêté comptable vous permettent d’identifier les créances (clients, subvention à recevoir, remboursement de formation, …) et les dettes</t>
    </r>
    <r>
      <rPr>
        <sz val="11"/>
        <color theme="1"/>
        <rFont val="Calibri"/>
        <family val="2"/>
        <scheme val="minor"/>
      </rPr>
      <t xml:space="preserve"> (fournisseurs, sociales, fiscales, …) dues à la fin de votre dernier exercice comptable. Vous pourrez ainsi reporter les montants prévus en attente d’encaissement ou de décaissement de l’année précédente dans votre plan de trésorerie.</t>
    </r>
  </si>
  <si>
    <r>
      <rPr>
        <b/>
        <sz val="11"/>
        <color theme="1"/>
        <rFont val="Calibri"/>
        <family val="2"/>
        <scheme val="minor"/>
      </rPr>
      <t>4. Le Plan d’Investissement annuel</t>
    </r>
    <r>
      <rPr>
        <sz val="11"/>
        <color theme="1"/>
        <rFont val="Calibri"/>
        <family val="2"/>
        <scheme val="minor"/>
      </rPr>
      <t xml:space="preserve"> : il vous permettra de positionner les dépenses d’investissement (acquisition de matériel par exemple) et leurs financements (emprunt, subvention d’investissement par exemple). Ce sont des éléments « hors exploitation ».</t>
    </r>
  </si>
  <si>
    <t>Notre Plan de Trésorerie se présente sous forme d’un tableau Excel avec une 1ere partie haute (les encaissements), une 2nde partie basse (les décaissements), ainsi qu’un tableau de soldes de trésorerie et de TVA (pour les entreprises ou structures assujetties).</t>
  </si>
  <si>
    <t>LA CONSTRUCTION LE PLAN DE TRESORERIE</t>
  </si>
  <si>
    <t>QUELS SONT LES LEVIERS EN CAS DE DIFFICULTES DE TRESORERIE ?</t>
  </si>
  <si>
    <t>˃ Les subventions d'exploitation obtenues sur l’année en cours, ainsi que le solde de celles-ci restant à percevoir de l’année n-1 ou précédentes,</t>
  </si>
  <si>
    <r>
      <t>SOLDE DE TRESORERIE</t>
    </r>
    <r>
      <rPr>
        <b/>
        <sz val="14"/>
        <color theme="7"/>
        <rFont val="Arial Narrow"/>
        <family val="2"/>
      </rPr>
      <t xml:space="preserve"> </t>
    </r>
  </si>
  <si>
    <t>Les décaissements (dépenses)</t>
  </si>
  <si>
    <t>Les encaissements (recettes)</t>
  </si>
  <si>
    <t>Impôts</t>
  </si>
  <si>
    <t>Après avoir complété les cases (blanches), les sommes des décaissements sur les lignes de couleur vert et gris se calculent automatiquement.</t>
  </si>
  <si>
    <t>Après avoir complété les cases (blanches), les sommes des encaissements sur les lignes de couleur vert et gris se calculent automatiquement.</t>
  </si>
  <si>
    <t>Vous devez tenir compte également du solde de vos comptes d’épargne (livrets, placements monétaire, …).</t>
  </si>
  <si>
    <t>Sur la ligne 64, vous trouverez les variations de trésorerie en fin de mois qui correspond à la différence entre les encaissements et les décaissements mensuel. Il se calcule automatiquement.</t>
  </si>
  <si>
    <t>La ligne 66 désigne le solde de trésorerie (ce qu'il vous restera dans le ou les comptes en banque) en fin de mois sera calculée automatiquement à partir de la variation de trésorerie plus le solde du mois précédent</t>
  </si>
  <si>
    <t>Le solde de trésorerie</t>
  </si>
  <si>
    <t>Attention la ligne 60 sur la TVA est calculée automatiquement</t>
  </si>
  <si>
    <t>Le Plan de Trésorerie peut vous aider à obtenir un découvert autorisé auprès de votre établissement bancaire. Vous pourrez alors saisir le montant accordé dans la case correspondante.</t>
  </si>
  <si>
    <t>Pour les associations non assujetties à la TVA, ne remplissez pas les cases B6 à B10</t>
  </si>
  <si>
    <t>Pour les associations assujetties à la TVA, remplissez les cases B6 à B10</t>
  </si>
  <si>
    <t>Pour les structures ou entreprises assujetties à la TVA, les achats et les ventes sont à enregistrer en TTC. La TVA collectée (sur les ventes) et la TVA déductible (sur les achats), sont calculées automatiquement.</t>
  </si>
  <si>
    <t>FOCUS CRISE COVID 19</t>
  </si>
  <si>
    <r>
      <t xml:space="preserve">1. </t>
    </r>
    <r>
      <rPr>
        <b/>
        <sz val="11"/>
        <color theme="1"/>
        <rFont val="Calibri"/>
        <family val="2"/>
        <scheme val="minor"/>
      </rPr>
      <t>Faire entrer les recettes plus rapidement</t>
    </r>
    <r>
      <rPr>
        <sz val="11"/>
        <color theme="1"/>
        <rFont val="Calibri"/>
        <family val="2"/>
        <scheme val="minor"/>
      </rPr>
      <t xml:space="preserve"> : organiser au mieux votre circuit de facturation, effectuer des relances auprès des clients et partenaires financiers, demander des acomptes.</t>
    </r>
  </si>
  <si>
    <r>
      <t xml:space="preserve">2. </t>
    </r>
    <r>
      <rPr>
        <b/>
        <sz val="11"/>
        <color theme="1"/>
        <rFont val="Calibri"/>
        <family val="2"/>
        <scheme val="minor"/>
      </rPr>
      <t>Ajuster les dépenses à la baisse d’activité</t>
    </r>
    <r>
      <rPr>
        <sz val="11"/>
        <color theme="1"/>
        <rFont val="Calibri"/>
        <family val="2"/>
        <scheme val="minor"/>
      </rPr>
      <t xml:space="preserve"> : analyser votre plan de trésorerie au niveau des dépenses prévues, vous allez peut-être pouvoir trouver des dépenses que vous pouvez repousser ou même supprimer.</t>
    </r>
  </si>
  <si>
    <r>
      <t xml:space="preserve">3. </t>
    </r>
    <r>
      <rPr>
        <b/>
        <sz val="11"/>
        <color theme="1"/>
        <rFont val="Calibri"/>
        <family val="2"/>
        <scheme val="minor"/>
      </rPr>
      <t xml:space="preserve">Négocier les délais de paiement (reports ou échelonnement) </t>
    </r>
    <r>
      <rPr>
        <sz val="11"/>
        <color theme="1"/>
        <rFont val="Calibri"/>
        <family val="2"/>
        <scheme val="minor"/>
      </rPr>
      <t>: demandez des délais de paiement aux services fiscaux (impôts) et sociaux (URSSAF). Privilégiez les organismes qui représentent le plus gros impact ou dont l’échéance est la plus proche. Rapprochez-vous également de vos fournisseurs pour négocier un échelonnement des paiements.</t>
    </r>
  </si>
  <si>
    <r>
      <t xml:space="preserve">4. </t>
    </r>
    <r>
      <rPr>
        <b/>
        <sz val="11"/>
        <color theme="1"/>
        <rFont val="Calibri"/>
        <family val="2"/>
        <scheme val="minor"/>
      </rPr>
      <t>Demander des financements bancaires à court terme ou moyen terme, vendre des actifs…</t>
    </r>
  </si>
  <si>
    <t>Focus sur la TVA</t>
  </si>
  <si>
    <t>Ajuster régulièrement son plan de trésorerie</t>
  </si>
  <si>
    <t xml:space="preserve"> (Calcul : de la ligne 37 à 60)</t>
  </si>
  <si>
    <t>(Calcul : ligne 64 + ligne 66 mois précédent)</t>
  </si>
  <si>
    <t>3 - Les données de la ligne 81 sont reportées à la ligne 60</t>
  </si>
  <si>
    <t>Il convient de compléter le solde de compte correspondant au solde du début de mois (à partir de votre relevé de compte). Le solde est à saisir dans l'onglet "A remplir pour plan tréso" case B4</t>
  </si>
  <si>
    <t>(Voir explication onglet notice à partir de la ligne 36)</t>
  </si>
  <si>
    <t>Les encaissements dits « d’exploitation » (que vous retrouvez sur le compte de résultat) de la ligne 17 à 28 :</t>
  </si>
  <si>
    <t>(Ex : transfert de charges, dons, cotisations…)</t>
  </si>
  <si>
    <t>˃ Les concours financiers (dont apports,…)</t>
  </si>
  <si>
    <t>˃ Les prêts et emprunts bancaires,</t>
  </si>
  <si>
    <t>&gt; Cessions d'immobilisations</t>
  </si>
  <si>
    <t>Les encaissements dits « hors exploitation » (que vous retrouvez sur le bilan) de la ligne 10 à 15 :</t>
  </si>
  <si>
    <t>˃ Soit le débuter au mois en cours au milieu de l’année, et il faudra bien repérer les dettes et créances engagées non encore réglées pour les reporter sur le plan de trésorerie. Dans ce cas, ne prenez pas en compte les lignes 17 et 37 du plan de trésorerie</t>
  </si>
  <si>
    <t>˃ Soit débuter votre plan de trésorerie le mois qui suit votre date d’arrêté comptable. Ainsi vous pourrez faire le lien entre vos créances (recettes à encaisser) et dettes (dépenses à décaisser) non encore réglées en n-1 et inscrites au Bilan (ou Balance). Dans ce cas-là, vous compléterez la ligne 17 (créances) et 37 (dettes) aux dates correspondant aux échéances indiquées dans votre bilan.</t>
  </si>
  <si>
    <t>Les décaissements dits « d’exploitation » (que vous retrouvez sur le compte de résultat) de la ligne 37 à 60 :</t>
  </si>
  <si>
    <t>Les décaissements dits « hors exploitation » (que vous retrouvez sur le bilan) de la ligne 33 à 35 :</t>
  </si>
  <si>
    <t>2 - Si vous recevez vos subventions de plusieurs organismes n'hésitez pas à ajouter des lignes</t>
  </si>
  <si>
    <t>3- Pour le chiffre d'affaires et les charges externes, il y a des lignes masquées, que vous pouvez afficher si vous avez besoin de plus de détail. Inversement si vous ne faites pas de chiffre d'affaire, vous pouvez masquer vos lignes</t>
  </si>
  <si>
    <t>4- N'hésitez pas à masquer les lignes inutiles, vous y verrez plus clair !</t>
  </si>
  <si>
    <t>1- Vous pouvez rajouter autant de lignes que nécessaire. Pensez à bien vérifier que vos nouvelles lignes sont prises en compte dans les sommes intermédiaires !</t>
  </si>
  <si>
    <t xml:space="preserve">TOTAL ENCAISSEMENTS </t>
  </si>
  <si>
    <t>TOTAL DECAISSEMENTS</t>
  </si>
  <si>
    <t>Si la structure nn'est pas assujettie à la TVA, indiquez 0%</t>
  </si>
  <si>
    <t>Apport en capital / Augmentation fonds associatifs</t>
  </si>
  <si>
    <t>Remboursement des comptes courants</t>
  </si>
  <si>
    <r>
      <t xml:space="preserve">Date premier mois plan de trésorerie
</t>
    </r>
    <r>
      <rPr>
        <i/>
        <sz val="9"/>
        <color theme="1"/>
        <rFont val="Calibri (Corps)"/>
      </rPr>
      <t>(indiquez le dernier jour du mois : par exemple, si votre plan de trésorerie démarre au mois de janvier 2021, indiquez 31/01/21)</t>
    </r>
  </si>
  <si>
    <r>
      <t xml:space="preserve">Trésorerie N-1
</t>
    </r>
    <r>
      <rPr>
        <i/>
        <sz val="9"/>
        <color theme="1"/>
        <rFont val="Calibri (Corps)"/>
      </rPr>
      <t>(Indiquez ici le montant précis de votre trésorerie à la fin du mois précédent. Par exemple, si votre plan de trésorerie démarre au mois de janvier 2021, indiquez le montant de la trésorerie au 31 décembre 2020)</t>
    </r>
  </si>
  <si>
    <t>(Assurances...)</t>
  </si>
  <si>
    <t>(aide travailleur handicapé RQTH contrat CUI )</t>
  </si>
  <si>
    <t>(Conseil Régional IDF / Convention Aidants )</t>
  </si>
  <si>
    <t>(financement stagiaire / convention aidants  C. Régionale IDF)</t>
  </si>
  <si>
    <t>Matériel informatique et matériel de bureau pour travailleur handicapé</t>
  </si>
  <si>
    <t xml:space="preserve"> </t>
  </si>
  <si>
    <t>(factures TERRA FIRMA - Subvention CR IDF Convention aidants)</t>
  </si>
  <si>
    <t>(factures FACILIEN - Subvention CR IDF Convention aidants)</t>
  </si>
  <si>
    <t>(Ingénieur Stagiaire - Convention Conseil Régional/ Aidants)</t>
  </si>
  <si>
    <t>TOTAL</t>
  </si>
  <si>
    <t xml:space="preserve">  </t>
  </si>
  <si>
    <t>(Contrat CUI / Pole Emploi) -  COTIS. PATRONALES</t>
  </si>
  <si>
    <t>(Conseil Régional IDF) - Location et entretien locaux</t>
  </si>
  <si>
    <t xml:space="preserve">Adhésions </t>
  </si>
  <si>
    <t>Mise à disposition de Guides (dons de Khérpri Santé)</t>
  </si>
  <si>
    <t>Distribution de masques</t>
  </si>
  <si>
    <t>Ateliers bénéficiaires</t>
  </si>
  <si>
    <t>Colloques et conférences</t>
  </si>
  <si>
    <t>Coüt des prestations</t>
  </si>
  <si>
    <t>Atliers bénéficiaires</t>
  </si>
  <si>
    <t>Formation webinaire</t>
  </si>
  <si>
    <t>Conférenciers - salles - pub</t>
  </si>
  <si>
    <t>Loyers</t>
  </si>
  <si>
    <t>Ménages</t>
  </si>
  <si>
    <t>(Ex : eau, gaz, éléctricité,…)</t>
  </si>
  <si>
    <t>Autres frais administratif</t>
  </si>
  <si>
    <t>a)</t>
  </si>
  <si>
    <t>b)</t>
  </si>
  <si>
    <t>c)</t>
  </si>
  <si>
    <t>d)</t>
  </si>
  <si>
    <t>e)</t>
  </si>
  <si>
    <t>f)</t>
  </si>
  <si>
    <t xml:space="preserve">2022 = 25€x 800 adhérents = 20 000€ </t>
  </si>
  <si>
    <t>a) 350 adhérents x 25€ = 8750€</t>
  </si>
  <si>
    <t>b) 12€ le guide x 20 pers puis 40</t>
  </si>
  <si>
    <t>c) 2,50€ x 440 boites sur 2 mois = 1100€</t>
  </si>
  <si>
    <t>Don stock de masques de 440 boites par Khépri Formation</t>
  </si>
  <si>
    <t>1 atelier = (5 persx25€) x 10 h = 125 €                                                                 100€ pour l'intervenant et 25€ pour PSPPE                                                                          3 ateliers  = 3750 € en rythme normal</t>
  </si>
  <si>
    <t>d) En moyenne 3 thèmes = 3 ateliers sur 10 semaines ==&gt; 15 pers x 10 seances x 25€ de mars à août, puis évolution de sept à déc.</t>
  </si>
  <si>
    <t>e) Webinaire 20€/pers pour 2 heures + 100€ pour 2heures pour l'intervenant</t>
  </si>
  <si>
    <t>En moyenne 100 personnes x 20€</t>
  </si>
  <si>
    <t xml:space="preserve">f) 1 colloques </t>
  </si>
  <si>
    <t>15€ l'entrée x 150 = 2250 €</t>
  </si>
  <si>
    <t>(aide de l'état contrat CUI Pole Emploi) CF</t>
  </si>
  <si>
    <t>(aide de l'état contrat CUI Pole Emploi) VG</t>
  </si>
  <si>
    <t>(Contrat CUI / Pole Emploi) -  BRUT - CF</t>
  </si>
  <si>
    <t>(Contrat CUI / Pole Emploi) -  BRUT - VG</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</si>
</sst>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 &quot;€&quot;_-;\-* #,##0.00\ &quot;€&quot;_-;_-* &quot;-&quot;??\ &quot;€&quot;_-;_-@_-"/>
    <numFmt numFmtId="164" formatCode="_-* #,##0.00_-;\-* #,##0.00_-;_-* &quot;-&quot;??_-;_-@_-"/>
    <numFmt numFmtId="165" formatCode="0.0%"/>
    <numFmt numFmtId="166" formatCode="dd/mm/yy;@"/>
    <numFmt numFmtId="167" formatCode="[$-40C]mmm\-yy;@"/>
  </numFmts>
  <fonts count="37">
    <font>
      <sz val="11"/>
      <color theme="1"/>
      <name val="Calibri"/>
      <family val="2"/>
      <scheme val="minor"/>
    </font>
    <font>
      <sz val="11"/>
      <color theme="1"/>
      <name val="Calibri"/>
      <family val="2"/>
      <scheme val="minor"/>
    </font>
    <font>
      <sz val="9"/>
      <color theme="1"/>
      <name val="Zilla slab"/>
    </font>
    <font>
      <u/>
      <sz val="11"/>
      <color theme="10"/>
      <name val="Calibri"/>
      <family val="2"/>
      <scheme val="minor"/>
    </font>
    <font>
      <u/>
      <sz val="11"/>
      <color theme="11"/>
      <name val="Calibri"/>
      <family val="2"/>
      <scheme val="minor"/>
    </font>
    <font>
      <sz val="11"/>
      <name val="Calibri"/>
      <family val="2"/>
      <scheme val="minor"/>
    </font>
    <font>
      <i/>
      <sz val="9"/>
      <color theme="1"/>
      <name val="Calibri (Corps)"/>
    </font>
    <font>
      <b/>
      <sz val="20"/>
      <color theme="0"/>
      <name val="Goth"/>
    </font>
    <font>
      <b/>
      <sz val="11"/>
      <name val="Arial Narrow"/>
      <family val="2"/>
    </font>
    <font>
      <sz val="11"/>
      <name val="Arial Narrow"/>
      <family val="2"/>
    </font>
    <font>
      <sz val="11"/>
      <color theme="1"/>
      <name val="Arial Narrow"/>
      <family val="2"/>
    </font>
    <font>
      <b/>
      <sz val="12"/>
      <color rgb="FF00A58D"/>
      <name val="Arial Narrow"/>
      <family val="2"/>
    </font>
    <font>
      <b/>
      <i/>
      <sz val="11"/>
      <color rgb="FF00A58D"/>
      <name val="Arial Narrow"/>
      <family val="2"/>
    </font>
    <font>
      <sz val="11"/>
      <color rgb="FF00A58D"/>
      <name val="Arial Narrow"/>
      <family val="2"/>
    </font>
    <font>
      <b/>
      <sz val="11"/>
      <color rgb="FF008000"/>
      <name val="Arial Narrow"/>
      <family val="2"/>
    </font>
    <font>
      <b/>
      <sz val="12"/>
      <color theme="0"/>
      <name val="Arial Narrow"/>
      <family val="2"/>
    </font>
    <font>
      <b/>
      <i/>
      <sz val="11"/>
      <name val="Arial Narrow"/>
      <family val="2"/>
    </font>
    <font>
      <b/>
      <sz val="11"/>
      <color theme="0"/>
      <name val="Calibri"/>
      <family val="2"/>
      <scheme val="minor"/>
    </font>
    <font>
      <b/>
      <sz val="11"/>
      <color theme="1"/>
      <name val="Calibri"/>
      <family val="2"/>
      <scheme val="minor"/>
    </font>
    <font>
      <b/>
      <i/>
      <sz val="9"/>
      <color rgb="FFFF0000"/>
      <name val="Arial Narrow"/>
      <family val="2"/>
    </font>
    <font>
      <b/>
      <sz val="9"/>
      <name val="Arial Narrow"/>
      <family val="2"/>
    </font>
    <font>
      <b/>
      <sz val="11"/>
      <color theme="0"/>
      <name val="Arial Narrow"/>
      <family val="2"/>
    </font>
    <font>
      <sz val="12"/>
      <color theme="1"/>
      <name val="Arial Narrow"/>
      <family val="2"/>
    </font>
    <font>
      <i/>
      <sz val="11"/>
      <color rgb="FFFF0000"/>
      <name val="Calibri"/>
      <family val="2"/>
      <scheme val="minor"/>
    </font>
    <font>
      <b/>
      <sz val="12"/>
      <name val="Calibri"/>
      <family val="2"/>
      <scheme val="minor"/>
    </font>
    <font>
      <b/>
      <i/>
      <sz val="9"/>
      <name val="Arial Narrow"/>
      <family val="2"/>
    </font>
    <font>
      <i/>
      <sz val="9"/>
      <color theme="1"/>
      <name val="Arial Narrow"/>
      <family val="2"/>
    </font>
    <font>
      <i/>
      <sz val="9"/>
      <name val="Arial Narrow"/>
      <family val="2"/>
    </font>
    <font>
      <b/>
      <i/>
      <sz val="11"/>
      <color rgb="FFFF0000"/>
      <name val="Calibri"/>
      <family val="2"/>
      <scheme val="minor"/>
    </font>
    <font>
      <b/>
      <sz val="12"/>
      <color theme="0"/>
      <name val="Calibri"/>
      <family val="2"/>
      <scheme val="minor"/>
    </font>
    <font>
      <b/>
      <i/>
      <sz val="11"/>
      <color rgb="FF00A58D"/>
      <name val="Calibri"/>
      <family val="2"/>
      <scheme val="minor"/>
    </font>
    <font>
      <b/>
      <sz val="14"/>
      <color theme="0"/>
      <name val="Arial Narrow"/>
      <family val="2"/>
    </font>
    <font>
      <b/>
      <sz val="14"/>
      <color theme="7"/>
      <name val="Arial Narrow"/>
      <family val="2"/>
    </font>
    <font>
      <i/>
      <u/>
      <sz val="11"/>
      <color rgb="FF00A58D"/>
      <name val="Calibri"/>
      <family val="2"/>
      <scheme val="minor"/>
    </font>
    <font>
      <i/>
      <sz val="9"/>
      <color theme="1"/>
      <name val="Calibri"/>
      <family val="2"/>
      <scheme val="minor"/>
    </font>
    <font>
      <sz val="9"/>
      <color indexed="81"/>
      <name val="Tahoma"/>
      <charset val="1"/>
    </font>
    <font>
      <b/>
      <sz val="9"/>
      <color indexed="81"/>
      <name val="Tahoma"/>
      <charset val="1"/>
    </font>
  </fonts>
  <fills count="11">
    <fill>
      <patternFill patternType="none"/>
    </fill>
    <fill>
      <patternFill patternType="gray125"/>
    </fill>
    <fill>
      <patternFill patternType="solid">
        <fgColor theme="0"/>
        <bgColor indexed="64"/>
      </patternFill>
    </fill>
    <fill>
      <patternFill patternType="solid">
        <fgColor rgb="FF00A58D"/>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59999389629810485"/>
        <bgColor indexed="64"/>
      </patternFill>
    </fill>
  </fills>
  <borders count="41">
    <border>
      <left/>
      <right/>
      <top/>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00A58D"/>
      </left>
      <right/>
      <top style="thin">
        <color rgb="FF00A58D"/>
      </top>
      <bottom/>
      <diagonal/>
    </border>
    <border>
      <left/>
      <right/>
      <top style="thin">
        <color rgb="FF00A58D"/>
      </top>
      <bottom/>
      <diagonal/>
    </border>
    <border>
      <left style="thin">
        <color rgb="FF00A58D"/>
      </left>
      <right/>
      <top/>
      <bottom/>
      <diagonal/>
    </border>
    <border>
      <left style="medium">
        <color rgb="FF00A58D"/>
      </left>
      <right/>
      <top style="medium">
        <color rgb="FF00A58D"/>
      </top>
      <bottom style="medium">
        <color rgb="FF00A58D"/>
      </bottom>
      <diagonal/>
    </border>
    <border>
      <left/>
      <right/>
      <top style="medium">
        <color rgb="FF00A58D"/>
      </top>
      <bottom style="medium">
        <color rgb="FF00A58D"/>
      </bottom>
      <diagonal/>
    </border>
    <border>
      <left style="dotted">
        <color rgb="FF00A58D"/>
      </left>
      <right style="dotted">
        <color rgb="FF00A58D"/>
      </right>
      <top style="medium">
        <color rgb="FF00A58D"/>
      </top>
      <bottom style="medium">
        <color rgb="FF00A58D"/>
      </bottom>
      <diagonal/>
    </border>
    <border>
      <left style="dotted">
        <color rgb="FF00A58D"/>
      </left>
      <right style="thin">
        <color rgb="FF00A58D"/>
      </right>
      <top style="medium">
        <color rgb="FF00A58D"/>
      </top>
      <bottom style="medium">
        <color rgb="FF00A58D"/>
      </bottom>
      <diagonal/>
    </border>
    <border>
      <left style="medium">
        <color rgb="FF00A58D"/>
      </left>
      <right/>
      <top/>
      <bottom style="thin">
        <color rgb="FF00A58D"/>
      </bottom>
      <diagonal/>
    </border>
    <border>
      <left/>
      <right/>
      <top/>
      <bottom style="thin">
        <color rgb="FF00A58D"/>
      </bottom>
      <diagonal/>
    </border>
    <border>
      <left/>
      <right style="thin">
        <color rgb="FF00A58D"/>
      </right>
      <top/>
      <bottom style="thin">
        <color rgb="FF00A58D"/>
      </bottom>
      <diagonal/>
    </border>
    <border>
      <left style="thin">
        <color rgb="FF00A58D"/>
      </left>
      <right/>
      <top style="thin">
        <color rgb="FF00A58D"/>
      </top>
      <bottom style="thin">
        <color rgb="FF00A58D"/>
      </bottom>
      <diagonal/>
    </border>
    <border>
      <left style="dotted">
        <color rgb="FF00A58D"/>
      </left>
      <right style="dotted">
        <color rgb="FF00A58D"/>
      </right>
      <top style="thin">
        <color rgb="FF00A58D"/>
      </top>
      <bottom style="thin">
        <color rgb="FF00A58D"/>
      </bottom>
      <diagonal/>
    </border>
    <border>
      <left style="dotted">
        <color rgb="FF00A58D"/>
      </left>
      <right style="thin">
        <color rgb="FF00A58D"/>
      </right>
      <top style="thin">
        <color rgb="FF00A58D"/>
      </top>
      <bottom style="thin">
        <color rgb="FF00A58D"/>
      </bottom>
      <diagonal/>
    </border>
    <border>
      <left style="medium">
        <color rgb="FF00A58D"/>
      </left>
      <right/>
      <top style="thin">
        <color rgb="FF00A58D"/>
      </top>
      <bottom style="thin">
        <color rgb="FF00A58D"/>
      </bottom>
      <diagonal/>
    </border>
    <border>
      <left/>
      <right/>
      <top style="thin">
        <color rgb="FF00A58D"/>
      </top>
      <bottom style="thin">
        <color rgb="FF00A58D"/>
      </bottom>
      <diagonal/>
    </border>
    <border>
      <left/>
      <right style="thin">
        <color rgb="FF00A58D"/>
      </right>
      <top style="thin">
        <color rgb="FF00A58D"/>
      </top>
      <bottom style="thin">
        <color rgb="FF00A58D"/>
      </bottom>
      <diagonal/>
    </border>
    <border>
      <left style="thin">
        <color rgb="FF00A58D"/>
      </left>
      <right/>
      <top/>
      <bottom style="thin">
        <color rgb="FF00A58D"/>
      </bottom>
      <diagonal/>
    </border>
    <border>
      <left style="dotted">
        <color rgb="FF00A58D"/>
      </left>
      <right style="dotted">
        <color rgb="FF00A58D"/>
      </right>
      <top/>
      <bottom style="thin">
        <color rgb="FF00A58D"/>
      </bottom>
      <diagonal/>
    </border>
    <border>
      <left style="dotted">
        <color rgb="FF00A58D"/>
      </left>
      <right style="thin">
        <color rgb="FF00A58D"/>
      </right>
      <top/>
      <bottom style="thin">
        <color rgb="FF00A58D"/>
      </bottom>
      <diagonal/>
    </border>
    <border>
      <left/>
      <right style="thin">
        <color rgb="FF00A58D"/>
      </right>
      <top style="medium">
        <color rgb="FF00A58D"/>
      </top>
      <bottom style="medium">
        <color rgb="FF00A58D"/>
      </bottom>
      <diagonal/>
    </border>
    <border>
      <left style="thin">
        <color rgb="FF00A58D"/>
      </left>
      <right/>
      <top style="medium">
        <color rgb="FF00A58D"/>
      </top>
      <bottom style="medium">
        <color rgb="FF00A58D"/>
      </bottom>
      <diagonal/>
    </border>
    <border>
      <left style="medium">
        <color rgb="FF00A58D"/>
      </left>
      <right/>
      <top style="medium">
        <color rgb="FF00A58D"/>
      </top>
      <bottom style="thin">
        <color rgb="FF00A58D"/>
      </bottom>
      <diagonal/>
    </border>
    <border>
      <left style="thin">
        <color rgb="FF00A58D"/>
      </left>
      <right/>
      <top style="medium">
        <color rgb="FF00A58D"/>
      </top>
      <bottom style="thin">
        <color rgb="FF00A58D"/>
      </bottom>
      <diagonal/>
    </border>
    <border>
      <left style="dotted">
        <color rgb="FF00A58D"/>
      </left>
      <right style="dotted">
        <color rgb="FF00A58D"/>
      </right>
      <top style="medium">
        <color rgb="FF00A58D"/>
      </top>
      <bottom style="thin">
        <color rgb="FF00A58D"/>
      </bottom>
      <diagonal/>
    </border>
    <border>
      <left style="dotted">
        <color rgb="FF00A58D"/>
      </left>
      <right/>
      <top style="medium">
        <color rgb="FF00A58D"/>
      </top>
      <bottom style="thin">
        <color rgb="FF00A58D"/>
      </bottom>
      <diagonal/>
    </border>
    <border>
      <left style="dotted">
        <color rgb="FF00A58D"/>
      </left>
      <right style="thin">
        <color rgb="FF00A58D"/>
      </right>
      <top style="medium">
        <color rgb="FF00A58D"/>
      </top>
      <bottom style="thin">
        <color rgb="FF00A58D"/>
      </bottom>
      <diagonal/>
    </border>
    <border>
      <left style="dotted">
        <color rgb="FF00A58D"/>
      </left>
      <right/>
      <top/>
      <bottom style="thin">
        <color rgb="FF00A58D"/>
      </bottom>
      <diagonal/>
    </border>
    <border>
      <left style="dotted">
        <color rgb="FF00A58D"/>
      </left>
      <right/>
      <top style="thin">
        <color rgb="FF00A58D"/>
      </top>
      <bottom style="thin">
        <color rgb="FF00A58D"/>
      </bottom>
      <diagonal/>
    </border>
    <border>
      <left style="dotted">
        <color rgb="FF00A58D"/>
      </left>
      <right style="thin">
        <color rgb="FF00A58D"/>
      </right>
      <top style="thin">
        <color rgb="FF00A58D"/>
      </top>
      <bottom/>
      <diagonal/>
    </border>
    <border>
      <left style="medium">
        <color rgb="FF00A58D"/>
      </left>
      <right/>
      <top/>
      <bottom/>
      <diagonal/>
    </border>
    <border>
      <left style="thin">
        <color indexed="64"/>
      </left>
      <right style="thin">
        <color rgb="FF00A58D"/>
      </right>
      <top style="medium">
        <color rgb="FF00A58D"/>
      </top>
      <bottom style="medium">
        <color rgb="FF00A58D"/>
      </bottom>
      <diagonal/>
    </border>
    <border>
      <left style="thin">
        <color rgb="FF00A58D"/>
      </left>
      <right style="medium">
        <color rgb="FF00A58D"/>
      </right>
      <top style="medium">
        <color rgb="FF00A58D"/>
      </top>
      <bottom style="medium">
        <color rgb="FF00A58D"/>
      </bottom>
      <diagonal/>
    </border>
    <border>
      <left style="dotted">
        <color rgb="FF00A58D"/>
      </left>
      <right style="thin">
        <color indexed="64"/>
      </right>
      <top style="thin">
        <color rgb="FF00A58D"/>
      </top>
      <bottom style="thin">
        <color rgb="FF00A58D"/>
      </bottom>
      <diagonal/>
    </border>
    <border>
      <left style="dotted">
        <color rgb="FF00A58D"/>
      </left>
      <right style="thin">
        <color indexed="64"/>
      </right>
      <top/>
      <bottom style="thin">
        <color rgb="FF00A58D"/>
      </bottom>
      <diagonal/>
    </border>
    <border>
      <left style="dotted">
        <color rgb="FF00A58D"/>
      </left>
      <right/>
      <top style="thin">
        <color rgb="FF00A58D"/>
      </top>
      <bottom/>
      <diagonal/>
    </border>
  </borders>
  <cellStyleXfs count="17">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188">
    <xf numFmtId="0" fontId="0" fillId="0" borderId="0" xfId="0"/>
    <xf numFmtId="0" fontId="2" fillId="0" borderId="0" xfId="0" applyFont="1" applyFill="1"/>
    <xf numFmtId="0" fontId="0" fillId="0" borderId="0" xfId="0"/>
    <xf numFmtId="0" fontId="0" fillId="0" borderId="0" xfId="0" applyAlignment="1">
      <alignment vertical="center"/>
    </xf>
    <xf numFmtId="0" fontId="5" fillId="0" borderId="0" xfId="0" applyFont="1"/>
    <xf numFmtId="0" fontId="0" fillId="0" borderId="0" xfId="0" applyAlignment="1">
      <alignment wrapText="1"/>
    </xf>
    <xf numFmtId="14" fontId="0" fillId="0" borderId="2" xfId="0" applyNumberFormat="1" applyBorder="1" applyAlignment="1">
      <alignment horizontal="center" vertical="center"/>
    </xf>
    <xf numFmtId="0" fontId="0" fillId="0" borderId="2" xfId="0" applyBorder="1"/>
    <xf numFmtId="165" fontId="0" fillId="0" borderId="3" xfId="14" applyNumberFormat="1" applyFont="1" applyBorder="1" applyAlignment="1">
      <alignment horizontal="center"/>
    </xf>
    <xf numFmtId="165" fontId="0" fillId="0" borderId="4" xfId="14" applyNumberFormat="1" applyFont="1" applyBorder="1" applyAlignment="1">
      <alignment horizontal="center"/>
    </xf>
    <xf numFmtId="165" fontId="0" fillId="0" borderId="5" xfId="14" applyNumberFormat="1" applyFont="1" applyBorder="1" applyAlignment="1">
      <alignment horizontal="center"/>
    </xf>
    <xf numFmtId="4" fontId="0" fillId="0" borderId="0" xfId="0" applyNumberFormat="1" applyAlignment="1">
      <alignment vertical="center"/>
    </xf>
    <xf numFmtId="0" fontId="0" fillId="0" borderId="0" xfId="0" applyAlignment="1">
      <alignment horizontal="left" vertical="center" indent="1"/>
    </xf>
    <xf numFmtId="166" fontId="0" fillId="0" borderId="0" xfId="0" applyNumberFormat="1" applyAlignment="1">
      <alignment vertical="center"/>
    </xf>
    <xf numFmtId="4" fontId="10" fillId="0" borderId="0" xfId="0" applyNumberFormat="1" applyFont="1" applyAlignment="1">
      <alignment vertical="center"/>
    </xf>
    <xf numFmtId="0" fontId="10" fillId="0" borderId="0" xfId="0" applyFont="1" applyAlignment="1">
      <alignment vertical="center"/>
    </xf>
    <xf numFmtId="0" fontId="10" fillId="0" borderId="13" xfId="0" applyFont="1" applyBorder="1" applyAlignment="1">
      <alignment horizontal="left" vertical="center" indent="1"/>
    </xf>
    <xf numFmtId="0" fontId="10" fillId="0" borderId="14" xfId="0" applyFont="1" applyBorder="1" applyAlignment="1">
      <alignment vertical="center"/>
    </xf>
    <xf numFmtId="0" fontId="10" fillId="0" borderId="15" xfId="0" applyFont="1" applyBorder="1" applyAlignment="1">
      <alignment vertical="center"/>
    </xf>
    <xf numFmtId="3" fontId="10" fillId="0" borderId="16" xfId="0" applyNumberFormat="1" applyFont="1" applyBorder="1" applyAlignment="1">
      <alignment horizontal="right" vertical="center" indent="1"/>
    </xf>
    <xf numFmtId="3" fontId="10" fillId="0" borderId="17" xfId="0" applyNumberFormat="1" applyFont="1" applyBorder="1" applyAlignment="1">
      <alignment horizontal="right" vertical="center" indent="1"/>
    </xf>
    <xf numFmtId="3" fontId="10" fillId="0" borderId="18" xfId="0" applyNumberFormat="1" applyFont="1" applyBorder="1" applyAlignment="1">
      <alignment horizontal="right" vertical="center" indent="1"/>
    </xf>
    <xf numFmtId="0" fontId="10" fillId="2" borderId="19" xfId="0" applyFont="1" applyFill="1" applyBorder="1" applyAlignment="1">
      <alignment horizontal="left" vertical="center" indent="1"/>
    </xf>
    <xf numFmtId="0" fontId="10" fillId="2" borderId="20" xfId="0" applyFont="1" applyFill="1" applyBorder="1" applyAlignment="1">
      <alignment vertical="center"/>
    </xf>
    <xf numFmtId="0" fontId="10" fillId="2" borderId="21" xfId="0" applyFont="1" applyFill="1" applyBorder="1" applyAlignment="1">
      <alignment vertical="center"/>
    </xf>
    <xf numFmtId="0" fontId="10" fillId="0" borderId="0" xfId="0" quotePrefix="1" applyFont="1" applyAlignment="1">
      <alignment vertical="center"/>
    </xf>
    <xf numFmtId="0" fontId="10" fillId="2" borderId="13" xfId="0" applyFont="1" applyFill="1" applyBorder="1" applyAlignment="1">
      <alignment horizontal="left" vertical="center" indent="1"/>
    </xf>
    <xf numFmtId="0" fontId="10" fillId="2" borderId="14" xfId="0" applyFont="1" applyFill="1" applyBorder="1" applyAlignment="1">
      <alignment vertical="center"/>
    </xf>
    <xf numFmtId="0" fontId="10" fillId="2" borderId="15" xfId="0" applyFont="1" applyFill="1" applyBorder="1" applyAlignment="1">
      <alignment vertical="center"/>
    </xf>
    <xf numFmtId="3" fontId="10" fillId="0" borderId="22" xfId="0" applyNumberFormat="1" applyFont="1" applyBorder="1" applyAlignment="1">
      <alignment horizontal="right" vertical="center" indent="1"/>
    </xf>
    <xf numFmtId="3" fontId="10" fillId="0" borderId="23" xfId="0" applyNumberFormat="1" applyFont="1" applyBorder="1" applyAlignment="1">
      <alignment horizontal="right" vertical="center" indent="1"/>
    </xf>
    <xf numFmtId="3" fontId="10" fillId="0" borderId="24" xfId="0" applyNumberFormat="1" applyFont="1" applyBorder="1" applyAlignment="1">
      <alignment horizontal="right" vertical="center" indent="1"/>
    </xf>
    <xf numFmtId="0" fontId="10" fillId="0" borderId="19" xfId="0" applyFont="1" applyBorder="1" applyAlignment="1">
      <alignment horizontal="left" vertical="center" indent="1"/>
    </xf>
    <xf numFmtId="3" fontId="14" fillId="0" borderId="26" xfId="0" applyNumberFormat="1" applyFont="1" applyBorder="1" applyAlignment="1">
      <alignment horizontal="right" vertical="center" indent="1"/>
    </xf>
    <xf numFmtId="0" fontId="10" fillId="0" borderId="27" xfId="0" applyFont="1" applyBorder="1" applyAlignment="1">
      <alignment horizontal="left" vertical="center" indent="1"/>
    </xf>
    <xf numFmtId="3" fontId="10" fillId="0" borderId="28" xfId="0" applyNumberFormat="1" applyFont="1" applyBorder="1" applyAlignment="1">
      <alignment horizontal="right" vertical="center" indent="1"/>
    </xf>
    <xf numFmtId="3" fontId="10" fillId="0" borderId="29" xfId="0" applyNumberFormat="1" applyFont="1" applyBorder="1" applyAlignment="1">
      <alignment horizontal="right" vertical="center" indent="1"/>
    </xf>
    <xf numFmtId="3" fontId="10" fillId="0" borderId="30" xfId="0" applyNumberFormat="1" applyFont="1" applyBorder="1" applyAlignment="1">
      <alignment horizontal="right" vertical="center" indent="1"/>
    </xf>
    <xf numFmtId="3" fontId="10" fillId="0" borderId="31" xfId="0" applyNumberFormat="1" applyFont="1" applyBorder="1" applyAlignment="1">
      <alignment horizontal="right" vertical="center" indent="1"/>
    </xf>
    <xf numFmtId="3" fontId="10" fillId="0" borderId="0" xfId="0" applyNumberFormat="1" applyFont="1" applyAlignment="1">
      <alignment vertical="center"/>
    </xf>
    <xf numFmtId="0" fontId="15" fillId="3" borderId="9" xfId="0" applyFont="1" applyFill="1" applyBorder="1" applyAlignment="1">
      <alignment horizontal="left" vertical="center" indent="1"/>
    </xf>
    <xf numFmtId="0" fontId="16" fillId="3" borderId="10" xfId="0" applyFont="1" applyFill="1" applyBorder="1" applyAlignment="1">
      <alignment vertical="center"/>
    </xf>
    <xf numFmtId="0" fontId="9" fillId="3" borderId="25" xfId="0" applyFont="1" applyFill="1" applyBorder="1" applyAlignment="1">
      <alignment horizontal="center" vertical="center"/>
    </xf>
    <xf numFmtId="3" fontId="10" fillId="0" borderId="32" xfId="0" applyNumberFormat="1" applyFont="1" applyBorder="1" applyAlignment="1">
      <alignment horizontal="right" vertical="center" indent="1"/>
    </xf>
    <xf numFmtId="0" fontId="10" fillId="0" borderId="20" xfId="0" applyFont="1" applyBorder="1" applyAlignment="1">
      <alignment vertical="center"/>
    </xf>
    <xf numFmtId="3" fontId="10" fillId="0" borderId="33" xfId="0" applyNumberFormat="1" applyFont="1" applyBorder="1" applyAlignment="1">
      <alignment horizontal="right" vertical="center" indent="1"/>
    </xf>
    <xf numFmtId="3" fontId="0" fillId="0" borderId="0" xfId="0" applyNumberFormat="1" applyAlignment="1">
      <alignment vertical="center"/>
    </xf>
    <xf numFmtId="0" fontId="10" fillId="0" borderId="21" xfId="0" applyFont="1" applyBorder="1" applyAlignment="1">
      <alignment vertical="center"/>
    </xf>
    <xf numFmtId="3" fontId="10" fillId="0" borderId="34" xfId="0" applyNumberFormat="1" applyFont="1" applyBorder="1" applyAlignment="1">
      <alignment horizontal="right" vertical="center" indent="1"/>
    </xf>
    <xf numFmtId="0" fontId="10" fillId="0" borderId="35" xfId="0" applyFont="1" applyBorder="1" applyAlignment="1">
      <alignment horizontal="left" vertical="center" indent="1"/>
    </xf>
    <xf numFmtId="3" fontId="10" fillId="4" borderId="16" xfId="0" applyNumberFormat="1" applyFont="1" applyFill="1" applyBorder="1" applyAlignment="1">
      <alignment horizontal="right" vertical="center" indent="1"/>
    </xf>
    <xf numFmtId="3" fontId="10" fillId="4" borderId="17" xfId="0" applyNumberFormat="1" applyFont="1" applyFill="1" applyBorder="1" applyAlignment="1">
      <alignment horizontal="right" vertical="center" indent="1"/>
    </xf>
    <xf numFmtId="3" fontId="10" fillId="4" borderId="33" xfId="0" applyNumberFormat="1" applyFont="1" applyFill="1" applyBorder="1" applyAlignment="1">
      <alignment horizontal="right" vertical="center" indent="1"/>
    </xf>
    <xf numFmtId="3" fontId="10" fillId="4" borderId="34" xfId="0" applyNumberFormat="1" applyFont="1" applyFill="1" applyBorder="1" applyAlignment="1">
      <alignment horizontal="right" vertical="center" indent="1"/>
    </xf>
    <xf numFmtId="3" fontId="8" fillId="0" borderId="26" xfId="0" applyNumberFormat="1" applyFont="1" applyFill="1" applyBorder="1" applyAlignment="1">
      <alignment horizontal="right" vertical="center" indent="1"/>
    </xf>
    <xf numFmtId="0" fontId="11" fillId="4" borderId="9" xfId="0" applyFont="1" applyFill="1" applyBorder="1" applyAlignment="1">
      <alignment horizontal="left" vertical="center" indent="1"/>
    </xf>
    <xf numFmtId="0" fontId="12" fillId="4" borderId="10" xfId="0" applyFont="1" applyFill="1" applyBorder="1" applyAlignment="1">
      <alignment vertical="center"/>
    </xf>
    <xf numFmtId="0" fontId="13" fillId="4" borderId="25" xfId="0" applyFont="1" applyFill="1" applyBorder="1" applyAlignment="1">
      <alignment horizontal="center" vertical="center"/>
    </xf>
    <xf numFmtId="0" fontId="21" fillId="3" borderId="9" xfId="0" applyFont="1" applyFill="1" applyBorder="1" applyAlignment="1">
      <alignment horizontal="left" vertical="center" indent="1"/>
    </xf>
    <xf numFmtId="0" fontId="23" fillId="0" borderId="0" xfId="0" applyFont="1" applyAlignment="1">
      <alignment vertical="center"/>
    </xf>
    <xf numFmtId="0" fontId="24" fillId="0" borderId="0" xfId="0" applyFont="1" applyAlignment="1">
      <alignment horizontal="left" vertical="center" indent="1"/>
    </xf>
    <xf numFmtId="3" fontId="14" fillId="4" borderId="26" xfId="0" applyNumberFormat="1" applyFont="1" applyFill="1" applyBorder="1" applyAlignment="1">
      <alignment horizontal="right" vertical="center" indent="1"/>
    </xf>
    <xf numFmtId="0" fontId="11" fillId="2" borderId="0" xfId="0" applyFont="1" applyFill="1" applyBorder="1" applyAlignment="1">
      <alignment horizontal="left" vertical="center" indent="1"/>
    </xf>
    <xf numFmtId="3" fontId="14" fillId="2" borderId="0" xfId="0" applyNumberFormat="1" applyFont="1" applyFill="1" applyBorder="1" applyAlignment="1">
      <alignment horizontal="right" vertical="center" indent="1"/>
    </xf>
    <xf numFmtId="4" fontId="0" fillId="2" borderId="0" xfId="0" applyNumberFormat="1" applyFill="1" applyBorder="1" applyAlignment="1">
      <alignment vertical="center"/>
    </xf>
    <xf numFmtId="3" fontId="0" fillId="2" borderId="0" xfId="0" applyNumberFormat="1" applyFill="1" applyBorder="1" applyAlignment="1">
      <alignment vertical="center"/>
    </xf>
    <xf numFmtId="0" fontId="0" fillId="2" borderId="0" xfId="0" applyFill="1" applyBorder="1" applyAlignment="1">
      <alignment vertical="center"/>
    </xf>
    <xf numFmtId="0" fontId="8" fillId="4" borderId="9" xfId="0" applyFont="1" applyFill="1" applyBorder="1" applyAlignment="1">
      <alignment horizontal="left" vertical="center" indent="1"/>
    </xf>
    <xf numFmtId="3" fontId="14" fillId="4" borderId="11" xfId="0" applyNumberFormat="1" applyFont="1" applyFill="1" applyBorder="1" applyAlignment="1">
      <alignment horizontal="right" vertical="center" indent="1"/>
    </xf>
    <xf numFmtId="3" fontId="14" fillId="4" borderId="12" xfId="0" applyNumberFormat="1" applyFont="1" applyFill="1" applyBorder="1" applyAlignment="1">
      <alignment horizontal="right" vertical="center" indent="1"/>
    </xf>
    <xf numFmtId="0" fontId="16" fillId="4" borderId="10" xfId="0" applyFont="1" applyFill="1" applyBorder="1" applyAlignment="1">
      <alignment vertical="center"/>
    </xf>
    <xf numFmtId="0" fontId="8" fillId="4" borderId="25" xfId="0" applyFont="1" applyFill="1" applyBorder="1" applyAlignment="1">
      <alignment horizontal="center" vertical="center"/>
    </xf>
    <xf numFmtId="3" fontId="8" fillId="4" borderId="26" xfId="0" applyNumberFormat="1" applyFont="1" applyFill="1" applyBorder="1" applyAlignment="1">
      <alignment horizontal="right" vertical="center" indent="1"/>
    </xf>
    <xf numFmtId="3" fontId="8" fillId="4" borderId="11" xfId="0" applyNumberFormat="1" applyFont="1" applyFill="1" applyBorder="1" applyAlignment="1">
      <alignment horizontal="right" vertical="center" indent="1"/>
    </xf>
    <xf numFmtId="3" fontId="8" fillId="4" borderId="12" xfId="0" applyNumberFormat="1" applyFont="1" applyFill="1" applyBorder="1" applyAlignment="1">
      <alignment horizontal="right" vertical="center" indent="1"/>
    </xf>
    <xf numFmtId="0" fontId="9" fillId="4" borderId="25" xfId="0" applyFont="1" applyFill="1" applyBorder="1" applyAlignment="1">
      <alignment horizontal="center" vertical="center"/>
    </xf>
    <xf numFmtId="4" fontId="8" fillId="5" borderId="0" xfId="0" applyNumberFormat="1" applyFont="1" applyFill="1" applyAlignment="1">
      <alignment vertical="center"/>
    </xf>
    <xf numFmtId="0" fontId="8" fillId="5" borderId="0" xfId="0" applyFont="1" applyFill="1" applyAlignment="1">
      <alignment vertical="center"/>
    </xf>
    <xf numFmtId="0" fontId="25" fillId="3" borderId="10" xfId="0" applyFont="1" applyFill="1" applyBorder="1" applyAlignment="1">
      <alignment vertical="center"/>
    </xf>
    <xf numFmtId="0" fontId="26" fillId="2" borderId="20" xfId="0" applyFont="1" applyFill="1" applyBorder="1" applyAlignment="1">
      <alignment vertical="center"/>
    </xf>
    <xf numFmtId="0" fontId="27" fillId="2" borderId="14" xfId="0" applyFont="1" applyFill="1" applyBorder="1" applyAlignment="1">
      <alignment vertical="center"/>
    </xf>
    <xf numFmtId="0" fontId="19" fillId="0" borderId="14" xfId="0" applyFont="1" applyBorder="1" applyAlignment="1">
      <alignment vertical="center"/>
    </xf>
    <xf numFmtId="0" fontId="26" fillId="2" borderId="14" xfId="0" applyFont="1" applyFill="1" applyBorder="1" applyAlignment="1">
      <alignment vertical="center"/>
    </xf>
    <xf numFmtId="0" fontId="26" fillId="0" borderId="14" xfId="0" applyFont="1" applyBorder="1" applyAlignment="1">
      <alignment vertical="center"/>
    </xf>
    <xf numFmtId="0" fontId="11" fillId="0" borderId="1" xfId="0" applyFont="1" applyBorder="1" applyAlignment="1">
      <alignment horizontal="left" vertical="center" indent="1"/>
    </xf>
    <xf numFmtId="3" fontId="14" fillId="0" borderId="36" xfId="0" applyNumberFormat="1" applyFont="1" applyBorder="1" applyAlignment="1">
      <alignment horizontal="right" vertical="center" indent="1"/>
    </xf>
    <xf numFmtId="0" fontId="10" fillId="0" borderId="19" xfId="0" applyFont="1" applyBorder="1" applyAlignment="1">
      <alignment horizontal="left" vertical="center" wrapText="1"/>
    </xf>
    <xf numFmtId="3" fontId="21" fillId="3" borderId="26" xfId="0" applyNumberFormat="1" applyFont="1" applyFill="1" applyBorder="1" applyAlignment="1">
      <alignment horizontal="right" vertical="center" indent="1"/>
    </xf>
    <xf numFmtId="3" fontId="21" fillId="3" borderId="11" xfId="0" applyNumberFormat="1" applyFont="1" applyFill="1" applyBorder="1" applyAlignment="1">
      <alignment horizontal="right" vertical="center" indent="1"/>
    </xf>
    <xf numFmtId="3" fontId="21" fillId="3" borderId="12" xfId="0" applyNumberFormat="1" applyFont="1" applyFill="1" applyBorder="1" applyAlignment="1">
      <alignment horizontal="right" vertical="center" indent="1"/>
    </xf>
    <xf numFmtId="0" fontId="0" fillId="0" borderId="10" xfId="0" applyBorder="1" applyAlignment="1">
      <alignment vertical="center"/>
    </xf>
    <xf numFmtId="3" fontId="14" fillId="0" borderId="37" xfId="0" applyNumberFormat="1" applyFont="1" applyBorder="1" applyAlignment="1">
      <alignment horizontal="right" vertical="center" indent="1"/>
    </xf>
    <xf numFmtId="0" fontId="28" fillId="0" borderId="0" xfId="0" applyFont="1" applyAlignment="1">
      <alignment vertical="center"/>
    </xf>
    <xf numFmtId="0" fontId="25" fillId="4" borderId="10" xfId="0" applyFont="1" applyFill="1" applyBorder="1" applyAlignment="1">
      <alignment vertical="center"/>
    </xf>
    <xf numFmtId="0" fontId="15" fillId="3" borderId="10" xfId="0" applyFont="1" applyFill="1" applyBorder="1" applyAlignment="1">
      <alignment vertical="center"/>
    </xf>
    <xf numFmtId="167" fontId="15" fillId="3" borderId="9" xfId="0" applyNumberFormat="1" applyFont="1" applyFill="1" applyBorder="1" applyAlignment="1">
      <alignment horizontal="center" vertical="center"/>
    </xf>
    <xf numFmtId="167" fontId="15" fillId="3" borderId="11" xfId="0" applyNumberFormat="1" applyFont="1" applyFill="1" applyBorder="1" applyAlignment="1">
      <alignment horizontal="center" vertical="center"/>
    </xf>
    <xf numFmtId="167" fontId="15" fillId="3" borderId="12" xfId="0" applyNumberFormat="1" applyFont="1" applyFill="1" applyBorder="1" applyAlignment="1">
      <alignment horizontal="center" vertical="center"/>
    </xf>
    <xf numFmtId="0" fontId="0" fillId="2" borderId="0" xfId="0" applyFill="1"/>
    <xf numFmtId="0" fontId="0" fillId="2" borderId="0" xfId="0" applyFill="1" applyAlignment="1">
      <alignment wrapText="1"/>
    </xf>
    <xf numFmtId="0" fontId="18" fillId="2" borderId="0" xfId="0" applyFont="1" applyFill="1" applyAlignment="1">
      <alignment wrapText="1"/>
    </xf>
    <xf numFmtId="0" fontId="0" fillId="2" borderId="0" xfId="0" applyFill="1" applyAlignment="1">
      <alignment horizontal="left" wrapText="1" indent="5"/>
    </xf>
    <xf numFmtId="0" fontId="30" fillId="2" borderId="0" xfId="0" applyFont="1" applyFill="1" applyAlignment="1">
      <alignment wrapText="1"/>
    </xf>
    <xf numFmtId="0" fontId="10" fillId="4" borderId="13" xfId="0" applyFont="1" applyFill="1" applyBorder="1" applyAlignment="1">
      <alignment horizontal="left" vertical="center" indent="1"/>
    </xf>
    <xf numFmtId="0" fontId="10" fillId="4" borderId="14" xfId="0" applyFont="1" applyFill="1" applyBorder="1" applyAlignment="1">
      <alignment vertical="center"/>
    </xf>
    <xf numFmtId="0" fontId="10" fillId="4" borderId="15" xfId="0" applyFont="1" applyFill="1" applyBorder="1" applyAlignment="1">
      <alignment vertical="center"/>
    </xf>
    <xf numFmtId="3" fontId="10" fillId="4" borderId="18" xfId="0" applyNumberFormat="1" applyFont="1" applyFill="1" applyBorder="1" applyAlignment="1">
      <alignment horizontal="right" vertical="center" indent="1"/>
    </xf>
    <xf numFmtId="0" fontId="10" fillId="4" borderId="19" xfId="0" applyFont="1" applyFill="1" applyBorder="1" applyAlignment="1">
      <alignment horizontal="left" vertical="center" indent="1"/>
    </xf>
    <xf numFmtId="0" fontId="10" fillId="4" borderId="20" xfId="0" applyFont="1" applyFill="1" applyBorder="1" applyAlignment="1">
      <alignment vertical="center"/>
    </xf>
    <xf numFmtId="0" fontId="10" fillId="4" borderId="21" xfId="0" applyFont="1" applyFill="1" applyBorder="1" applyAlignment="1">
      <alignment vertical="center"/>
    </xf>
    <xf numFmtId="0" fontId="31" fillId="3" borderId="9" xfId="0" applyFont="1" applyFill="1" applyBorder="1" applyAlignment="1">
      <alignment horizontal="left" vertical="center" wrapText="1" indent="1"/>
    </xf>
    <xf numFmtId="0" fontId="17" fillId="2" borderId="0" xfId="0" applyFont="1" applyFill="1" applyAlignment="1">
      <alignment wrapText="1"/>
    </xf>
    <xf numFmtId="0" fontId="33" fillId="2" borderId="0" xfId="0" applyFont="1" applyFill="1" applyAlignment="1">
      <alignment wrapText="1"/>
    </xf>
    <xf numFmtId="0" fontId="17" fillId="6" borderId="0" xfId="0" applyFont="1" applyFill="1" applyAlignment="1">
      <alignment horizontal="center" wrapText="1"/>
    </xf>
    <xf numFmtId="0" fontId="0" fillId="2" borderId="0" xfId="0" applyFill="1" applyAlignment="1">
      <alignment horizontal="left" indent="5"/>
    </xf>
    <xf numFmtId="0" fontId="29" fillId="3" borderId="0" xfId="0" applyFont="1" applyFill="1" applyAlignment="1">
      <alignment horizontal="center" wrapText="1"/>
    </xf>
    <xf numFmtId="4" fontId="22" fillId="0" borderId="0" xfId="0" applyNumberFormat="1" applyFont="1" applyAlignment="1">
      <alignment vertical="center"/>
    </xf>
    <xf numFmtId="0" fontId="22" fillId="0" borderId="0" xfId="0" applyFont="1" applyAlignment="1">
      <alignment vertical="center"/>
    </xf>
    <xf numFmtId="0" fontId="34" fillId="0" borderId="0" xfId="0" applyFont="1" applyAlignment="1">
      <alignment vertical="top"/>
    </xf>
    <xf numFmtId="3" fontId="10" fillId="0" borderId="0" xfId="0" applyNumberFormat="1" applyFont="1" applyBorder="1" applyAlignment="1">
      <alignment horizontal="right" vertical="center" indent="1"/>
    </xf>
    <xf numFmtId="3" fontId="10" fillId="0" borderId="38" xfId="0" applyNumberFormat="1" applyFont="1" applyBorder="1" applyAlignment="1">
      <alignment horizontal="right" vertical="center" indent="1"/>
    </xf>
    <xf numFmtId="3" fontId="10" fillId="0" borderId="39" xfId="0" applyNumberFormat="1" applyFont="1" applyBorder="1" applyAlignment="1">
      <alignment horizontal="right" vertical="center" indent="1"/>
    </xf>
    <xf numFmtId="0" fontId="10" fillId="7" borderId="13" xfId="0" applyFont="1" applyFill="1" applyBorder="1" applyAlignment="1">
      <alignment horizontal="left" vertical="center" indent="1"/>
    </xf>
    <xf numFmtId="0" fontId="26" fillId="7" borderId="14" xfId="0" applyFont="1" applyFill="1" applyBorder="1" applyAlignment="1">
      <alignment vertical="center"/>
    </xf>
    <xf numFmtId="0" fontId="10" fillId="7" borderId="14" xfId="0" applyFont="1" applyFill="1" applyBorder="1" applyAlignment="1">
      <alignment vertical="center"/>
    </xf>
    <xf numFmtId="0" fontId="10" fillId="7" borderId="15" xfId="0" applyFont="1" applyFill="1" applyBorder="1" applyAlignment="1">
      <alignment vertical="center"/>
    </xf>
    <xf numFmtId="3" fontId="10" fillId="7" borderId="22" xfId="0" applyNumberFormat="1" applyFont="1" applyFill="1" applyBorder="1" applyAlignment="1">
      <alignment horizontal="right" vertical="center" indent="1"/>
    </xf>
    <xf numFmtId="3" fontId="10" fillId="7" borderId="23" xfId="0" applyNumberFormat="1" applyFont="1" applyFill="1" applyBorder="1" applyAlignment="1">
      <alignment horizontal="right" vertical="center" indent="1"/>
    </xf>
    <xf numFmtId="3" fontId="10" fillId="7" borderId="38" xfId="0" applyNumberFormat="1" applyFont="1" applyFill="1" applyBorder="1" applyAlignment="1">
      <alignment horizontal="right" vertical="center" indent="1"/>
    </xf>
    <xf numFmtId="0" fontId="10" fillId="7" borderId="19" xfId="0" applyFont="1" applyFill="1" applyBorder="1" applyAlignment="1">
      <alignment horizontal="left" vertical="center" indent="1"/>
    </xf>
    <xf numFmtId="3" fontId="10" fillId="7" borderId="16" xfId="0" applyNumberFormat="1" applyFont="1" applyFill="1" applyBorder="1" applyAlignment="1">
      <alignment horizontal="right" vertical="center" indent="1"/>
    </xf>
    <xf numFmtId="3" fontId="10" fillId="7" borderId="17" xfId="0" applyNumberFormat="1" applyFont="1" applyFill="1" applyBorder="1" applyAlignment="1">
      <alignment horizontal="right" vertical="center" indent="1"/>
    </xf>
    <xf numFmtId="0" fontId="10" fillId="8" borderId="19" xfId="0" applyFont="1" applyFill="1" applyBorder="1" applyAlignment="1">
      <alignment horizontal="left" vertical="center" indent="1"/>
    </xf>
    <xf numFmtId="0" fontId="26" fillId="8" borderId="14" xfId="0" applyFont="1" applyFill="1" applyBorder="1" applyAlignment="1">
      <alignment vertical="center"/>
    </xf>
    <xf numFmtId="0" fontId="10" fillId="8" borderId="14" xfId="0" applyFont="1" applyFill="1" applyBorder="1" applyAlignment="1">
      <alignment vertical="center"/>
    </xf>
    <xf numFmtId="0" fontId="10" fillId="8" borderId="15" xfId="0" applyFont="1" applyFill="1" applyBorder="1" applyAlignment="1">
      <alignment vertical="center"/>
    </xf>
    <xf numFmtId="3" fontId="10" fillId="8" borderId="16" xfId="0" applyNumberFormat="1" applyFont="1" applyFill="1" applyBorder="1" applyAlignment="1">
      <alignment horizontal="right" vertical="center" indent="1"/>
    </xf>
    <xf numFmtId="3" fontId="10" fillId="8" borderId="17" xfId="0" applyNumberFormat="1" applyFont="1" applyFill="1" applyBorder="1" applyAlignment="1">
      <alignment horizontal="right" vertical="center" indent="1"/>
    </xf>
    <xf numFmtId="3" fontId="10" fillId="8" borderId="38" xfId="0" applyNumberFormat="1" applyFont="1" applyFill="1" applyBorder="1" applyAlignment="1">
      <alignment horizontal="right" vertical="center" indent="1"/>
    </xf>
    <xf numFmtId="0" fontId="10" fillId="8" borderId="13" xfId="0" applyFont="1" applyFill="1" applyBorder="1" applyAlignment="1">
      <alignment horizontal="left" vertical="center" indent="1"/>
    </xf>
    <xf numFmtId="3" fontId="10" fillId="8" borderId="22" xfId="0" applyNumberFormat="1" applyFont="1" applyFill="1" applyBorder="1" applyAlignment="1">
      <alignment horizontal="right" vertical="center" indent="1"/>
    </xf>
    <xf numFmtId="3" fontId="10" fillId="8" borderId="23" xfId="0" applyNumberFormat="1" applyFont="1" applyFill="1" applyBorder="1" applyAlignment="1">
      <alignment horizontal="right" vertical="center" indent="1"/>
    </xf>
    <xf numFmtId="0" fontId="10" fillId="9" borderId="13" xfId="0" applyFont="1" applyFill="1" applyBorder="1" applyAlignment="1">
      <alignment horizontal="left" vertical="center" indent="1"/>
    </xf>
    <xf numFmtId="0" fontId="26" fillId="9" borderId="14" xfId="0" applyFont="1" applyFill="1" applyBorder="1" applyAlignment="1">
      <alignment vertical="center"/>
    </xf>
    <xf numFmtId="0" fontId="10" fillId="9" borderId="14" xfId="0" applyFont="1" applyFill="1" applyBorder="1" applyAlignment="1">
      <alignment vertical="center"/>
    </xf>
    <xf numFmtId="0" fontId="10" fillId="9" borderId="15" xfId="0" applyFont="1" applyFill="1" applyBorder="1" applyAlignment="1">
      <alignment vertical="center"/>
    </xf>
    <xf numFmtId="3" fontId="10" fillId="9" borderId="22" xfId="0" applyNumberFormat="1" applyFont="1" applyFill="1" applyBorder="1" applyAlignment="1">
      <alignment horizontal="right" vertical="center" indent="1"/>
    </xf>
    <xf numFmtId="3" fontId="10" fillId="9" borderId="23" xfId="0" applyNumberFormat="1" applyFont="1" applyFill="1" applyBorder="1" applyAlignment="1">
      <alignment horizontal="right" vertical="center" indent="1"/>
    </xf>
    <xf numFmtId="3" fontId="10" fillId="9" borderId="38" xfId="0" applyNumberFormat="1" applyFont="1" applyFill="1" applyBorder="1" applyAlignment="1">
      <alignment horizontal="right" vertical="center" indent="1"/>
    </xf>
    <xf numFmtId="0" fontId="10" fillId="9" borderId="19" xfId="0" applyFont="1" applyFill="1" applyBorder="1" applyAlignment="1">
      <alignment horizontal="left" vertical="center" indent="1"/>
    </xf>
    <xf numFmtId="3" fontId="10" fillId="9" borderId="16" xfId="0" applyNumberFormat="1" applyFont="1" applyFill="1" applyBorder="1" applyAlignment="1">
      <alignment horizontal="right" vertical="center" indent="1"/>
    </xf>
    <xf numFmtId="3" fontId="10" fillId="9" borderId="17" xfId="0" applyNumberFormat="1" applyFont="1" applyFill="1" applyBorder="1" applyAlignment="1">
      <alignment horizontal="right" vertical="center" indent="1"/>
    </xf>
    <xf numFmtId="3" fontId="10" fillId="9" borderId="33" xfId="0" applyNumberFormat="1" applyFont="1" applyFill="1" applyBorder="1" applyAlignment="1">
      <alignment horizontal="right" vertical="center" indent="1"/>
    </xf>
    <xf numFmtId="3" fontId="10" fillId="9" borderId="34" xfId="0" applyNumberFormat="1" applyFont="1" applyFill="1" applyBorder="1" applyAlignment="1">
      <alignment horizontal="right" vertical="center" indent="1"/>
    </xf>
    <xf numFmtId="3" fontId="10" fillId="9" borderId="40" xfId="0" applyNumberFormat="1" applyFont="1" applyFill="1" applyBorder="1" applyAlignment="1">
      <alignment horizontal="right" vertical="center" indent="1"/>
    </xf>
    <xf numFmtId="0" fontId="10" fillId="0" borderId="0" xfId="0" applyFont="1" applyAlignment="1">
      <alignment horizontal="center" vertical="center"/>
    </xf>
    <xf numFmtId="0" fontId="10" fillId="5" borderId="13" xfId="0" applyFont="1" applyFill="1" applyBorder="1" applyAlignment="1">
      <alignment horizontal="left" vertical="center" indent="1"/>
    </xf>
    <xf numFmtId="0" fontId="26" fillId="5" borderId="14" xfId="0" applyFont="1" applyFill="1" applyBorder="1" applyAlignment="1">
      <alignment vertical="center"/>
    </xf>
    <xf numFmtId="0" fontId="10" fillId="5" borderId="14" xfId="0" applyFont="1" applyFill="1" applyBorder="1" applyAlignment="1">
      <alignment vertical="center"/>
    </xf>
    <xf numFmtId="0" fontId="10" fillId="5" borderId="15" xfId="0" applyFont="1" applyFill="1" applyBorder="1" applyAlignment="1">
      <alignment vertical="center"/>
    </xf>
    <xf numFmtId="3" fontId="10" fillId="5" borderId="22" xfId="0" applyNumberFormat="1" applyFont="1" applyFill="1" applyBorder="1" applyAlignment="1">
      <alignment horizontal="right" vertical="center" indent="1"/>
    </xf>
    <xf numFmtId="0" fontId="10" fillId="5" borderId="19" xfId="0" applyFont="1" applyFill="1" applyBorder="1" applyAlignment="1">
      <alignment horizontal="left" vertical="center" indent="1"/>
    </xf>
    <xf numFmtId="3" fontId="10" fillId="5" borderId="16" xfId="0" applyNumberFormat="1" applyFont="1" applyFill="1" applyBorder="1" applyAlignment="1">
      <alignment horizontal="right" vertical="center" indent="1"/>
    </xf>
    <xf numFmtId="3" fontId="10" fillId="5" borderId="17" xfId="0" applyNumberFormat="1" applyFont="1" applyFill="1" applyBorder="1" applyAlignment="1">
      <alignment horizontal="right" vertical="center" indent="1"/>
    </xf>
    <xf numFmtId="3" fontId="10" fillId="5" borderId="33" xfId="0" applyNumberFormat="1" applyFont="1" applyFill="1" applyBorder="1" applyAlignment="1">
      <alignment horizontal="right" vertical="center" indent="1"/>
    </xf>
    <xf numFmtId="3" fontId="10" fillId="5" borderId="38" xfId="0" applyNumberFormat="1" applyFont="1" applyFill="1" applyBorder="1" applyAlignment="1">
      <alignment horizontal="right" vertical="center" indent="1"/>
    </xf>
    <xf numFmtId="0" fontId="10" fillId="10" borderId="19" xfId="0" applyFont="1" applyFill="1" applyBorder="1" applyAlignment="1">
      <alignment horizontal="left" vertical="center" indent="1"/>
    </xf>
    <xf numFmtId="0" fontId="26" fillId="10" borderId="14" xfId="0" applyFont="1" applyFill="1" applyBorder="1" applyAlignment="1">
      <alignment vertical="center"/>
    </xf>
    <xf numFmtId="0" fontId="10" fillId="10" borderId="14" xfId="0" applyFont="1" applyFill="1" applyBorder="1" applyAlignment="1">
      <alignment vertical="center"/>
    </xf>
    <xf numFmtId="0" fontId="10" fillId="10" borderId="15" xfId="0" applyFont="1" applyFill="1" applyBorder="1" applyAlignment="1">
      <alignment vertical="center"/>
    </xf>
    <xf numFmtId="3" fontId="10" fillId="10" borderId="16" xfId="0" applyNumberFormat="1" applyFont="1" applyFill="1" applyBorder="1" applyAlignment="1">
      <alignment horizontal="right" vertical="center" indent="1"/>
    </xf>
    <xf numFmtId="3" fontId="10" fillId="10" borderId="17" xfId="0" applyNumberFormat="1" applyFont="1" applyFill="1" applyBorder="1" applyAlignment="1">
      <alignment horizontal="right" vertical="center" indent="1"/>
    </xf>
    <xf numFmtId="4" fontId="10" fillId="10" borderId="0" xfId="0" applyNumberFormat="1" applyFont="1" applyFill="1" applyAlignment="1">
      <alignment vertical="center"/>
    </xf>
    <xf numFmtId="0" fontId="0" fillId="10" borderId="0" xfId="0" applyFill="1" applyAlignment="1">
      <alignment vertical="center"/>
    </xf>
    <xf numFmtId="0" fontId="8" fillId="0" borderId="0" xfId="0" applyFont="1" applyFill="1" applyAlignment="1">
      <alignment vertical="center"/>
    </xf>
    <xf numFmtId="0" fontId="10" fillId="0" borderId="0" xfId="0" applyFont="1" applyFill="1" applyAlignment="1">
      <alignment vertical="center"/>
    </xf>
    <xf numFmtId="0" fontId="0" fillId="0" borderId="0" xfId="0" applyFill="1" applyAlignment="1">
      <alignment vertical="center"/>
    </xf>
    <xf numFmtId="3" fontId="10" fillId="0" borderId="17" xfId="0" applyNumberFormat="1" applyFont="1" applyFill="1" applyBorder="1" applyAlignment="1">
      <alignment horizontal="right" vertical="center" indent="1"/>
    </xf>
    <xf numFmtId="0" fontId="10" fillId="0" borderId="0" xfId="0" applyFont="1" applyFill="1" applyBorder="1" applyAlignment="1">
      <alignment horizontal="left" vertical="center" indent="1"/>
    </xf>
    <xf numFmtId="0" fontId="10" fillId="0" borderId="0" xfId="0" applyFont="1" applyFill="1" applyBorder="1" applyAlignment="1">
      <alignment horizontal="left" vertical="center" wrapText="1" indent="1"/>
    </xf>
    <xf numFmtId="0" fontId="7" fillId="3" borderId="6" xfId="0" applyFont="1" applyFill="1" applyBorder="1" applyAlignment="1">
      <alignment horizontal="left" vertical="center" indent="1"/>
    </xf>
    <xf numFmtId="0" fontId="7" fillId="3" borderId="7" xfId="0" applyFont="1" applyFill="1" applyBorder="1" applyAlignment="1">
      <alignment horizontal="left" vertical="center" indent="1"/>
    </xf>
    <xf numFmtId="0" fontId="7" fillId="3" borderId="8" xfId="0" applyFont="1" applyFill="1" applyBorder="1" applyAlignment="1">
      <alignment horizontal="left" vertical="center" indent="1"/>
    </xf>
    <xf numFmtId="0" fontId="7" fillId="3" borderId="0" xfId="0" applyFont="1" applyFill="1" applyAlignment="1">
      <alignment horizontal="left" vertical="center" indent="1"/>
    </xf>
    <xf numFmtId="0" fontId="25" fillId="3" borderId="9" xfId="0" applyFont="1" applyFill="1" applyBorder="1" applyAlignment="1">
      <alignment horizontal="center" vertical="center" wrapText="1"/>
    </xf>
    <xf numFmtId="0" fontId="20" fillId="3" borderId="25" xfId="0" applyFont="1" applyFill="1" applyBorder="1" applyAlignment="1">
      <alignment horizontal="center" vertical="center" wrapText="1"/>
    </xf>
    <xf numFmtId="0" fontId="26" fillId="0" borderId="20" xfId="0" applyFont="1" applyBorder="1" applyAlignment="1">
      <alignment horizontal="left" vertical="center" wrapText="1"/>
    </xf>
    <xf numFmtId="0" fontId="26" fillId="0" borderId="21" xfId="0" applyFont="1" applyBorder="1" applyAlignment="1">
      <alignment horizontal="left" vertical="center" wrapText="1"/>
    </xf>
  </cellXfs>
  <cellStyles count="17">
    <cellStyle name="Hyperlink" xfId="1"/>
    <cellStyle name="Lien hypertexte visité" xfId="8" builtinId="9" hidden="1"/>
    <cellStyle name="Lien hypertexte visité" xfId="2" builtinId="9" hidden="1"/>
    <cellStyle name="Lien hypertexte visité" xfId="9" builtinId="9" hidden="1"/>
    <cellStyle name="Lien hypertexte visité" xfId="10" builtinId="9" hidden="1"/>
    <cellStyle name="Lien hypertexte visité" xfId="7" builtinId="9" hidden="1"/>
    <cellStyle name="Lien hypertexte visité" xfId="11" builtinId="9" hidden="1"/>
    <cellStyle name="Lien hypertexte visité" xfId="6" builtinId="9" hidden="1"/>
    <cellStyle name="Lien hypertexte visité" xfId="4" builtinId="9" hidden="1"/>
    <cellStyle name="Lien hypertexte visité" xfId="5" builtinId="9" hidden="1"/>
    <cellStyle name="Lien hypertexte visité" xfId="12" builtinId="9" hidden="1"/>
    <cellStyle name="Lien hypertexte visité" xfId="3" builtinId="9" hidden="1"/>
    <cellStyle name="Milliers 2" xfId="13"/>
    <cellStyle name="Monétaire 2" xfId="15"/>
    <cellStyle name="Monétaire 3" xfId="16"/>
    <cellStyle name="Normal" xfId="0" builtinId="0"/>
    <cellStyle name="Pourcentage" xfId="14" builtinId="5"/>
  </cellStyles>
  <dxfs count="0"/>
  <tableStyles count="0" defaultTableStyle="TableStyleMedium2" defaultPivotStyle="PivotStyleLight16"/>
  <colors>
    <mruColors>
      <color rgb="FF00A58D"/>
      <color rgb="FFFEE2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em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1806787</xdr:colOff>
      <xdr:row>19</xdr:row>
      <xdr:rowOff>97977</xdr:rowOff>
    </xdr:from>
    <xdr:to>
      <xdr:col>0</xdr:col>
      <xdr:colOff>3357033</xdr:colOff>
      <xdr:row>21</xdr:row>
      <xdr:rowOff>81879</xdr:rowOff>
    </xdr:to>
    <xdr:pic>
      <xdr:nvPicPr>
        <xdr:cNvPr id="6" name="Image 5">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6787" y="4403277"/>
          <a:ext cx="1550246" cy="349662"/>
        </a:xfrm>
        <a:prstGeom prst="rect">
          <a:avLst/>
        </a:prstGeom>
      </xdr:spPr>
    </xdr:pic>
    <xdr:clientData/>
  </xdr:twoCellAnchor>
  <xdr:twoCellAnchor editAs="oneCell">
    <xdr:from>
      <xdr:col>0</xdr:col>
      <xdr:colOff>3423919</xdr:colOff>
      <xdr:row>17</xdr:row>
      <xdr:rowOff>171394</xdr:rowOff>
    </xdr:from>
    <xdr:to>
      <xdr:col>0</xdr:col>
      <xdr:colOff>5010062</xdr:colOff>
      <xdr:row>21</xdr:row>
      <xdr:rowOff>122858</xdr:rowOff>
    </xdr:to>
    <xdr:pic>
      <xdr:nvPicPr>
        <xdr:cNvPr id="7" name="Image 6">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23919" y="4110934"/>
          <a:ext cx="1586143" cy="682984"/>
        </a:xfrm>
        <a:prstGeom prst="rect">
          <a:avLst/>
        </a:prstGeom>
      </xdr:spPr>
    </xdr:pic>
    <xdr:clientData/>
  </xdr:twoCellAnchor>
  <xdr:twoCellAnchor editAs="oneCell">
    <xdr:from>
      <xdr:col>0</xdr:col>
      <xdr:colOff>1129592</xdr:colOff>
      <xdr:row>17</xdr:row>
      <xdr:rowOff>38101</xdr:rowOff>
    </xdr:from>
    <xdr:to>
      <xdr:col>0</xdr:col>
      <xdr:colOff>1734819</xdr:colOff>
      <xdr:row>21</xdr:row>
      <xdr:rowOff>83827</xdr:rowOff>
    </xdr:to>
    <xdr:pic>
      <xdr:nvPicPr>
        <xdr:cNvPr id="8" name="Image 7">
          <a:extLst>
            <a:ext uri="{FF2B5EF4-FFF2-40B4-BE49-F238E27FC236}">
              <a16:creationId xmlns=""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29592" y="3977641"/>
          <a:ext cx="605227" cy="777246"/>
        </a:xfrm>
        <a:prstGeom prst="rect">
          <a:avLst/>
        </a:prstGeom>
      </xdr:spPr>
    </xdr:pic>
    <xdr:clientData/>
  </xdr:twoCellAnchor>
  <xdr:twoCellAnchor editAs="oneCell">
    <xdr:from>
      <xdr:col>0</xdr:col>
      <xdr:colOff>121920</xdr:colOff>
      <xdr:row>17</xdr:row>
      <xdr:rowOff>172356</xdr:rowOff>
    </xdr:from>
    <xdr:to>
      <xdr:col>0</xdr:col>
      <xdr:colOff>1021563</xdr:colOff>
      <xdr:row>21</xdr:row>
      <xdr:rowOff>67289</xdr:rowOff>
    </xdr:to>
    <xdr:pic>
      <xdr:nvPicPr>
        <xdr:cNvPr id="9" name="Image 8">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 y="4111896"/>
          <a:ext cx="899643" cy="626453"/>
        </a:xfrm>
        <a:prstGeom prst="rect">
          <a:avLst/>
        </a:prstGeom>
      </xdr:spPr>
    </xdr:pic>
    <xdr:clientData/>
  </xdr:twoCellAnchor>
  <xdr:twoCellAnchor editAs="oneCell">
    <xdr:from>
      <xdr:col>0</xdr:col>
      <xdr:colOff>147320</xdr:colOff>
      <xdr:row>13</xdr:row>
      <xdr:rowOff>7620</xdr:rowOff>
    </xdr:from>
    <xdr:to>
      <xdr:col>0</xdr:col>
      <xdr:colOff>1308298</xdr:colOff>
      <xdr:row>16</xdr:row>
      <xdr:rowOff>136998</xdr:rowOff>
    </xdr:to>
    <xdr:pic>
      <xdr:nvPicPr>
        <xdr:cNvPr id="10" name="Image 9">
          <a:extLst>
            <a:ext uri="{FF2B5EF4-FFF2-40B4-BE49-F238E27FC236}">
              <a16:creationId xmlns=""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147320" y="3215640"/>
          <a:ext cx="1160978" cy="678018"/>
        </a:xfrm>
        <a:prstGeom prst="rect">
          <a:avLst/>
        </a:prstGeom>
      </xdr:spPr>
    </xdr:pic>
    <xdr:clientData/>
  </xdr:twoCellAnchor>
  <xdr:twoCellAnchor editAs="oneCell">
    <xdr:from>
      <xdr:col>0</xdr:col>
      <xdr:colOff>1460500</xdr:colOff>
      <xdr:row>13</xdr:row>
      <xdr:rowOff>101600</xdr:rowOff>
    </xdr:from>
    <xdr:to>
      <xdr:col>0</xdr:col>
      <xdr:colOff>3225800</xdr:colOff>
      <xdr:row>16</xdr:row>
      <xdr:rowOff>66394</xdr:rowOff>
    </xdr:to>
    <xdr:pic>
      <xdr:nvPicPr>
        <xdr:cNvPr id="11" name="Image 10">
          <a:extLst>
            <a:ext uri="{FF2B5EF4-FFF2-40B4-BE49-F238E27FC236}">
              <a16:creationId xmlns="" xmlns:a16="http://schemas.microsoft.com/office/drawing/2014/main" id="{F2C0C5E8-9736-2A43-AEA6-168A0D43029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60500" y="3568700"/>
          <a:ext cx="1765300" cy="536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427567</xdr:colOff>
      <xdr:row>102</xdr:row>
      <xdr:rowOff>21777</xdr:rowOff>
    </xdr:from>
    <xdr:to>
      <xdr:col>2</xdr:col>
      <xdr:colOff>872913</xdr:colOff>
      <xdr:row>103</xdr:row>
      <xdr:rowOff>131410</xdr:rowOff>
    </xdr:to>
    <xdr:pic>
      <xdr:nvPicPr>
        <xdr:cNvPr id="11" name="Image 10">
          <a:extLst>
            <a:ext uri="{FF2B5EF4-FFF2-40B4-BE49-F238E27FC236}">
              <a16:creationId xmlns="" xmlns:a16="http://schemas.microsoft.com/office/drawing/2014/main" id="{00000000-0008-0000-02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03967" y="16732437"/>
          <a:ext cx="1550246" cy="349662"/>
        </a:xfrm>
        <a:prstGeom prst="rect">
          <a:avLst/>
        </a:prstGeom>
      </xdr:spPr>
    </xdr:pic>
    <xdr:clientData/>
  </xdr:twoCellAnchor>
  <xdr:twoCellAnchor editAs="oneCell">
    <xdr:from>
      <xdr:col>3</xdr:col>
      <xdr:colOff>25399</xdr:colOff>
      <xdr:row>101</xdr:row>
      <xdr:rowOff>163774</xdr:rowOff>
    </xdr:from>
    <xdr:to>
      <xdr:col>4</xdr:col>
      <xdr:colOff>518072</xdr:colOff>
      <xdr:row>104</xdr:row>
      <xdr:rowOff>96189</xdr:rowOff>
    </xdr:to>
    <xdr:pic>
      <xdr:nvPicPr>
        <xdr:cNvPr id="12" name="Image 11">
          <a:extLst>
            <a:ext uri="{FF2B5EF4-FFF2-40B4-BE49-F238E27FC236}">
              <a16:creationId xmlns="" xmlns:a16="http://schemas.microsoft.com/office/drawing/2014/main"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51579" y="16622974"/>
          <a:ext cx="1586143" cy="682984"/>
        </a:xfrm>
        <a:prstGeom prst="rect">
          <a:avLst/>
        </a:prstGeom>
      </xdr:spPr>
    </xdr:pic>
    <xdr:clientData/>
  </xdr:twoCellAnchor>
  <xdr:twoCellAnchor editAs="oneCell">
    <xdr:from>
      <xdr:col>0</xdr:col>
      <xdr:colOff>1464872</xdr:colOff>
      <xdr:row>100</xdr:row>
      <xdr:rowOff>243841</xdr:rowOff>
    </xdr:from>
    <xdr:to>
      <xdr:col>1</xdr:col>
      <xdr:colOff>397509</xdr:colOff>
      <xdr:row>104</xdr:row>
      <xdr:rowOff>19057</xdr:rowOff>
    </xdr:to>
    <xdr:pic>
      <xdr:nvPicPr>
        <xdr:cNvPr id="13" name="Image 12">
          <a:extLst>
            <a:ext uri="{FF2B5EF4-FFF2-40B4-BE49-F238E27FC236}">
              <a16:creationId xmlns="" xmlns:a16="http://schemas.microsoft.com/office/drawing/2014/main" id="{00000000-0008-0000-02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64872" y="16451581"/>
          <a:ext cx="605227" cy="777246"/>
        </a:xfrm>
        <a:prstGeom prst="rect">
          <a:avLst/>
        </a:prstGeom>
      </xdr:spPr>
    </xdr:pic>
    <xdr:clientData/>
  </xdr:twoCellAnchor>
  <xdr:twoCellAnchor editAs="oneCell">
    <xdr:from>
      <xdr:col>0</xdr:col>
      <xdr:colOff>426720</xdr:colOff>
      <xdr:row>101</xdr:row>
      <xdr:rowOff>96156</xdr:rowOff>
    </xdr:from>
    <xdr:to>
      <xdr:col>0</xdr:col>
      <xdr:colOff>1313028</xdr:colOff>
      <xdr:row>103</xdr:row>
      <xdr:rowOff>212069</xdr:rowOff>
    </xdr:to>
    <xdr:pic>
      <xdr:nvPicPr>
        <xdr:cNvPr id="14" name="Image 13">
          <a:extLst>
            <a:ext uri="{FF2B5EF4-FFF2-40B4-BE49-F238E27FC236}">
              <a16:creationId xmlns="" xmlns:a16="http://schemas.microsoft.com/office/drawing/2014/main" id="{00000000-0008-0000-02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6720" y="16555356"/>
          <a:ext cx="899643" cy="626453"/>
        </a:xfrm>
        <a:prstGeom prst="rect">
          <a:avLst/>
        </a:prstGeom>
      </xdr:spPr>
    </xdr:pic>
    <xdr:clientData/>
  </xdr:twoCellAnchor>
  <xdr:twoCellAnchor editAs="oneCell">
    <xdr:from>
      <xdr:col>0</xdr:col>
      <xdr:colOff>314960</xdr:colOff>
      <xdr:row>97</xdr:row>
      <xdr:rowOff>236220</xdr:rowOff>
    </xdr:from>
    <xdr:to>
      <xdr:col>0</xdr:col>
      <xdr:colOff>1466413</xdr:colOff>
      <xdr:row>100</xdr:row>
      <xdr:rowOff>173194</xdr:rowOff>
    </xdr:to>
    <xdr:pic>
      <xdr:nvPicPr>
        <xdr:cNvPr id="15" name="Image 14">
          <a:extLst>
            <a:ext uri="{FF2B5EF4-FFF2-40B4-BE49-F238E27FC236}">
              <a16:creationId xmlns="" xmlns:a16="http://schemas.microsoft.com/office/drawing/2014/main" id="{00000000-0008-0000-0200-00000F000000}"/>
            </a:ext>
          </a:extLst>
        </xdr:cNvPr>
        <xdr:cNvPicPr>
          <a:picLocks noChangeAspect="1"/>
        </xdr:cNvPicPr>
      </xdr:nvPicPr>
      <xdr:blipFill>
        <a:blip xmlns:r="http://schemas.openxmlformats.org/officeDocument/2006/relationships" r:embed="rId5"/>
        <a:stretch>
          <a:fillRect/>
        </a:stretch>
      </xdr:blipFill>
      <xdr:spPr>
        <a:xfrm>
          <a:off x="314960" y="15689580"/>
          <a:ext cx="1160978" cy="6780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R:/Formation/02.%20Formations%20R&#233;seau/5.Parcours%20BLENDED/Axe%202_J'accompagne%20un%20entrepreneur/Parcours_CHALLENGER/2.E-learning/RESSOURCES/VF_15.01.2019/Nouvelle%20note%20d'analys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ract-my.sharepoint.com/Users/mariegabriellel/AppData/Local/Microsoft/Windows/Temporary%20Internet%20Files/Content.Outlook/98VRXJES/Nouvelle%20note%20d'analyse%20modifs%20mai%202019_V11.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Grille%20s&#233;lection%20Offre%20Amor&#231;age%20-%20v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ommaire"/>
      <sheetName val="Colonnes_Utiles"/>
      <sheetName val="Message"/>
      <sheetName val="Référentiel"/>
      <sheetName val="Impression"/>
      <sheetName val="Listes"/>
      <sheetName val="Admin"/>
      <sheetName val="PRESENTATION"/>
      <sheetName val="ENVIRONNEMENT"/>
      <sheetName val="POSITIONNEMENT"/>
      <sheetName val="MOYENS"/>
      <sheetName val="ENTREPRENEUR"/>
      <sheetName val="ENTREPRENEUR (2)"/>
      <sheetName val="ENTREPRENEUR (3)"/>
      <sheetName val="ENTREPRENEUR (4)"/>
      <sheetName val="BILAN"/>
      <sheetName val="CR"/>
      <sheetName val="BENCHMARK"/>
      <sheetName val="PF"/>
      <sheetName val="REVELATEUR"/>
      <sheetName val="Scoring"/>
      <sheetName val="PV"/>
      <sheetName val="SOURCE"/>
      <sheetName val="CPTE RES"/>
      <sheetName val="SIG"/>
      <sheetName val="ANALYSE FI"/>
      <sheetName val="TABLEAU FI"/>
      <sheetName val="TRESORERIE"/>
      <sheetName val="LIVRABLE ENTREPRENEUR"/>
      <sheetName val="LIVRABLE ENTREPRENEUR (2)"/>
      <sheetName val="PRES_TECH"/>
      <sheetName val="CALCULATEUR"/>
      <sheetName val="PATCH"/>
      <sheetName val="GLOSSAIRE"/>
      <sheetName val="Prêt futur 1"/>
      <sheetName val="Prêt futur 2"/>
      <sheetName val="Prêt futur 3"/>
      <sheetName val="Prêt futur 4"/>
      <sheetName val="Prêt futur 5"/>
      <sheetName val="Prêt futur 6"/>
      <sheetName val="Prêt futur 7"/>
      <sheetName val="Prêt futur 8"/>
      <sheetName val="Prêt futur 9"/>
      <sheetName val="Prêt futur 10"/>
      <sheetName val="Prêt futur 11"/>
      <sheetName val="Prêt passé 1"/>
      <sheetName val="Prêt passé 2"/>
      <sheetName val="Prêt passé 3"/>
      <sheetName val="Prêt passé 4"/>
      <sheetName val="Prêt passé 5"/>
      <sheetName val="Prêt passé 6"/>
      <sheetName val="Suivi CR"/>
      <sheetName val="Suivi Bilan"/>
      <sheetName val="Calcul BFR"/>
      <sheetName val="Suivi année 1"/>
      <sheetName val="Suivi année 2"/>
      <sheetName val="Suivi année 3"/>
      <sheetName val="Suivi année 4"/>
      <sheetName val="Suivi année 5"/>
      <sheetName val="Suivi année 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1">
          <cell r="P81">
            <v>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férentiel"/>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nnes_Utiles"/>
      <sheetName val="Message"/>
      <sheetName val="Référentiel"/>
      <sheetName val="Impression"/>
      <sheetName val="Admin"/>
      <sheetName val="Listes"/>
      <sheetName val="SELECTION AMORCAGE"/>
      <sheetName val="export"/>
      <sheetName val="ENTREPRENEUR (2)"/>
      <sheetName val="ENTREPRENEUR (3)"/>
      <sheetName val="ENTREPRENEUR (4)"/>
      <sheetName val="Scoring"/>
      <sheetName val="PRES_TECH"/>
      <sheetName val="Prêt futur 1"/>
      <sheetName val="Prêt futur 2"/>
      <sheetName val="Prêt futur 3"/>
      <sheetName val="Prêt futur 4"/>
      <sheetName val="Prêt futur 5"/>
      <sheetName val="Prêt futur 6"/>
      <sheetName val="Prêt futur 7"/>
      <sheetName val="Prêt futur 8"/>
      <sheetName val="Prêt futur 9"/>
      <sheetName val="Prêt futur 10"/>
      <sheetName val="Prêt futur 11"/>
      <sheetName val="Prêt passé 1"/>
      <sheetName val="Prêt passé 2"/>
      <sheetName val="Prêt passé 3"/>
      <sheetName val="Prêt passé 4"/>
      <sheetName val="Prêt passé 5"/>
      <sheetName val="Prêt passé 6"/>
    </sheetNames>
    <sheetDataSet>
      <sheetData sheetId="0" refreshError="1"/>
      <sheetData sheetId="1" refreshError="1"/>
      <sheetData sheetId="2">
        <row r="1">
          <cell r="Q1" t="str">
            <v>Statut Juridique</v>
          </cell>
        </row>
        <row r="2">
          <cell r="Q2" t="str">
            <v>Association</v>
          </cell>
        </row>
        <row r="3">
          <cell r="Q3" t="str">
            <v>Autres</v>
          </cell>
        </row>
        <row r="4">
          <cell r="Q4" t="str">
            <v>EARL</v>
          </cell>
        </row>
        <row r="5">
          <cell r="Q5" t="str">
            <v>EIRL</v>
          </cell>
        </row>
        <row r="6">
          <cell r="Q6" t="str">
            <v>Entreprise Individuelle (Hors micro-entrepreneur)</v>
          </cell>
        </row>
        <row r="7">
          <cell r="Q7" t="str">
            <v>EURL</v>
          </cell>
        </row>
        <row r="8">
          <cell r="Q8" t="str">
            <v>GCSMS</v>
          </cell>
        </row>
        <row r="9">
          <cell r="Q9" t="str">
            <v>GIE</v>
          </cell>
        </row>
        <row r="10">
          <cell r="Q10" t="str">
            <v>GIP</v>
          </cell>
        </row>
        <row r="11">
          <cell r="Q11" t="str">
            <v>Micro-entrepreneur</v>
          </cell>
        </row>
        <row r="12">
          <cell r="Q12" t="str">
            <v>SA</v>
          </cell>
        </row>
        <row r="13">
          <cell r="Q13" t="str">
            <v>SA SCOP</v>
          </cell>
        </row>
        <row r="14">
          <cell r="Q14" t="str">
            <v>SARL</v>
          </cell>
        </row>
        <row r="15">
          <cell r="Q15" t="str">
            <v>SARL SCOP</v>
          </cell>
        </row>
        <row r="16">
          <cell r="Q16" t="str">
            <v>SAS</v>
          </cell>
        </row>
        <row r="17">
          <cell r="Q17" t="str">
            <v>SASU</v>
          </cell>
        </row>
        <row r="18">
          <cell r="Q18" t="str">
            <v>SCA</v>
          </cell>
        </row>
        <row r="19">
          <cell r="Q19" t="str">
            <v>SCI</v>
          </cell>
        </row>
        <row r="20">
          <cell r="Q20" t="str">
            <v>SCM</v>
          </cell>
        </row>
        <row r="21">
          <cell r="Q21" t="str">
            <v>SCP</v>
          </cell>
        </row>
        <row r="22">
          <cell r="Q22" t="str">
            <v>SCS</v>
          </cell>
        </row>
        <row r="23">
          <cell r="Q23" t="str">
            <v>SELARL</v>
          </cell>
        </row>
        <row r="24">
          <cell r="Q24" t="str">
            <v>SNC</v>
          </cell>
        </row>
        <row r="25">
          <cell r="Q25" t="str">
            <v>UES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topLeftCell="E1" workbookViewId="0">
      <selection activeCell="E9" sqref="E9"/>
    </sheetView>
  </sheetViews>
  <sheetFormatPr baseColWidth="10" defaultColWidth="10.7109375" defaultRowHeight="15"/>
  <cols>
    <col min="1" max="1" width="92.140625" style="2" customWidth="1"/>
    <col min="2" max="16384" width="10.7109375" style="2"/>
  </cols>
  <sheetData>
    <row r="1" spans="1:2" ht="15.75" thickBot="1">
      <c r="A1"/>
    </row>
    <row r="2" spans="1:2" ht="40.5" thickBot="1">
      <c r="A2" s="5" t="s">
        <v>238</v>
      </c>
      <c r="B2" s="6">
        <v>44227</v>
      </c>
    </row>
    <row r="3" spans="1:2" ht="15.75" thickBot="1"/>
    <row r="4" spans="1:2" ht="40.5" thickBot="1">
      <c r="A4" s="5" t="s">
        <v>239</v>
      </c>
      <c r="B4" s="7">
        <v>12025</v>
      </c>
    </row>
    <row r="5" spans="1:2" ht="15.75" thickBot="1"/>
    <row r="6" spans="1:2">
      <c r="A6" s="2" t="s">
        <v>55</v>
      </c>
      <c r="B6" s="8">
        <v>0</v>
      </c>
    </row>
    <row r="7" spans="1:2">
      <c r="A7" s="2" t="s">
        <v>56</v>
      </c>
      <c r="B7" s="9">
        <v>0</v>
      </c>
    </row>
    <row r="8" spans="1:2" ht="15.75" thickBot="1">
      <c r="A8" s="2" t="s">
        <v>57</v>
      </c>
      <c r="B8" s="10">
        <v>0</v>
      </c>
    </row>
    <row r="9" spans="1:2" ht="28.15" customHeight="1" thickBot="1">
      <c r="A9" s="118" t="s">
        <v>235</v>
      </c>
    </row>
    <row r="10" spans="1:2" ht="28.5" thickBot="1">
      <c r="A10" s="5" t="s">
        <v>58</v>
      </c>
      <c r="B10" s="7">
        <v>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6"/>
  <sheetViews>
    <sheetView workbookViewId="0">
      <selection activeCell="C17" sqref="C17"/>
    </sheetView>
  </sheetViews>
  <sheetFormatPr baseColWidth="10" defaultRowHeight="15"/>
  <cols>
    <col min="1" max="1" width="11.42578125" style="2"/>
    <col min="2" max="2" width="34.85546875" customWidth="1"/>
    <col min="3" max="3" width="59.85546875" customWidth="1"/>
  </cols>
  <sheetData>
    <row r="1" spans="2:5" ht="15.75" thickBot="1"/>
    <row r="2" spans="2:5" ht="16.5">
      <c r="B2" s="34" t="s">
        <v>68</v>
      </c>
      <c r="C2" s="83" t="s">
        <v>218</v>
      </c>
      <c r="D2" s="17"/>
      <c r="E2" s="18"/>
    </row>
    <row r="3" spans="2:5" ht="16.5">
      <c r="B3" s="16" t="s">
        <v>266</v>
      </c>
      <c r="C3" s="82" t="s">
        <v>253</v>
      </c>
      <c r="D3" s="27"/>
      <c r="E3" s="28"/>
    </row>
    <row r="4" spans="2:5" ht="16.5">
      <c r="B4" s="16" t="s">
        <v>267</v>
      </c>
      <c r="C4" s="82" t="s">
        <v>254</v>
      </c>
      <c r="D4" s="27"/>
      <c r="E4" s="28"/>
    </row>
    <row r="5" spans="2:5" ht="16.5">
      <c r="B5" s="16" t="s">
        <v>268</v>
      </c>
      <c r="C5" s="82" t="s">
        <v>255</v>
      </c>
      <c r="D5" s="27"/>
      <c r="E5" s="28"/>
    </row>
    <row r="6" spans="2:5" ht="16.5">
      <c r="B6" s="16" t="s">
        <v>269</v>
      </c>
      <c r="C6" s="82" t="s">
        <v>256</v>
      </c>
      <c r="D6" s="27"/>
      <c r="E6" s="28"/>
    </row>
    <row r="7" spans="2:5" ht="16.5">
      <c r="B7" s="16" t="s">
        <v>270</v>
      </c>
      <c r="C7" s="82" t="s">
        <v>260</v>
      </c>
      <c r="D7" s="27"/>
      <c r="E7" s="28"/>
    </row>
    <row r="8" spans="2:5" ht="16.5">
      <c r="B8" s="16" t="s">
        <v>271</v>
      </c>
      <c r="C8" s="82" t="s">
        <v>257</v>
      </c>
      <c r="D8" s="27"/>
      <c r="E8" s="28"/>
    </row>
    <row r="10" spans="2:5" ht="16.5">
      <c r="B10" s="178" t="s">
        <v>273</v>
      </c>
    </row>
    <row r="11" spans="2:5" ht="16.5">
      <c r="B11" s="178" t="s">
        <v>272</v>
      </c>
    </row>
    <row r="12" spans="2:5" ht="16.5">
      <c r="B12" s="178" t="s">
        <v>274</v>
      </c>
      <c r="C12" t="s">
        <v>276</v>
      </c>
    </row>
    <row r="13" spans="2:5" ht="16.5">
      <c r="B13" s="178" t="s">
        <v>275</v>
      </c>
    </row>
    <row r="14" spans="2:5" ht="66">
      <c r="B14" s="179" t="s">
        <v>278</v>
      </c>
      <c r="C14" s="5" t="s">
        <v>277</v>
      </c>
    </row>
    <row r="15" spans="2:5" ht="33">
      <c r="B15" s="179" t="s">
        <v>279</v>
      </c>
      <c r="C15" t="s">
        <v>280</v>
      </c>
    </row>
    <row r="16" spans="2:5" ht="16.5">
      <c r="B16" s="178" t="s">
        <v>281</v>
      </c>
      <c r="C16" t="s">
        <v>282</v>
      </c>
    </row>
  </sheetData>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B137"/>
  <sheetViews>
    <sheetView topLeftCell="A22" zoomScaleNormal="100" workbookViewId="0">
      <selection activeCell="B14" sqref="B14"/>
    </sheetView>
  </sheetViews>
  <sheetFormatPr baseColWidth="10" defaultColWidth="165.42578125" defaultRowHeight="15"/>
  <cols>
    <col min="1" max="1" width="2.42578125" style="98" customWidth="1"/>
    <col min="2" max="2" width="195.7109375" style="99" customWidth="1"/>
    <col min="3" max="16384" width="165.42578125" style="98"/>
  </cols>
  <sheetData>
    <row r="4" spans="2:2" ht="15.75">
      <c r="B4" s="115" t="s">
        <v>129</v>
      </c>
    </row>
    <row r="6" spans="2:2">
      <c r="B6" s="99" t="s">
        <v>130</v>
      </c>
    </row>
    <row r="8" spans="2:2">
      <c r="B8" s="99" t="s">
        <v>131</v>
      </c>
    </row>
    <row r="9" spans="2:2">
      <c r="B9" s="101" t="s">
        <v>132</v>
      </c>
    </row>
    <row r="10" spans="2:2">
      <c r="B10" s="101" t="s">
        <v>133</v>
      </c>
    </row>
    <row r="11" spans="2:2">
      <c r="B11" s="101" t="s">
        <v>134</v>
      </c>
    </row>
    <row r="12" spans="2:2">
      <c r="B12" s="101" t="s">
        <v>135</v>
      </c>
    </row>
    <row r="13" spans="2:2">
      <c r="B13" s="101" t="s">
        <v>136</v>
      </c>
    </row>
    <row r="14" spans="2:2">
      <c r="B14" s="101" t="s">
        <v>137</v>
      </c>
    </row>
    <row r="15" spans="2:2">
      <c r="B15" s="98"/>
    </row>
    <row r="16" spans="2:2">
      <c r="B16" s="99" t="s">
        <v>183</v>
      </c>
    </row>
    <row r="18" spans="2:2" ht="15.75">
      <c r="B18" s="115" t="s">
        <v>138</v>
      </c>
    </row>
    <row r="19" spans="2:2">
      <c r="B19" s="99" t="s">
        <v>139</v>
      </c>
    </row>
    <row r="20" spans="2:2" ht="45">
      <c r="B20" s="101" t="s">
        <v>184</v>
      </c>
    </row>
    <row r="21" spans="2:2" ht="30">
      <c r="B21" s="101" t="s">
        <v>185</v>
      </c>
    </row>
    <row r="22" spans="2:2" ht="45">
      <c r="B22" s="101" t="s">
        <v>186</v>
      </c>
    </row>
    <row r="23" spans="2:2" ht="30">
      <c r="B23" s="101" t="s">
        <v>187</v>
      </c>
    </row>
    <row r="25" spans="2:2" ht="15.75">
      <c r="B25" s="115" t="s">
        <v>189</v>
      </c>
    </row>
    <row r="26" spans="2:2">
      <c r="B26" s="98"/>
    </row>
    <row r="27" spans="2:2" ht="30">
      <c r="B27" s="99" t="s">
        <v>188</v>
      </c>
    </row>
    <row r="28" spans="2:2">
      <c r="B28" s="98"/>
    </row>
    <row r="29" spans="2:2">
      <c r="B29" s="112" t="s">
        <v>140</v>
      </c>
    </row>
    <row r="31" spans="2:2">
      <c r="B31" s="113" t="s">
        <v>141</v>
      </c>
    </row>
    <row r="33" spans="2:2">
      <c r="B33" s="99" t="s">
        <v>217</v>
      </c>
    </row>
    <row r="34" spans="2:2">
      <c r="B34" s="99" t="s">
        <v>198</v>
      </c>
    </row>
    <row r="36" spans="2:2">
      <c r="B36" s="113" t="s">
        <v>142</v>
      </c>
    </row>
    <row r="38" spans="2:2">
      <c r="B38" s="99" t="s">
        <v>143</v>
      </c>
    </row>
    <row r="39" spans="2:2" ht="30">
      <c r="B39" s="101" t="s">
        <v>226</v>
      </c>
    </row>
    <row r="40" spans="2:2" ht="30">
      <c r="B40" s="101" t="s">
        <v>225</v>
      </c>
    </row>
    <row r="41" spans="2:2">
      <c r="B41" s="98"/>
    </row>
    <row r="42" spans="2:2">
      <c r="B42" s="99" t="s">
        <v>144</v>
      </c>
    </row>
    <row r="44" spans="2:2">
      <c r="B44" s="113" t="s">
        <v>194</v>
      </c>
    </row>
    <row r="46" spans="2:2">
      <c r="B46" s="99" t="s">
        <v>145</v>
      </c>
    </row>
    <row r="47" spans="2:2">
      <c r="B47" s="98"/>
    </row>
    <row r="48" spans="2:2">
      <c r="B48" s="102" t="s">
        <v>219</v>
      </c>
    </row>
    <row r="49" spans="2:2">
      <c r="B49" s="101" t="s">
        <v>146</v>
      </c>
    </row>
    <row r="50" spans="2:2">
      <c r="B50" s="101" t="s">
        <v>191</v>
      </c>
    </row>
    <row r="51" spans="2:2">
      <c r="B51" s="101" t="s">
        <v>147</v>
      </c>
    </row>
    <row r="52" spans="2:2">
      <c r="B52" s="101"/>
    </row>
    <row r="53" spans="2:2" ht="30">
      <c r="B53" s="99" t="s">
        <v>148</v>
      </c>
    </row>
    <row r="54" spans="2:2">
      <c r="B54" s="98"/>
    </row>
    <row r="55" spans="2:2">
      <c r="B55" s="102" t="s">
        <v>224</v>
      </c>
    </row>
    <row r="56" spans="2:2">
      <c r="B56" s="101" t="s">
        <v>149</v>
      </c>
    </row>
    <row r="57" spans="2:2">
      <c r="B57" s="101" t="s">
        <v>222</v>
      </c>
    </row>
    <row r="58" spans="2:2">
      <c r="B58" s="101" t="s">
        <v>221</v>
      </c>
    </row>
    <row r="59" spans="2:2">
      <c r="B59" s="114" t="s">
        <v>223</v>
      </c>
    </row>
    <row r="60" spans="2:2">
      <c r="B60" s="98"/>
    </row>
    <row r="61" spans="2:2">
      <c r="B61" s="99" t="s">
        <v>197</v>
      </c>
    </row>
    <row r="62" spans="2:2">
      <c r="B62" s="98"/>
    </row>
    <row r="63" spans="2:2">
      <c r="B63" s="112" t="s">
        <v>150</v>
      </c>
    </row>
    <row r="64" spans="2:2" ht="30">
      <c r="B64" s="99" t="s">
        <v>151</v>
      </c>
    </row>
    <row r="65" spans="2:2">
      <c r="B65" s="98"/>
    </row>
    <row r="66" spans="2:2">
      <c r="B66" s="113" t="s">
        <v>193</v>
      </c>
    </row>
    <row r="67" spans="2:2">
      <c r="B67" s="111"/>
    </row>
    <row r="68" spans="2:2">
      <c r="B68" s="102" t="s">
        <v>227</v>
      </c>
    </row>
    <row r="69" spans="2:2">
      <c r="B69" s="101" t="s">
        <v>152</v>
      </c>
    </row>
    <row r="70" spans="2:2">
      <c r="B70" s="101" t="s">
        <v>153</v>
      </c>
    </row>
    <row r="71" spans="2:2">
      <c r="B71" s="101" t="s">
        <v>154</v>
      </c>
    </row>
    <row r="72" spans="2:2">
      <c r="B72" s="101" t="s">
        <v>155</v>
      </c>
    </row>
    <row r="73" spans="2:2">
      <c r="B73" s="101" t="s">
        <v>156</v>
      </c>
    </row>
    <row r="74" spans="2:2">
      <c r="B74" s="101" t="s">
        <v>157</v>
      </c>
    </row>
    <row r="75" spans="2:2" ht="30">
      <c r="B75" s="99" t="s">
        <v>158</v>
      </c>
    </row>
    <row r="76" spans="2:2">
      <c r="B76" s="98"/>
    </row>
    <row r="77" spans="2:2">
      <c r="B77" s="102" t="s">
        <v>228</v>
      </c>
    </row>
    <row r="78" spans="2:2">
      <c r="B78" s="101" t="s">
        <v>159</v>
      </c>
    </row>
    <row r="79" spans="2:2">
      <c r="B79" s="101" t="s">
        <v>160</v>
      </c>
    </row>
    <row r="80" spans="2:2">
      <c r="B80" s="101" t="s">
        <v>161</v>
      </c>
    </row>
    <row r="81" spans="2:2">
      <c r="B81" s="101" t="s">
        <v>162</v>
      </c>
    </row>
    <row r="82" spans="2:2">
      <c r="B82" s="98"/>
    </row>
    <row r="83" spans="2:2">
      <c r="B83" s="99" t="s">
        <v>196</v>
      </c>
    </row>
    <row r="85" spans="2:2">
      <c r="B85" s="112" t="s">
        <v>163</v>
      </c>
    </row>
    <row r="87" spans="2:2" ht="30">
      <c r="B87" s="99" t="s">
        <v>164</v>
      </c>
    </row>
    <row r="88" spans="2:2">
      <c r="B88" s="98"/>
    </row>
    <row r="89" spans="2:2">
      <c r="B89" s="98" t="s">
        <v>202</v>
      </c>
    </row>
    <row r="91" spans="2:2">
      <c r="B91" s="113" t="s">
        <v>201</v>
      </c>
    </row>
    <row r="92" spans="2:2">
      <c r="B92" s="98"/>
    </row>
    <row r="93" spans="2:2">
      <c r="B93" s="99" t="s">
        <v>199</v>
      </c>
    </row>
    <row r="95" spans="2:2">
      <c r="B95" s="99" t="s">
        <v>200</v>
      </c>
    </row>
    <row r="96" spans="2:2">
      <c r="B96" s="99" t="s">
        <v>166</v>
      </c>
    </row>
    <row r="97" spans="2:2">
      <c r="B97" s="98"/>
    </row>
    <row r="98" spans="2:2">
      <c r="B98" s="99" t="s">
        <v>167</v>
      </c>
    </row>
    <row r="99" spans="2:2">
      <c r="B99" s="101" t="s">
        <v>168</v>
      </c>
    </row>
    <row r="100" spans="2:2">
      <c r="B100" s="101" t="s">
        <v>169</v>
      </c>
    </row>
    <row r="101" spans="2:2">
      <c r="B101" s="101" t="s">
        <v>170</v>
      </c>
    </row>
    <row r="102" spans="2:2">
      <c r="B102" s="98"/>
    </row>
    <row r="103" spans="2:2">
      <c r="B103" s="99" t="s">
        <v>203</v>
      </c>
    </row>
    <row r="105" spans="2:2">
      <c r="B105" s="99" t="s">
        <v>171</v>
      </c>
    </row>
    <row r="106" spans="2:2">
      <c r="B106" s="98"/>
    </row>
    <row r="107" spans="2:2">
      <c r="B107" s="113" t="s">
        <v>212</v>
      </c>
    </row>
    <row r="108" spans="2:2">
      <c r="B108" s="98" t="s">
        <v>204</v>
      </c>
    </row>
    <row r="109" spans="2:2">
      <c r="B109" s="98" t="s">
        <v>205</v>
      </c>
    </row>
    <row r="110" spans="2:2">
      <c r="B110" s="98"/>
    </row>
    <row r="111" spans="2:2">
      <c r="B111" s="99" t="s">
        <v>206</v>
      </c>
    </row>
    <row r="112" spans="2:2">
      <c r="B112" s="98"/>
    </row>
    <row r="113" spans="2:2">
      <c r="B113" s="113" t="s">
        <v>213</v>
      </c>
    </row>
    <row r="114" spans="2:2" ht="30">
      <c r="B114" s="99" t="s">
        <v>165</v>
      </c>
    </row>
    <row r="116" spans="2:2">
      <c r="B116" s="98"/>
    </row>
    <row r="117" spans="2:2" ht="15.75">
      <c r="B117" s="115" t="s">
        <v>190</v>
      </c>
    </row>
    <row r="118" spans="2:2">
      <c r="B118" s="98"/>
    </row>
    <row r="119" spans="2:2">
      <c r="B119" s="99" t="s">
        <v>172</v>
      </c>
    </row>
    <row r="120" spans="2:2">
      <c r="B120" s="101" t="s">
        <v>208</v>
      </c>
    </row>
    <row r="121" spans="2:2" ht="30">
      <c r="B121" s="101" t="s">
        <v>209</v>
      </c>
    </row>
    <row r="122" spans="2:2" ht="30">
      <c r="B122" s="101" t="s">
        <v>210</v>
      </c>
    </row>
    <row r="123" spans="2:2">
      <c r="B123" s="101" t="s">
        <v>211</v>
      </c>
    </row>
    <row r="125" spans="2:2">
      <c r="B125" s="113" t="s">
        <v>207</v>
      </c>
    </row>
    <row r="127" spans="2:2">
      <c r="B127" s="100" t="s">
        <v>173</v>
      </c>
    </row>
    <row r="128" spans="2:2">
      <c r="B128" s="101" t="s">
        <v>174</v>
      </c>
    </row>
    <row r="129" spans="2:2">
      <c r="B129" s="101" t="s">
        <v>175</v>
      </c>
    </row>
    <row r="130" spans="2:2">
      <c r="B130" s="101" t="s">
        <v>176</v>
      </c>
    </row>
    <row r="131" spans="2:2">
      <c r="B131" s="101" t="s">
        <v>177</v>
      </c>
    </row>
    <row r="132" spans="2:2">
      <c r="B132" s="101" t="s">
        <v>178</v>
      </c>
    </row>
    <row r="133" spans="2:2">
      <c r="B133" s="98"/>
    </row>
    <row r="134" spans="2:2">
      <c r="B134" s="100" t="s">
        <v>179</v>
      </c>
    </row>
    <row r="135" spans="2:2">
      <c r="B135" s="101" t="s">
        <v>180</v>
      </c>
    </row>
    <row r="136" spans="2:2">
      <c r="B136" s="101" t="s">
        <v>181</v>
      </c>
    </row>
    <row r="137" spans="2:2">
      <c r="B137" s="101" t="s">
        <v>182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A58D"/>
  </sheetPr>
  <dimension ref="A1:OJ97"/>
  <sheetViews>
    <sheetView showGridLines="0" tabSelected="1" topLeftCell="A8" zoomScale="80" zoomScaleNormal="80" workbookViewId="0">
      <pane xSplit="4" ySplit="3" topLeftCell="E64" activePane="bottomRight" state="frozen"/>
      <selection activeCell="A8" sqref="A8"/>
      <selection pane="topRight" activeCell="E8" sqref="E8"/>
      <selection pane="bottomLeft" activeCell="A11" sqref="A11"/>
      <selection pane="bottomRight" activeCell="K51" sqref="K51"/>
    </sheetView>
  </sheetViews>
  <sheetFormatPr baseColWidth="10" defaultColWidth="11.42578125" defaultRowHeight="19.899999999999999" customHeight="1"/>
  <cols>
    <col min="1" max="1" width="24.42578125" style="12" customWidth="1"/>
    <col min="2" max="2" width="16.140625" style="3" customWidth="1"/>
    <col min="3" max="3" width="13.7109375" style="3" customWidth="1"/>
    <col min="4" max="4" width="15.7109375" style="3" customWidth="1"/>
    <col min="5" max="16" width="12.7109375" style="3" customWidth="1"/>
    <col min="17" max="17" width="2.28515625" style="11" customWidth="1"/>
    <col min="18" max="16384" width="11.42578125" style="3"/>
  </cols>
  <sheetData>
    <row r="1" spans="1:18" ht="19.899999999999999" customHeight="1">
      <c r="A1" s="3" t="s">
        <v>59</v>
      </c>
    </row>
    <row r="2" spans="1:18" ht="19.899999999999999" customHeight="1">
      <c r="A2" s="12" t="s">
        <v>232</v>
      </c>
    </row>
    <row r="3" spans="1:18" ht="19.899999999999999" customHeight="1">
      <c r="A3" s="12" t="s">
        <v>229</v>
      </c>
    </row>
    <row r="4" spans="1:18" ht="19.899999999999999" customHeight="1">
      <c r="A4" s="12" t="s">
        <v>230</v>
      </c>
    </row>
    <row r="5" spans="1:18" ht="19.899999999999999" customHeight="1">
      <c r="A5" s="12" t="s">
        <v>231</v>
      </c>
    </row>
    <row r="6" spans="1:18" ht="19.899999999999999" customHeight="1">
      <c r="A6" s="180" t="s">
        <v>60</v>
      </c>
      <c r="B6" s="181"/>
      <c r="C6" s="181"/>
      <c r="D6" s="181"/>
      <c r="E6" s="181"/>
      <c r="F6" s="181"/>
      <c r="G6" s="181"/>
      <c r="H6" s="181"/>
      <c r="I6" s="181"/>
      <c r="J6" s="181"/>
      <c r="K6" s="181"/>
      <c r="L6" s="181"/>
      <c r="M6" s="181"/>
      <c r="N6" s="181"/>
      <c r="O6" s="181"/>
      <c r="P6" s="181"/>
    </row>
    <row r="7" spans="1:18" ht="19.899999999999999" customHeight="1">
      <c r="A7" s="182"/>
      <c r="B7" s="183"/>
      <c r="C7" s="183"/>
      <c r="D7" s="183"/>
      <c r="E7" s="183"/>
      <c r="F7" s="183"/>
      <c r="G7" s="183"/>
      <c r="H7" s="183"/>
      <c r="I7" s="183"/>
      <c r="J7" s="183"/>
      <c r="K7" s="183"/>
      <c r="L7" s="183"/>
      <c r="M7" s="183"/>
      <c r="N7" s="183"/>
      <c r="O7" s="183"/>
      <c r="P7" s="183"/>
    </row>
    <row r="8" spans="1:18" ht="12" customHeight="1" thickBot="1">
      <c r="E8" s="13"/>
      <c r="F8" s="13"/>
      <c r="G8" s="13"/>
      <c r="H8" s="13"/>
      <c r="I8" s="13"/>
      <c r="J8" s="13"/>
      <c r="K8" s="13"/>
      <c r="L8" s="13"/>
      <c r="M8" s="13"/>
      <c r="N8" s="13"/>
      <c r="O8" s="13"/>
      <c r="P8" s="13"/>
    </row>
    <row r="9" spans="1:18" s="15" customFormat="1" ht="19.899999999999999" customHeight="1" thickBot="1">
      <c r="A9" s="40" t="s">
        <v>61</v>
      </c>
      <c r="B9" s="94"/>
      <c r="C9" s="94"/>
      <c r="D9" s="94"/>
      <c r="E9" s="95">
        <f>'A remplir pour plan de tréso'!B2</f>
        <v>44227</v>
      </c>
      <c r="F9" s="96">
        <f>IF(E9="","",EOMONTH(E9,1))</f>
        <v>44255</v>
      </c>
      <c r="G9" s="96">
        <f t="shared" ref="G9:P9" si="0">IF(F9="","",EOMONTH(F9,1))</f>
        <v>44286</v>
      </c>
      <c r="H9" s="96">
        <f t="shared" si="0"/>
        <v>44316</v>
      </c>
      <c r="I9" s="96">
        <f t="shared" si="0"/>
        <v>44347</v>
      </c>
      <c r="J9" s="96">
        <f t="shared" si="0"/>
        <v>44377</v>
      </c>
      <c r="K9" s="96">
        <f t="shared" si="0"/>
        <v>44408</v>
      </c>
      <c r="L9" s="96">
        <f t="shared" si="0"/>
        <v>44439</v>
      </c>
      <c r="M9" s="96">
        <f t="shared" si="0"/>
        <v>44469</v>
      </c>
      <c r="N9" s="96">
        <f t="shared" si="0"/>
        <v>44500</v>
      </c>
      <c r="O9" s="96">
        <f t="shared" si="0"/>
        <v>44530</v>
      </c>
      <c r="P9" s="97">
        <f t="shared" si="0"/>
        <v>44561</v>
      </c>
      <c r="Q9" s="14"/>
      <c r="R9" s="155" t="s">
        <v>249</v>
      </c>
    </row>
    <row r="10" spans="1:18" s="15" customFormat="1" ht="19.899999999999999" hidden="1" customHeight="1">
      <c r="A10" s="16" t="s">
        <v>236</v>
      </c>
      <c r="B10" s="17"/>
      <c r="C10" s="17"/>
      <c r="D10" s="18"/>
      <c r="E10" s="19"/>
      <c r="F10" s="20"/>
      <c r="G10" s="20"/>
      <c r="H10" s="20"/>
      <c r="I10" s="20"/>
      <c r="J10" s="20"/>
      <c r="K10" s="20"/>
      <c r="L10" s="20"/>
      <c r="M10" s="20"/>
      <c r="N10" s="20"/>
      <c r="O10" s="20"/>
      <c r="P10" s="21"/>
      <c r="Q10" s="14"/>
    </row>
    <row r="11" spans="1:18" s="15" customFormat="1" ht="19.899999999999999" customHeight="1">
      <c r="A11" s="22" t="s">
        <v>62</v>
      </c>
      <c r="B11" s="23"/>
      <c r="C11" s="23"/>
      <c r="D11" s="24"/>
      <c r="E11" s="19"/>
      <c r="F11" s="20"/>
      <c r="G11" s="20"/>
      <c r="H11" s="20"/>
      <c r="I11" s="20"/>
      <c r="J11" s="20"/>
      <c r="K11" s="20"/>
      <c r="L11" s="20"/>
      <c r="M11" s="20"/>
      <c r="N11" s="20"/>
      <c r="O11" s="20"/>
      <c r="P11" s="21"/>
      <c r="Q11" s="14"/>
      <c r="R11" s="25"/>
    </row>
    <row r="12" spans="1:18" s="15" customFormat="1" ht="19.899999999999999" customHeight="1">
      <c r="A12" s="16" t="s">
        <v>63</v>
      </c>
      <c r="B12" s="79" t="s">
        <v>123</v>
      </c>
      <c r="C12" s="23"/>
      <c r="D12" s="24"/>
      <c r="E12" s="19"/>
      <c r="F12" s="20"/>
      <c r="G12" s="20"/>
      <c r="H12" s="20"/>
      <c r="I12" s="20"/>
      <c r="J12" s="20"/>
      <c r="K12" s="20"/>
      <c r="L12" s="20"/>
      <c r="M12" s="20"/>
      <c r="N12" s="20"/>
      <c r="O12" s="20"/>
      <c r="P12" s="21"/>
      <c r="Q12" s="14"/>
      <c r="R12" s="25"/>
    </row>
    <row r="13" spans="1:18" s="15" customFormat="1" ht="19.899999999999999" customHeight="1">
      <c r="A13" s="22" t="s">
        <v>64</v>
      </c>
      <c r="B13" s="23"/>
      <c r="C13" s="23"/>
      <c r="D13" s="24"/>
      <c r="E13" s="19"/>
      <c r="F13" s="20"/>
      <c r="G13" s="20"/>
      <c r="H13" s="20"/>
      <c r="I13" s="20"/>
      <c r="J13" s="20"/>
      <c r="K13" s="20"/>
      <c r="L13" s="20"/>
      <c r="M13" s="20"/>
      <c r="N13" s="20"/>
      <c r="O13" s="20"/>
      <c r="P13" s="21"/>
      <c r="Q13" s="14"/>
      <c r="R13" s="25"/>
    </row>
    <row r="14" spans="1:18" s="15" customFormat="1" ht="19.899999999999999" customHeight="1" thickBot="1">
      <c r="A14" s="26" t="s">
        <v>65</v>
      </c>
      <c r="B14" s="80" t="s">
        <v>124</v>
      </c>
      <c r="C14" s="27"/>
      <c r="D14" s="28"/>
      <c r="E14" s="29"/>
      <c r="F14" s="30"/>
      <c r="G14" s="30"/>
      <c r="H14" s="30"/>
      <c r="I14" s="30"/>
      <c r="J14" s="30"/>
      <c r="K14" s="30"/>
      <c r="L14" s="30"/>
      <c r="M14" s="30"/>
      <c r="N14" s="30"/>
      <c r="O14" s="30"/>
      <c r="P14" s="31"/>
      <c r="Q14" s="14"/>
      <c r="R14" s="25"/>
    </row>
    <row r="15" spans="1:18" s="15" customFormat="1" ht="19.899999999999999" hidden="1" customHeight="1" thickBot="1">
      <c r="A15" s="32" t="s">
        <v>66</v>
      </c>
      <c r="B15" s="27"/>
      <c r="C15" s="27"/>
      <c r="D15" s="28"/>
      <c r="E15" s="29"/>
      <c r="F15" s="30"/>
      <c r="G15" s="30"/>
      <c r="H15" s="30"/>
      <c r="I15" s="30"/>
      <c r="J15" s="30"/>
      <c r="K15" s="30"/>
      <c r="L15" s="30"/>
      <c r="M15" s="30"/>
      <c r="N15" s="30"/>
      <c r="O15" s="30"/>
      <c r="P15" s="31"/>
      <c r="Q15" s="14"/>
      <c r="R15" s="25"/>
    </row>
    <row r="16" spans="1:18" s="15" customFormat="1" ht="19.899999999999999" customHeight="1" thickBot="1">
      <c r="A16" s="67" t="s">
        <v>67</v>
      </c>
      <c r="B16" s="93" t="s">
        <v>122</v>
      </c>
      <c r="C16" s="70"/>
      <c r="D16" s="75"/>
      <c r="E16" s="72">
        <f t="shared" ref="E16:P16" si="1">SUM(E10:E15)</f>
        <v>0</v>
      </c>
      <c r="F16" s="73">
        <f t="shared" si="1"/>
        <v>0</v>
      </c>
      <c r="G16" s="73">
        <f t="shared" si="1"/>
        <v>0</v>
      </c>
      <c r="H16" s="73">
        <f t="shared" si="1"/>
        <v>0</v>
      </c>
      <c r="I16" s="73">
        <f t="shared" si="1"/>
        <v>0</v>
      </c>
      <c r="J16" s="73">
        <f t="shared" si="1"/>
        <v>0</v>
      </c>
      <c r="K16" s="73">
        <f t="shared" si="1"/>
        <v>0</v>
      </c>
      <c r="L16" s="73">
        <f t="shared" si="1"/>
        <v>0</v>
      </c>
      <c r="M16" s="73">
        <f t="shared" si="1"/>
        <v>0</v>
      </c>
      <c r="N16" s="73">
        <f t="shared" si="1"/>
        <v>0</v>
      </c>
      <c r="O16" s="73">
        <f t="shared" si="1"/>
        <v>0</v>
      </c>
      <c r="P16" s="74">
        <f t="shared" si="1"/>
        <v>0</v>
      </c>
      <c r="Q16" s="14"/>
      <c r="R16" s="25"/>
    </row>
    <row r="17" spans="1:18" s="15" customFormat="1" ht="19.899999999999999" customHeight="1">
      <c r="A17" s="34" t="s">
        <v>68</v>
      </c>
      <c r="B17" s="83" t="s">
        <v>218</v>
      </c>
      <c r="C17" s="17"/>
      <c r="D17" s="18"/>
      <c r="E17" s="35"/>
      <c r="F17" s="36"/>
      <c r="G17" s="37"/>
      <c r="H17" s="37"/>
      <c r="I17" s="37"/>
      <c r="J17" s="37"/>
      <c r="K17" s="37"/>
      <c r="L17" s="37"/>
      <c r="M17" s="37"/>
      <c r="N17" s="37"/>
      <c r="O17" s="37"/>
      <c r="P17" s="38"/>
      <c r="Q17" s="14"/>
      <c r="R17" s="39"/>
    </row>
    <row r="18" spans="1:18" s="15" customFormat="1" ht="19.899999999999999" customHeight="1">
      <c r="A18" s="16" t="s">
        <v>69</v>
      </c>
      <c r="B18" s="82" t="s">
        <v>253</v>
      </c>
      <c r="C18" s="27"/>
      <c r="D18" s="28"/>
      <c r="E18" s="29"/>
      <c r="F18" s="30"/>
      <c r="G18" s="30">
        <v>0</v>
      </c>
      <c r="H18" s="30">
        <v>0</v>
      </c>
      <c r="I18" s="30">
        <v>0</v>
      </c>
      <c r="J18" s="30">
        <v>0</v>
      </c>
      <c r="K18" s="30">
        <v>0</v>
      </c>
      <c r="L18" s="30">
        <v>0</v>
      </c>
      <c r="M18" s="30">
        <v>500</v>
      </c>
      <c r="N18" s="30">
        <v>1000</v>
      </c>
      <c r="O18" s="30">
        <v>1000</v>
      </c>
      <c r="P18" s="31">
        <v>1200</v>
      </c>
      <c r="Q18" s="14"/>
      <c r="R18" s="39">
        <f t="shared" ref="R18:R23" si="2">SUM(G18:Q18)</f>
        <v>3700</v>
      </c>
    </row>
    <row r="19" spans="1:18" s="15" customFormat="1" ht="19.899999999999999" customHeight="1">
      <c r="A19" s="16" t="s">
        <v>70</v>
      </c>
      <c r="B19" s="82" t="s">
        <v>254</v>
      </c>
      <c r="C19" s="27"/>
      <c r="D19" s="28"/>
      <c r="E19" s="29"/>
      <c r="F19" s="30"/>
      <c r="G19" s="30">
        <v>0</v>
      </c>
      <c r="H19" s="30">
        <v>0</v>
      </c>
      <c r="I19" s="30">
        <v>0</v>
      </c>
      <c r="J19" s="30">
        <v>0</v>
      </c>
      <c r="K19" s="30">
        <v>0</v>
      </c>
      <c r="L19" s="30">
        <v>0</v>
      </c>
      <c r="M19" s="30">
        <v>480</v>
      </c>
      <c r="N19" s="30">
        <v>480</v>
      </c>
      <c r="O19" s="30">
        <v>480</v>
      </c>
      <c r="P19" s="31">
        <v>480</v>
      </c>
      <c r="Q19" s="14"/>
      <c r="R19" s="39">
        <f t="shared" si="2"/>
        <v>1920</v>
      </c>
    </row>
    <row r="20" spans="1:18" s="15" customFormat="1" ht="19.899999999999999" customHeight="1">
      <c r="A20" s="16" t="s">
        <v>71</v>
      </c>
      <c r="B20" s="82" t="s">
        <v>255</v>
      </c>
      <c r="C20" s="27"/>
      <c r="D20" s="28"/>
      <c r="E20" s="29"/>
      <c r="F20" s="30"/>
      <c r="G20" s="30">
        <v>450</v>
      </c>
      <c r="H20" s="30">
        <v>270</v>
      </c>
      <c r="I20" s="30"/>
      <c r="J20" s="30"/>
      <c r="K20" s="30"/>
      <c r="L20" s="30"/>
      <c r="M20" s="30"/>
      <c r="N20" s="30"/>
      <c r="O20" s="30"/>
      <c r="P20" s="31"/>
      <c r="Q20" s="14"/>
      <c r="R20" s="39">
        <f t="shared" si="2"/>
        <v>720</v>
      </c>
    </row>
    <row r="21" spans="1:18" s="15" customFormat="1" ht="19.899999999999999" customHeight="1">
      <c r="A21" s="16" t="s">
        <v>72</v>
      </c>
      <c r="B21" s="82" t="s">
        <v>256</v>
      </c>
      <c r="C21" s="27"/>
      <c r="D21" s="28"/>
      <c r="E21" s="29"/>
      <c r="F21" s="30"/>
      <c r="G21" s="30">
        <v>0</v>
      </c>
      <c r="H21" s="30">
        <v>0</v>
      </c>
      <c r="I21" s="30">
        <v>0</v>
      </c>
      <c r="J21" s="30">
        <v>0</v>
      </c>
      <c r="K21" s="30">
        <v>0</v>
      </c>
      <c r="L21" s="30">
        <v>0</v>
      </c>
      <c r="M21" s="30">
        <v>375</v>
      </c>
      <c r="N21" s="30">
        <v>750</v>
      </c>
      <c r="O21" s="30">
        <v>1250</v>
      </c>
      <c r="P21" s="30">
        <v>1250</v>
      </c>
      <c r="Q21" s="14"/>
      <c r="R21" s="39">
        <f t="shared" si="2"/>
        <v>3625</v>
      </c>
    </row>
    <row r="22" spans="1:18" s="15" customFormat="1" ht="19.899999999999999" customHeight="1">
      <c r="A22" s="16" t="s">
        <v>73</v>
      </c>
      <c r="B22" s="82" t="s">
        <v>260</v>
      </c>
      <c r="C22" s="27"/>
      <c r="D22" s="28"/>
      <c r="E22" s="29"/>
      <c r="F22" s="30"/>
      <c r="G22" s="30"/>
      <c r="H22" s="30"/>
      <c r="I22" s="30"/>
      <c r="J22" s="30"/>
      <c r="K22" s="30"/>
      <c r="L22" s="30"/>
      <c r="M22" s="30">
        <v>0</v>
      </c>
      <c r="N22" s="30">
        <v>0</v>
      </c>
      <c r="O22" s="30">
        <v>0</v>
      </c>
      <c r="P22" s="31">
        <v>2500</v>
      </c>
      <c r="Q22" s="14"/>
      <c r="R22" s="39">
        <f t="shared" si="2"/>
        <v>2500</v>
      </c>
    </row>
    <row r="23" spans="1:18" s="15" customFormat="1" ht="19.899999999999999" customHeight="1">
      <c r="A23" s="16" t="s">
        <v>74</v>
      </c>
      <c r="B23" s="82" t="s">
        <v>257</v>
      </c>
      <c r="C23" s="27"/>
      <c r="D23" s="28"/>
      <c r="E23" s="29"/>
      <c r="F23" s="30"/>
      <c r="G23" s="30"/>
      <c r="H23" s="30"/>
      <c r="I23" s="30"/>
      <c r="J23" s="30"/>
      <c r="K23" s="30"/>
      <c r="L23" s="30"/>
      <c r="M23" s="30"/>
      <c r="N23" s="30">
        <v>0</v>
      </c>
      <c r="O23" s="30"/>
      <c r="P23" s="31">
        <v>2250</v>
      </c>
      <c r="Q23" s="14"/>
      <c r="R23" s="39">
        <f t="shared" si="2"/>
        <v>2250</v>
      </c>
    </row>
    <row r="24" spans="1:18" s="15" customFormat="1" ht="19.899999999999999" hidden="1" customHeight="1">
      <c r="A24" s="16" t="s">
        <v>71</v>
      </c>
      <c r="B24" s="27"/>
      <c r="C24" s="27"/>
      <c r="D24" s="28"/>
      <c r="E24" s="29"/>
      <c r="F24" s="30"/>
      <c r="G24" s="30"/>
      <c r="H24" s="30"/>
      <c r="I24" s="30"/>
      <c r="J24" s="30"/>
      <c r="K24" s="30"/>
      <c r="L24" s="30"/>
      <c r="M24" s="30"/>
      <c r="N24" s="30"/>
      <c r="O24" s="30"/>
      <c r="P24" s="31"/>
      <c r="Q24" s="14"/>
      <c r="R24" s="39"/>
    </row>
    <row r="25" spans="1:18" s="15" customFormat="1" ht="19.899999999999999" hidden="1" customHeight="1">
      <c r="A25" s="16" t="s">
        <v>72</v>
      </c>
      <c r="B25" s="27"/>
      <c r="C25" s="27"/>
      <c r="D25" s="28"/>
      <c r="E25" s="29"/>
      <c r="F25" s="30"/>
      <c r="G25" s="30"/>
      <c r="H25" s="30"/>
      <c r="I25" s="30"/>
      <c r="J25" s="30"/>
      <c r="K25" s="30"/>
      <c r="L25" s="30"/>
      <c r="M25" s="30"/>
      <c r="N25" s="30"/>
      <c r="O25" s="30"/>
      <c r="P25" s="31"/>
      <c r="Q25" s="14"/>
      <c r="R25" s="39"/>
    </row>
    <row r="26" spans="1:18" s="15" customFormat="1" ht="19.899999999999999" hidden="1" customHeight="1">
      <c r="A26" s="16" t="s">
        <v>73</v>
      </c>
      <c r="B26" s="27"/>
      <c r="C26" s="27"/>
      <c r="D26" s="28"/>
      <c r="E26" s="29"/>
      <c r="F26" s="30"/>
      <c r="G26" s="30"/>
      <c r="H26" s="30"/>
      <c r="I26" s="30"/>
      <c r="J26" s="30"/>
      <c r="K26" s="30"/>
      <c r="L26" s="30"/>
      <c r="M26" s="30"/>
      <c r="N26" s="30"/>
      <c r="O26" s="30"/>
      <c r="P26" s="31"/>
      <c r="Q26" s="14"/>
      <c r="R26" s="39"/>
    </row>
    <row r="27" spans="1:18" s="15" customFormat="1" ht="19.899999999999999" hidden="1" customHeight="1">
      <c r="A27" s="16" t="s">
        <v>74</v>
      </c>
      <c r="B27" s="27"/>
      <c r="C27" s="27"/>
      <c r="D27" s="28"/>
      <c r="E27" s="29"/>
      <c r="F27" s="30"/>
      <c r="G27" s="30"/>
      <c r="H27" s="30"/>
      <c r="I27" s="30"/>
      <c r="J27" s="30"/>
      <c r="K27" s="30"/>
      <c r="L27" s="30"/>
      <c r="M27" s="30"/>
      <c r="N27" s="30"/>
      <c r="O27" s="30"/>
      <c r="P27" s="31"/>
      <c r="Q27" s="14"/>
      <c r="R27" s="39"/>
    </row>
    <row r="28" spans="1:18" s="15" customFormat="1" ht="19.899999999999999" hidden="1" customHeight="1">
      <c r="A28" s="16" t="s">
        <v>75</v>
      </c>
      <c r="B28" s="27"/>
      <c r="C28" s="27"/>
      <c r="D28" s="28"/>
      <c r="E28" s="29"/>
      <c r="F28" s="30"/>
      <c r="G28" s="30"/>
      <c r="H28" s="30"/>
      <c r="I28" s="30"/>
      <c r="J28" s="30"/>
      <c r="K28" s="30"/>
      <c r="L28" s="30"/>
      <c r="M28" s="30"/>
      <c r="N28" s="30"/>
      <c r="O28" s="30"/>
      <c r="P28" s="31"/>
      <c r="Q28" s="14"/>
      <c r="R28" s="39"/>
    </row>
    <row r="29" spans="1:18" s="15" customFormat="1" ht="19.899999999999999" customHeight="1">
      <c r="A29" s="142" t="s">
        <v>76</v>
      </c>
      <c r="B29" s="143" t="s">
        <v>242</v>
      </c>
      <c r="C29" s="144"/>
      <c r="D29" s="145"/>
      <c r="E29" s="146"/>
      <c r="F29" s="147"/>
      <c r="G29" s="147"/>
      <c r="H29" s="147"/>
      <c r="I29" s="147"/>
      <c r="J29" s="147"/>
      <c r="K29" s="147">
        <v>9300</v>
      </c>
      <c r="L29" s="147"/>
      <c r="M29" s="147"/>
      <c r="N29" s="147"/>
      <c r="O29" s="147"/>
      <c r="P29" s="148"/>
      <c r="Q29" s="14"/>
      <c r="R29" s="39">
        <f>SUM(E29:P29)</f>
        <v>9300</v>
      </c>
    </row>
    <row r="30" spans="1:18" s="15" customFormat="1" ht="19.899999999999999" customHeight="1">
      <c r="A30" s="122" t="s">
        <v>76</v>
      </c>
      <c r="B30" s="123" t="s">
        <v>243</v>
      </c>
      <c r="C30" s="124"/>
      <c r="D30" s="125"/>
      <c r="E30" s="126"/>
      <c r="F30" s="127"/>
      <c r="G30" s="127"/>
      <c r="H30" s="127">
        <v>0</v>
      </c>
      <c r="I30" s="127">
        <v>0</v>
      </c>
      <c r="J30" s="127">
        <v>0</v>
      </c>
      <c r="K30" s="127">
        <v>0</v>
      </c>
      <c r="L30" s="127">
        <v>0</v>
      </c>
      <c r="M30" s="127">
        <v>0</v>
      </c>
      <c r="N30" s="127">
        <v>0</v>
      </c>
      <c r="O30" s="127">
        <v>0</v>
      </c>
      <c r="P30" s="127">
        <v>0</v>
      </c>
      <c r="Q30" s="14"/>
      <c r="R30" s="39">
        <f>SUM(E30:P30)</f>
        <v>0</v>
      </c>
    </row>
    <row r="31" spans="1:18" s="15" customFormat="1" ht="19.899999999999999" customHeight="1">
      <c r="A31" s="156" t="s">
        <v>76</v>
      </c>
      <c r="B31" s="157" t="s">
        <v>252</v>
      </c>
      <c r="C31" s="158"/>
      <c r="D31" s="159"/>
      <c r="E31" s="160"/>
      <c r="F31" s="160"/>
      <c r="G31" s="160"/>
      <c r="H31" s="160"/>
      <c r="I31" s="160"/>
      <c r="J31" s="160"/>
      <c r="K31" s="160"/>
      <c r="L31" s="160"/>
      <c r="M31" s="160"/>
      <c r="N31" s="160"/>
      <c r="O31" s="160"/>
      <c r="P31" s="160"/>
      <c r="Q31" s="14"/>
      <c r="R31" s="39"/>
    </row>
    <row r="32" spans="1:18" s="15" customFormat="1" ht="19.899999999999999" customHeight="1">
      <c r="A32" s="139" t="s">
        <v>77</v>
      </c>
      <c r="B32" s="133" t="s">
        <v>284</v>
      </c>
      <c r="C32" s="134"/>
      <c r="D32" s="135"/>
      <c r="E32" s="140"/>
      <c r="F32" s="140"/>
      <c r="G32" s="140"/>
      <c r="H32" s="141">
        <f>+(H67+H68)*0.5935</f>
        <v>919.92500000000007</v>
      </c>
      <c r="I32" s="141">
        <f t="shared" ref="I32:P32" si="3">+(I67+I68)*0.5935</f>
        <v>919.92500000000007</v>
      </c>
      <c r="J32" s="141">
        <f t="shared" si="3"/>
        <v>919.92500000000007</v>
      </c>
      <c r="K32" s="141">
        <f t="shared" si="3"/>
        <v>919.92500000000007</v>
      </c>
      <c r="L32" s="141">
        <f t="shared" si="3"/>
        <v>919.92500000000007</v>
      </c>
      <c r="M32" s="141">
        <f t="shared" si="3"/>
        <v>919.92500000000007</v>
      </c>
      <c r="N32" s="141">
        <f t="shared" si="3"/>
        <v>919.92500000000007</v>
      </c>
      <c r="O32" s="141">
        <f t="shared" si="3"/>
        <v>919.92500000000007</v>
      </c>
      <c r="P32" s="141">
        <f t="shared" si="3"/>
        <v>919.92500000000007</v>
      </c>
      <c r="Q32" s="14"/>
      <c r="R32" s="39"/>
    </row>
    <row r="33" spans="1:400" s="15" customFormat="1" ht="19.899999999999999" customHeight="1">
      <c r="A33" s="139" t="s">
        <v>77</v>
      </c>
      <c r="B33" s="133" t="s">
        <v>283</v>
      </c>
      <c r="C33" s="134"/>
      <c r="D33" s="135"/>
      <c r="E33" s="140"/>
      <c r="F33" s="141">
        <f t="shared" ref="F33:P33" si="4">+(F65+F66)*0.5935</f>
        <v>77.155000000000001</v>
      </c>
      <c r="G33" s="141">
        <f t="shared" si="4"/>
        <v>919.92500000000007</v>
      </c>
      <c r="H33" s="141">
        <f t="shared" si="4"/>
        <v>919.92500000000007</v>
      </c>
      <c r="I33" s="141">
        <f t="shared" si="4"/>
        <v>919.92500000000007</v>
      </c>
      <c r="J33" s="141">
        <f t="shared" si="4"/>
        <v>919.92500000000007</v>
      </c>
      <c r="K33" s="141">
        <f t="shared" si="4"/>
        <v>919.92500000000007</v>
      </c>
      <c r="L33" s="141">
        <f t="shared" si="4"/>
        <v>919.92500000000007</v>
      </c>
      <c r="M33" s="141">
        <f t="shared" si="4"/>
        <v>919.92500000000007</v>
      </c>
      <c r="N33" s="141">
        <f t="shared" si="4"/>
        <v>919.92500000000007</v>
      </c>
      <c r="O33" s="141">
        <f t="shared" si="4"/>
        <v>919.92500000000007</v>
      </c>
      <c r="P33" s="141">
        <f t="shared" si="4"/>
        <v>919.92500000000007</v>
      </c>
      <c r="Q33" s="14"/>
      <c r="R33" s="39">
        <f>SUM(E33:P33)</f>
        <v>9276.4050000000007</v>
      </c>
    </row>
    <row r="34" spans="1:400" s="15" customFormat="1" ht="19.899999999999999" customHeight="1">
      <c r="A34" s="26" t="s">
        <v>77</v>
      </c>
      <c r="B34" s="82" t="s">
        <v>241</v>
      </c>
      <c r="C34" s="27"/>
      <c r="D34" s="28"/>
      <c r="E34" s="29"/>
      <c r="F34" s="30"/>
      <c r="G34" s="30" t="s">
        <v>245</v>
      </c>
      <c r="H34" s="30"/>
      <c r="I34" s="30"/>
      <c r="J34" s="30"/>
      <c r="K34" s="30"/>
      <c r="L34" s="30"/>
      <c r="M34" s="30"/>
      <c r="N34" s="30"/>
      <c r="O34" s="30"/>
      <c r="P34" s="121"/>
      <c r="Q34" s="14"/>
      <c r="R34" s="39"/>
    </row>
    <row r="35" spans="1:400" s="15" customFormat="1" ht="19.899999999999999" customHeight="1">
      <c r="A35" s="26" t="s">
        <v>78</v>
      </c>
      <c r="B35" s="82" t="s">
        <v>220</v>
      </c>
      <c r="C35" s="27"/>
      <c r="D35" s="28"/>
      <c r="E35" s="29"/>
      <c r="F35" s="30"/>
      <c r="G35" s="30"/>
      <c r="H35" s="30"/>
      <c r="I35" s="30"/>
      <c r="J35" s="30"/>
      <c r="K35" s="30"/>
      <c r="L35" s="30"/>
      <c r="M35" s="30"/>
      <c r="N35" s="30"/>
      <c r="O35" s="30"/>
      <c r="P35" s="31"/>
      <c r="Q35" s="14"/>
      <c r="R35" s="39"/>
      <c r="S35" s="39"/>
    </row>
    <row r="36" spans="1:400" s="15" customFormat="1" ht="19.899999999999999" customHeight="1" thickBot="1">
      <c r="A36" s="26" t="s">
        <v>79</v>
      </c>
      <c r="B36" s="82" t="s">
        <v>126</v>
      </c>
      <c r="C36" s="27"/>
      <c r="D36" s="28"/>
      <c r="E36" s="29"/>
      <c r="F36" s="30"/>
      <c r="G36" s="30"/>
      <c r="H36" s="30"/>
      <c r="I36" s="30"/>
      <c r="J36" s="30"/>
      <c r="K36" s="30"/>
      <c r="L36" s="30"/>
      <c r="M36" s="30"/>
      <c r="N36" s="30"/>
      <c r="O36" s="30"/>
      <c r="P36" s="31"/>
      <c r="Q36" s="14"/>
    </row>
    <row r="37" spans="1:400" s="77" customFormat="1" ht="19.899999999999999" customHeight="1" thickBot="1">
      <c r="A37" s="67" t="s">
        <v>80</v>
      </c>
      <c r="B37" s="93" t="s">
        <v>120</v>
      </c>
      <c r="C37" s="70"/>
      <c r="D37" s="71"/>
      <c r="E37" s="72">
        <f t="shared" ref="E37:P37" si="5">SUM(E17:E36)</f>
        <v>0</v>
      </c>
      <c r="F37" s="73">
        <f t="shared" si="5"/>
        <v>77.155000000000001</v>
      </c>
      <c r="G37" s="73">
        <f t="shared" si="5"/>
        <v>1369.9250000000002</v>
      </c>
      <c r="H37" s="73">
        <f t="shared" si="5"/>
        <v>2109.8500000000004</v>
      </c>
      <c r="I37" s="73">
        <f t="shared" si="5"/>
        <v>1839.8500000000001</v>
      </c>
      <c r="J37" s="73">
        <f t="shared" si="5"/>
        <v>1839.8500000000001</v>
      </c>
      <c r="K37" s="73">
        <f t="shared" si="5"/>
        <v>11139.849999999999</v>
      </c>
      <c r="L37" s="73">
        <f t="shared" si="5"/>
        <v>1839.8500000000001</v>
      </c>
      <c r="M37" s="73">
        <f t="shared" si="5"/>
        <v>3194.8500000000004</v>
      </c>
      <c r="N37" s="73">
        <f t="shared" si="5"/>
        <v>4069.8500000000004</v>
      </c>
      <c r="O37" s="73">
        <f t="shared" si="5"/>
        <v>4569.8500000000004</v>
      </c>
      <c r="P37" s="74">
        <f t="shared" si="5"/>
        <v>9519.8499999999985</v>
      </c>
      <c r="Q37" s="76"/>
      <c r="R37" s="39">
        <f t="shared" ref="R37:R46" si="6">SUM(E37:P37)</f>
        <v>41570.729999999996</v>
      </c>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4"/>
      <c r="BJ37" s="174"/>
      <c r="BK37" s="174"/>
      <c r="BL37" s="174"/>
      <c r="BM37" s="174"/>
      <c r="BN37" s="174"/>
      <c r="BO37" s="174"/>
      <c r="BP37" s="174"/>
      <c r="BQ37" s="174"/>
      <c r="BR37" s="174"/>
      <c r="BS37" s="174"/>
      <c r="BT37" s="174"/>
      <c r="BU37" s="174"/>
      <c r="BV37" s="174"/>
      <c r="BW37" s="174"/>
      <c r="BX37" s="174"/>
      <c r="BY37" s="174"/>
      <c r="BZ37" s="174"/>
      <c r="CA37" s="174"/>
      <c r="CB37" s="174"/>
      <c r="CC37" s="174"/>
      <c r="CD37" s="174"/>
      <c r="CE37" s="174"/>
      <c r="CF37" s="174"/>
      <c r="CG37" s="174"/>
      <c r="CH37" s="174"/>
      <c r="CI37" s="174"/>
      <c r="CJ37" s="174"/>
      <c r="CK37" s="174"/>
      <c r="CL37" s="174"/>
      <c r="CM37" s="174"/>
      <c r="CN37" s="174"/>
      <c r="CO37" s="174"/>
      <c r="CP37" s="174"/>
      <c r="CQ37" s="174"/>
      <c r="CR37" s="174"/>
      <c r="CS37" s="174"/>
      <c r="CT37" s="174"/>
      <c r="CU37" s="174"/>
      <c r="CV37" s="174"/>
      <c r="CW37" s="174"/>
      <c r="CX37" s="174"/>
      <c r="CY37" s="174"/>
      <c r="CZ37" s="174"/>
      <c r="DA37" s="174"/>
      <c r="DB37" s="174"/>
      <c r="DC37" s="174"/>
      <c r="DD37" s="174"/>
      <c r="DE37" s="174"/>
      <c r="DF37" s="174"/>
      <c r="DG37" s="174"/>
      <c r="DH37" s="174"/>
      <c r="DI37" s="174"/>
      <c r="DJ37" s="174"/>
      <c r="DK37" s="174"/>
      <c r="DL37" s="174"/>
      <c r="DM37" s="174"/>
      <c r="DN37" s="174"/>
      <c r="DO37" s="174"/>
      <c r="DP37" s="174"/>
      <c r="DQ37" s="174"/>
      <c r="DR37" s="174"/>
      <c r="DS37" s="174"/>
      <c r="DT37" s="174"/>
      <c r="DU37" s="174"/>
      <c r="DV37" s="174"/>
      <c r="DW37" s="174"/>
      <c r="DX37" s="174"/>
      <c r="DY37" s="174"/>
      <c r="DZ37" s="174"/>
      <c r="EA37" s="174"/>
      <c r="EB37" s="174"/>
      <c r="EC37" s="174"/>
      <c r="ED37" s="174"/>
      <c r="EE37" s="174"/>
      <c r="EF37" s="174"/>
      <c r="EG37" s="174"/>
      <c r="EH37" s="174"/>
      <c r="EI37" s="174"/>
      <c r="EJ37" s="174"/>
      <c r="EK37" s="174"/>
      <c r="EL37" s="174"/>
      <c r="EM37" s="174"/>
      <c r="EN37" s="174"/>
      <c r="EO37" s="174"/>
      <c r="EP37" s="174"/>
      <c r="EQ37" s="174"/>
      <c r="ER37" s="174"/>
      <c r="ES37" s="174"/>
      <c r="ET37" s="174"/>
      <c r="EU37" s="174"/>
      <c r="EV37" s="174"/>
      <c r="EW37" s="174"/>
      <c r="EX37" s="174"/>
      <c r="EY37" s="174"/>
      <c r="EZ37" s="174"/>
      <c r="FA37" s="174"/>
      <c r="FB37" s="174"/>
      <c r="FC37" s="174"/>
      <c r="FD37" s="174"/>
      <c r="FE37" s="174"/>
      <c r="FF37" s="174"/>
      <c r="FG37" s="174"/>
      <c r="FH37" s="174"/>
      <c r="FI37" s="174"/>
      <c r="FJ37" s="174"/>
      <c r="FK37" s="174"/>
      <c r="FL37" s="174"/>
      <c r="FM37" s="174"/>
      <c r="FN37" s="174"/>
      <c r="FO37" s="174"/>
      <c r="FP37" s="174"/>
      <c r="FQ37" s="174"/>
      <c r="FR37" s="174"/>
      <c r="FS37" s="174"/>
      <c r="FT37" s="174"/>
      <c r="FU37" s="174"/>
      <c r="FV37" s="174"/>
      <c r="FW37" s="174"/>
      <c r="FX37" s="174"/>
      <c r="FY37" s="174"/>
      <c r="FZ37" s="174"/>
      <c r="GA37" s="174"/>
      <c r="GB37" s="174"/>
      <c r="GC37" s="174"/>
      <c r="GD37" s="174"/>
      <c r="GE37" s="174"/>
      <c r="GF37" s="174"/>
      <c r="GG37" s="174"/>
      <c r="GH37" s="174"/>
      <c r="GI37" s="174"/>
      <c r="GJ37" s="174"/>
      <c r="GK37" s="174"/>
      <c r="GL37" s="174"/>
      <c r="GM37" s="174"/>
      <c r="GN37" s="174"/>
      <c r="GO37" s="174"/>
      <c r="GP37" s="174"/>
      <c r="GQ37" s="174"/>
      <c r="GR37" s="174"/>
      <c r="GS37" s="174"/>
      <c r="GT37" s="174"/>
      <c r="GU37" s="174"/>
      <c r="GV37" s="174"/>
      <c r="GW37" s="174"/>
      <c r="GX37" s="174"/>
      <c r="GY37" s="174"/>
      <c r="GZ37" s="174"/>
      <c r="HA37" s="174"/>
      <c r="HB37" s="174"/>
      <c r="HC37" s="174"/>
      <c r="HD37" s="174"/>
      <c r="HE37" s="174"/>
      <c r="HF37" s="174"/>
      <c r="HG37" s="174"/>
      <c r="HH37" s="174"/>
      <c r="HI37" s="174"/>
      <c r="HJ37" s="174"/>
      <c r="HK37" s="174"/>
      <c r="HL37" s="174"/>
      <c r="HM37" s="174"/>
      <c r="HN37" s="174"/>
      <c r="HO37" s="174"/>
      <c r="HP37" s="174"/>
      <c r="HQ37" s="174"/>
      <c r="HR37" s="174"/>
      <c r="HS37" s="174"/>
      <c r="HT37" s="174"/>
      <c r="HU37" s="174"/>
      <c r="HV37" s="174"/>
      <c r="HW37" s="174"/>
      <c r="HX37" s="174"/>
      <c r="HY37" s="174"/>
      <c r="HZ37" s="174"/>
      <c r="IA37" s="174"/>
      <c r="IB37" s="174"/>
      <c r="IC37" s="174"/>
      <c r="ID37" s="174"/>
      <c r="IE37" s="174"/>
      <c r="IF37" s="174"/>
      <c r="IG37" s="174"/>
      <c r="IH37" s="174"/>
      <c r="II37" s="174"/>
      <c r="IJ37" s="174"/>
      <c r="IK37" s="174"/>
      <c r="IL37" s="174"/>
      <c r="IM37" s="174"/>
      <c r="IN37" s="174"/>
      <c r="IO37" s="174"/>
      <c r="IP37" s="174"/>
      <c r="IQ37" s="174"/>
      <c r="IR37" s="174"/>
      <c r="IS37" s="174"/>
      <c r="IT37" s="174"/>
      <c r="IU37" s="174"/>
      <c r="IV37" s="174"/>
      <c r="IW37" s="174"/>
      <c r="IX37" s="174"/>
      <c r="IY37" s="174"/>
      <c r="IZ37" s="174"/>
      <c r="JA37" s="174"/>
      <c r="JB37" s="174"/>
      <c r="JC37" s="174"/>
      <c r="JD37" s="174"/>
      <c r="JE37" s="174"/>
      <c r="JF37" s="174"/>
      <c r="JG37" s="174"/>
      <c r="JH37" s="174"/>
      <c r="JI37" s="174"/>
      <c r="JJ37" s="174"/>
      <c r="JK37" s="174"/>
      <c r="JL37" s="174"/>
      <c r="JM37" s="174"/>
      <c r="JN37" s="174"/>
      <c r="JO37" s="174"/>
      <c r="JP37" s="174"/>
      <c r="JQ37" s="174"/>
      <c r="JR37" s="174"/>
      <c r="JS37" s="174"/>
      <c r="JT37" s="174"/>
      <c r="JU37" s="174"/>
      <c r="JV37" s="174"/>
      <c r="JW37" s="174"/>
      <c r="JX37" s="174"/>
      <c r="JY37" s="174"/>
      <c r="JZ37" s="174"/>
      <c r="KA37" s="174"/>
      <c r="KB37" s="174"/>
      <c r="KC37" s="174"/>
      <c r="KD37" s="174"/>
      <c r="KE37" s="174"/>
      <c r="KF37" s="174"/>
      <c r="KG37" s="174"/>
      <c r="KH37" s="174"/>
      <c r="KI37" s="174"/>
      <c r="KJ37" s="174"/>
      <c r="KK37" s="174"/>
      <c r="KL37" s="174"/>
      <c r="KM37" s="174"/>
      <c r="KN37" s="174"/>
      <c r="KO37" s="174"/>
      <c r="KP37" s="174"/>
      <c r="KQ37" s="174"/>
      <c r="KR37" s="174"/>
      <c r="KS37" s="174"/>
      <c r="KT37" s="174"/>
      <c r="KU37" s="174"/>
      <c r="KV37" s="174"/>
      <c r="KW37" s="174"/>
      <c r="KX37" s="174"/>
      <c r="KY37" s="174"/>
      <c r="KZ37" s="174"/>
      <c r="LA37" s="174"/>
      <c r="LB37" s="174"/>
      <c r="LC37" s="174"/>
      <c r="LD37" s="174"/>
      <c r="LE37" s="174"/>
      <c r="LF37" s="174"/>
      <c r="LG37" s="174"/>
      <c r="LH37" s="174"/>
      <c r="LI37" s="174"/>
      <c r="LJ37" s="174"/>
      <c r="LK37" s="174"/>
      <c r="LL37" s="174"/>
      <c r="LM37" s="174"/>
      <c r="LN37" s="174"/>
      <c r="LO37" s="174"/>
      <c r="LP37" s="174"/>
      <c r="LQ37" s="174"/>
      <c r="LR37" s="174"/>
      <c r="LS37" s="174"/>
      <c r="LT37" s="174"/>
      <c r="LU37" s="174"/>
      <c r="LV37" s="174"/>
      <c r="LW37" s="174"/>
      <c r="LX37" s="174"/>
      <c r="LY37" s="174"/>
      <c r="LZ37" s="174"/>
      <c r="MA37" s="174"/>
      <c r="MB37" s="174"/>
      <c r="MC37" s="174"/>
      <c r="MD37" s="174"/>
      <c r="ME37" s="174"/>
      <c r="MF37" s="174"/>
      <c r="MG37" s="174"/>
      <c r="MH37" s="174"/>
      <c r="MI37" s="174"/>
      <c r="MJ37" s="174"/>
      <c r="MK37" s="174"/>
      <c r="ML37" s="174"/>
      <c r="MM37" s="174"/>
      <c r="MN37" s="174"/>
      <c r="MO37" s="174"/>
      <c r="MP37" s="174"/>
      <c r="MQ37" s="174"/>
      <c r="MR37" s="174"/>
      <c r="MS37" s="174"/>
      <c r="MT37" s="174"/>
      <c r="MU37" s="174"/>
      <c r="MV37" s="174"/>
      <c r="MW37" s="174"/>
      <c r="MX37" s="174"/>
      <c r="MY37" s="174"/>
      <c r="MZ37" s="174"/>
      <c r="NA37" s="174"/>
      <c r="NB37" s="174"/>
      <c r="NC37" s="174"/>
      <c r="ND37" s="174"/>
      <c r="NE37" s="174"/>
      <c r="NF37" s="174"/>
      <c r="NG37" s="174"/>
      <c r="NH37" s="174"/>
      <c r="NI37" s="174"/>
      <c r="NJ37" s="174"/>
      <c r="NK37" s="174"/>
      <c r="NL37" s="174"/>
      <c r="NM37" s="174"/>
      <c r="NN37" s="174"/>
      <c r="NO37" s="174"/>
      <c r="NP37" s="174"/>
      <c r="NQ37" s="174"/>
      <c r="NR37" s="174"/>
      <c r="NS37" s="174"/>
      <c r="NT37" s="174"/>
      <c r="NU37" s="174"/>
      <c r="NV37" s="174"/>
      <c r="NW37" s="174"/>
      <c r="NX37" s="174"/>
      <c r="NY37" s="174"/>
      <c r="NZ37" s="174"/>
      <c r="OA37" s="174"/>
      <c r="OB37" s="174"/>
      <c r="OC37" s="174"/>
      <c r="OD37" s="174"/>
      <c r="OE37" s="174"/>
      <c r="OF37" s="174"/>
      <c r="OG37" s="174"/>
      <c r="OH37" s="174"/>
      <c r="OI37" s="174"/>
      <c r="OJ37" s="174"/>
    </row>
    <row r="38" spans="1:400" s="15" customFormat="1" ht="19.899999999999999" customHeight="1" thickBot="1">
      <c r="A38" s="58" t="s">
        <v>233</v>
      </c>
      <c r="B38" s="78" t="s">
        <v>121</v>
      </c>
      <c r="C38" s="41"/>
      <c r="D38" s="42"/>
      <c r="E38" s="87">
        <f t="shared" ref="E38:P38" si="7">E16+E37</f>
        <v>0</v>
      </c>
      <c r="F38" s="88">
        <f t="shared" si="7"/>
        <v>77.155000000000001</v>
      </c>
      <c r="G38" s="88">
        <f t="shared" si="7"/>
        <v>1369.9250000000002</v>
      </c>
      <c r="H38" s="88">
        <f t="shared" si="7"/>
        <v>2109.8500000000004</v>
      </c>
      <c r="I38" s="88">
        <f t="shared" si="7"/>
        <v>1839.8500000000001</v>
      </c>
      <c r="J38" s="88">
        <f t="shared" si="7"/>
        <v>1839.8500000000001</v>
      </c>
      <c r="K38" s="88">
        <f t="shared" si="7"/>
        <v>11139.849999999999</v>
      </c>
      <c r="L38" s="88">
        <f t="shared" si="7"/>
        <v>1839.8500000000001</v>
      </c>
      <c r="M38" s="88">
        <f t="shared" si="7"/>
        <v>3194.8500000000004</v>
      </c>
      <c r="N38" s="88">
        <f t="shared" si="7"/>
        <v>4069.8500000000004</v>
      </c>
      <c r="O38" s="88">
        <f t="shared" si="7"/>
        <v>4569.8500000000004</v>
      </c>
      <c r="P38" s="89">
        <f t="shared" si="7"/>
        <v>9519.8499999999985</v>
      </c>
      <c r="Q38" s="14"/>
      <c r="R38" s="39">
        <f t="shared" si="6"/>
        <v>41570.729999999996</v>
      </c>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P38" s="175"/>
      <c r="CQ38" s="175"/>
      <c r="CR38" s="175"/>
      <c r="CS38" s="175"/>
      <c r="CT38" s="175"/>
      <c r="CU38" s="175"/>
      <c r="CV38" s="175"/>
      <c r="CW38" s="175"/>
      <c r="CX38" s="175"/>
      <c r="CY38" s="175"/>
      <c r="CZ38" s="175"/>
      <c r="DA38" s="175"/>
      <c r="DB38" s="175"/>
      <c r="DC38" s="175"/>
      <c r="DD38" s="175"/>
      <c r="DE38" s="175"/>
      <c r="DF38" s="175"/>
      <c r="DG38" s="175"/>
      <c r="DH38" s="175"/>
      <c r="DI38" s="175"/>
      <c r="DJ38" s="175"/>
      <c r="DK38" s="175"/>
      <c r="DL38" s="175"/>
      <c r="DM38" s="175"/>
      <c r="DN38" s="175"/>
      <c r="DO38" s="175"/>
      <c r="DP38" s="175"/>
      <c r="DQ38" s="175"/>
      <c r="DR38" s="175"/>
      <c r="DS38" s="175"/>
      <c r="DT38" s="175"/>
      <c r="DU38" s="175"/>
      <c r="DV38" s="175"/>
      <c r="DW38" s="175"/>
      <c r="DX38" s="175"/>
      <c r="DY38" s="175"/>
      <c r="DZ38" s="175"/>
      <c r="EA38" s="175"/>
      <c r="EB38" s="175"/>
      <c r="EC38" s="175"/>
      <c r="ED38" s="175"/>
      <c r="EE38" s="175"/>
      <c r="EF38" s="175"/>
      <c r="EG38" s="175"/>
      <c r="EH38" s="175"/>
      <c r="EI38" s="175"/>
      <c r="EJ38" s="175"/>
      <c r="EK38" s="175"/>
      <c r="EL38" s="175"/>
      <c r="EM38" s="175"/>
      <c r="EN38" s="175"/>
      <c r="EO38" s="175"/>
      <c r="EP38" s="175"/>
      <c r="EQ38" s="175"/>
      <c r="ER38" s="175"/>
      <c r="ES38" s="175"/>
      <c r="ET38" s="175"/>
      <c r="EU38" s="175"/>
      <c r="EV38" s="175"/>
      <c r="EW38" s="175"/>
      <c r="EX38" s="175"/>
      <c r="EY38" s="175"/>
      <c r="EZ38" s="175"/>
      <c r="FA38" s="175"/>
      <c r="FB38" s="175"/>
      <c r="FC38" s="175"/>
      <c r="FD38" s="175"/>
      <c r="FE38" s="175"/>
      <c r="FF38" s="175"/>
      <c r="FG38" s="175"/>
      <c r="FH38" s="175"/>
      <c r="FI38" s="175"/>
      <c r="FJ38" s="175"/>
      <c r="FK38" s="175"/>
      <c r="FL38" s="175"/>
      <c r="FM38" s="175"/>
      <c r="FN38" s="175"/>
      <c r="FO38" s="175"/>
      <c r="FP38" s="175"/>
      <c r="FQ38" s="175"/>
      <c r="FR38" s="175"/>
      <c r="FS38" s="175"/>
      <c r="FT38" s="175"/>
      <c r="FU38" s="175"/>
      <c r="FV38" s="175"/>
      <c r="FW38" s="175"/>
      <c r="FX38" s="175"/>
      <c r="FY38" s="175"/>
      <c r="FZ38" s="175"/>
      <c r="GA38" s="175"/>
      <c r="GB38" s="175"/>
      <c r="GC38" s="175"/>
      <c r="GD38" s="175"/>
      <c r="GE38" s="175"/>
      <c r="GF38" s="175"/>
      <c r="GG38" s="175"/>
      <c r="GH38" s="175"/>
      <c r="GI38" s="175"/>
      <c r="GJ38" s="175"/>
      <c r="GK38" s="175"/>
      <c r="GL38" s="175"/>
      <c r="GM38" s="175"/>
      <c r="GN38" s="175"/>
      <c r="GO38" s="175"/>
      <c r="GP38" s="175"/>
      <c r="GQ38" s="175"/>
      <c r="GR38" s="175"/>
      <c r="GS38" s="175"/>
      <c r="GT38" s="175"/>
      <c r="GU38" s="175"/>
      <c r="GV38" s="175"/>
      <c r="GW38" s="175"/>
      <c r="GX38" s="175"/>
      <c r="GY38" s="175"/>
      <c r="GZ38" s="175"/>
      <c r="HA38" s="175"/>
      <c r="HB38" s="175"/>
      <c r="HC38" s="175"/>
      <c r="HD38" s="175"/>
      <c r="HE38" s="175"/>
      <c r="HF38" s="175"/>
      <c r="HG38" s="175"/>
      <c r="HH38" s="175"/>
      <c r="HI38" s="175"/>
      <c r="HJ38" s="175"/>
      <c r="HK38" s="175"/>
      <c r="HL38" s="175"/>
      <c r="HM38" s="175"/>
      <c r="HN38" s="175"/>
      <c r="HO38" s="175"/>
      <c r="HP38" s="175"/>
      <c r="HQ38" s="175"/>
      <c r="HR38" s="175"/>
      <c r="HS38" s="175"/>
      <c r="HT38" s="175"/>
      <c r="HU38" s="175"/>
      <c r="HV38" s="175"/>
      <c r="HW38" s="175"/>
      <c r="HX38" s="175"/>
      <c r="HY38" s="175"/>
      <c r="HZ38" s="175"/>
      <c r="IA38" s="175"/>
      <c r="IB38" s="175"/>
      <c r="IC38" s="175"/>
      <c r="ID38" s="175"/>
      <c r="IE38" s="175"/>
      <c r="IF38" s="175"/>
      <c r="IG38" s="175"/>
      <c r="IH38" s="175"/>
      <c r="II38" s="175"/>
      <c r="IJ38" s="175"/>
      <c r="IK38" s="175"/>
      <c r="IL38" s="175"/>
      <c r="IM38" s="175"/>
      <c r="IN38" s="175"/>
      <c r="IO38" s="175"/>
      <c r="IP38" s="175"/>
      <c r="IQ38" s="175"/>
      <c r="IR38" s="175"/>
      <c r="IS38" s="175"/>
      <c r="IT38" s="175"/>
      <c r="IU38" s="175"/>
      <c r="IV38" s="175"/>
      <c r="IW38" s="175"/>
      <c r="IX38" s="175"/>
      <c r="IY38" s="175"/>
      <c r="IZ38" s="175"/>
      <c r="JA38" s="175"/>
      <c r="JB38" s="175"/>
      <c r="JC38" s="175"/>
      <c r="JD38" s="175"/>
      <c r="JE38" s="175"/>
      <c r="JF38" s="175"/>
      <c r="JG38" s="175"/>
      <c r="JH38" s="175"/>
      <c r="JI38" s="175"/>
      <c r="JJ38" s="175"/>
      <c r="JK38" s="175"/>
      <c r="JL38" s="175"/>
      <c r="JM38" s="175"/>
      <c r="JN38" s="175"/>
      <c r="JO38" s="175"/>
      <c r="JP38" s="175"/>
      <c r="JQ38" s="175"/>
      <c r="JR38" s="175"/>
      <c r="JS38" s="175"/>
      <c r="JT38" s="175"/>
      <c r="JU38" s="175"/>
      <c r="JV38" s="175"/>
      <c r="JW38" s="175"/>
      <c r="JX38" s="175"/>
      <c r="JY38" s="175"/>
      <c r="JZ38" s="175"/>
      <c r="KA38" s="175"/>
      <c r="KB38" s="175"/>
      <c r="KC38" s="175"/>
      <c r="KD38" s="175"/>
      <c r="KE38" s="175"/>
      <c r="KF38" s="175"/>
      <c r="KG38" s="175"/>
      <c r="KH38" s="175"/>
      <c r="KI38" s="175"/>
      <c r="KJ38" s="175"/>
      <c r="KK38" s="175"/>
      <c r="KL38" s="175"/>
      <c r="KM38" s="175"/>
      <c r="KN38" s="175"/>
      <c r="KO38" s="175"/>
      <c r="KP38" s="175"/>
      <c r="KQ38" s="175"/>
      <c r="KR38" s="175"/>
      <c r="KS38" s="175"/>
      <c r="KT38" s="175"/>
      <c r="KU38" s="175"/>
      <c r="KV38" s="175"/>
      <c r="KW38" s="175"/>
      <c r="KX38" s="175"/>
      <c r="KY38" s="175"/>
      <c r="KZ38" s="175"/>
      <c r="LA38" s="175"/>
      <c r="LB38" s="175"/>
      <c r="LC38" s="175"/>
      <c r="LD38" s="175"/>
      <c r="LE38" s="175"/>
      <c r="LF38" s="175"/>
      <c r="LG38" s="175"/>
      <c r="LH38" s="175"/>
      <c r="LI38" s="175"/>
      <c r="LJ38" s="175"/>
      <c r="LK38" s="175"/>
      <c r="LL38" s="175"/>
      <c r="LM38" s="175"/>
      <c r="LN38" s="175"/>
      <c r="LO38" s="175"/>
      <c r="LP38" s="175"/>
      <c r="LQ38" s="175"/>
      <c r="LR38" s="175"/>
      <c r="LS38" s="175"/>
      <c r="LT38" s="175"/>
      <c r="LU38" s="175"/>
      <c r="LV38" s="175"/>
      <c r="LW38" s="175"/>
      <c r="LX38" s="175"/>
      <c r="LY38" s="175"/>
      <c r="LZ38" s="175"/>
      <c r="MA38" s="175"/>
      <c r="MB38" s="175"/>
      <c r="MC38" s="175"/>
      <c r="MD38" s="175"/>
      <c r="ME38" s="175"/>
      <c r="MF38" s="175"/>
      <c r="MG38" s="175"/>
      <c r="MH38" s="175"/>
      <c r="MI38" s="175"/>
      <c r="MJ38" s="175"/>
      <c r="MK38" s="175"/>
      <c r="ML38" s="175"/>
      <c r="MM38" s="175"/>
      <c r="MN38" s="175"/>
      <c r="MO38" s="175"/>
      <c r="MP38" s="175"/>
      <c r="MQ38" s="175"/>
      <c r="MR38" s="175"/>
      <c r="MS38" s="175"/>
      <c r="MT38" s="175"/>
      <c r="MU38" s="175"/>
      <c r="MV38" s="175"/>
      <c r="MW38" s="175"/>
      <c r="MX38" s="175"/>
      <c r="MY38" s="175"/>
      <c r="MZ38" s="175"/>
      <c r="NA38" s="175"/>
      <c r="NB38" s="175"/>
      <c r="NC38" s="175"/>
      <c r="ND38" s="175"/>
      <c r="NE38" s="175"/>
      <c r="NF38" s="175"/>
      <c r="NG38" s="175"/>
      <c r="NH38" s="175"/>
      <c r="NI38" s="175"/>
      <c r="NJ38" s="175"/>
      <c r="NK38" s="175"/>
      <c r="NL38" s="175"/>
      <c r="NM38" s="175"/>
      <c r="NN38" s="175"/>
      <c r="NO38" s="175"/>
      <c r="NP38" s="175"/>
      <c r="NQ38" s="175"/>
      <c r="NR38" s="175"/>
      <c r="NS38" s="175"/>
      <c r="NT38" s="175"/>
      <c r="NU38" s="175"/>
      <c r="NV38" s="175"/>
      <c r="NW38" s="175"/>
      <c r="NX38" s="175"/>
      <c r="NY38" s="175"/>
      <c r="NZ38" s="175"/>
      <c r="OA38" s="175"/>
      <c r="OB38" s="175"/>
      <c r="OC38" s="175"/>
      <c r="OD38" s="175"/>
      <c r="OE38" s="175"/>
      <c r="OF38" s="175"/>
      <c r="OG38" s="175"/>
      <c r="OH38" s="175"/>
      <c r="OI38" s="175"/>
      <c r="OJ38" s="175"/>
    </row>
    <row r="39" spans="1:400" ht="12" customHeight="1" thickBot="1">
      <c r="E39" s="13"/>
      <c r="F39" s="13"/>
      <c r="G39" s="13"/>
      <c r="H39" s="13"/>
      <c r="I39" s="13"/>
      <c r="J39" s="13"/>
      <c r="K39" s="13"/>
      <c r="L39" s="13"/>
      <c r="M39" s="13"/>
      <c r="N39" s="13"/>
      <c r="O39" s="13"/>
      <c r="P39" s="13"/>
      <c r="R39" s="39">
        <f t="shared" si="6"/>
        <v>0</v>
      </c>
      <c r="S39" s="176"/>
      <c r="T39" s="176"/>
      <c r="U39" s="176"/>
      <c r="V39" s="176"/>
      <c r="W39" s="176"/>
      <c r="X39" s="176"/>
      <c r="Y39" s="176"/>
      <c r="Z39" s="176"/>
      <c r="AA39" s="176"/>
      <c r="AB39" s="176"/>
      <c r="AC39" s="176"/>
      <c r="AD39" s="176"/>
      <c r="AE39" s="176"/>
      <c r="AF39" s="176"/>
      <c r="AG39" s="176"/>
      <c r="AH39" s="176"/>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c r="BQ39" s="176"/>
      <c r="BR39" s="176"/>
      <c r="BS39" s="176"/>
      <c r="BT39" s="176"/>
      <c r="BU39" s="176"/>
      <c r="BV39" s="176"/>
      <c r="BW39" s="176"/>
      <c r="BX39" s="176"/>
      <c r="BY39" s="176"/>
      <c r="BZ39" s="176"/>
      <c r="CA39" s="176"/>
      <c r="CB39" s="176"/>
      <c r="CC39" s="176"/>
      <c r="CD39" s="176"/>
      <c r="CE39" s="176"/>
      <c r="CF39" s="176"/>
      <c r="CG39" s="176"/>
      <c r="CH39" s="176"/>
      <c r="CI39" s="176"/>
      <c r="CJ39" s="176"/>
      <c r="CK39" s="176"/>
      <c r="CL39" s="176"/>
      <c r="CM39" s="176"/>
      <c r="CN39" s="176"/>
      <c r="CO39" s="176"/>
      <c r="CP39" s="176"/>
      <c r="CQ39" s="176"/>
      <c r="CR39" s="176"/>
      <c r="CS39" s="176"/>
      <c r="CT39" s="176"/>
      <c r="CU39" s="176"/>
      <c r="CV39" s="176"/>
      <c r="CW39" s="176"/>
      <c r="CX39" s="176"/>
      <c r="CY39" s="176"/>
      <c r="CZ39" s="176"/>
      <c r="DA39" s="176"/>
      <c r="DB39" s="176"/>
      <c r="DC39" s="176"/>
      <c r="DD39" s="176"/>
      <c r="DE39" s="176"/>
      <c r="DF39" s="176"/>
      <c r="DG39" s="176"/>
      <c r="DH39" s="176"/>
      <c r="DI39" s="176"/>
      <c r="DJ39" s="176"/>
      <c r="DK39" s="176"/>
      <c r="DL39" s="176"/>
      <c r="DM39" s="176"/>
      <c r="DN39" s="176"/>
      <c r="DO39" s="176"/>
      <c r="DP39" s="176"/>
      <c r="DQ39" s="176"/>
      <c r="DR39" s="176"/>
      <c r="DS39" s="176"/>
      <c r="DT39" s="176"/>
      <c r="DU39" s="176"/>
      <c r="DV39" s="176"/>
      <c r="DW39" s="176"/>
      <c r="DX39" s="176"/>
      <c r="DY39" s="176"/>
      <c r="DZ39" s="176"/>
      <c r="EA39" s="176"/>
      <c r="EB39" s="176"/>
      <c r="EC39" s="176"/>
      <c r="ED39" s="176"/>
      <c r="EE39" s="176"/>
      <c r="EF39" s="176"/>
      <c r="EG39" s="176"/>
      <c r="EH39" s="176"/>
      <c r="EI39" s="176"/>
      <c r="EJ39" s="176"/>
      <c r="EK39" s="176"/>
      <c r="EL39" s="176"/>
      <c r="EM39" s="176"/>
      <c r="EN39" s="176"/>
      <c r="EO39" s="176"/>
      <c r="EP39" s="176"/>
      <c r="EQ39" s="176"/>
      <c r="ER39" s="176"/>
      <c r="ES39" s="176"/>
      <c r="ET39" s="176"/>
      <c r="EU39" s="176"/>
      <c r="EV39" s="176"/>
      <c r="EW39" s="176"/>
      <c r="EX39" s="176"/>
      <c r="EY39" s="176"/>
      <c r="EZ39" s="176"/>
      <c r="FA39" s="176"/>
      <c r="FB39" s="176"/>
      <c r="FC39" s="176"/>
      <c r="FD39" s="176"/>
      <c r="FE39" s="176"/>
      <c r="FF39" s="176"/>
      <c r="FG39" s="176"/>
      <c r="FH39" s="176"/>
      <c r="FI39" s="176"/>
      <c r="FJ39" s="176"/>
      <c r="FK39" s="176"/>
      <c r="FL39" s="176"/>
      <c r="FM39" s="176"/>
      <c r="FN39" s="176"/>
      <c r="FO39" s="176"/>
      <c r="FP39" s="176"/>
      <c r="FQ39" s="176"/>
      <c r="FR39" s="176"/>
      <c r="FS39" s="176"/>
      <c r="FT39" s="176"/>
      <c r="FU39" s="176"/>
      <c r="FV39" s="176"/>
      <c r="FW39" s="176"/>
      <c r="FX39" s="176"/>
      <c r="FY39" s="176"/>
      <c r="FZ39" s="176"/>
      <c r="GA39" s="176"/>
      <c r="GB39" s="176"/>
      <c r="GC39" s="176"/>
      <c r="GD39" s="176"/>
      <c r="GE39" s="176"/>
      <c r="GF39" s="176"/>
      <c r="GG39" s="176"/>
      <c r="GH39" s="176"/>
      <c r="GI39" s="176"/>
      <c r="GJ39" s="176"/>
      <c r="GK39" s="176"/>
      <c r="GL39" s="176"/>
      <c r="GM39" s="176"/>
      <c r="GN39" s="176"/>
      <c r="GO39" s="176"/>
      <c r="GP39" s="176"/>
      <c r="GQ39" s="176"/>
      <c r="GR39" s="176"/>
      <c r="GS39" s="176"/>
      <c r="GT39" s="176"/>
      <c r="GU39" s="176"/>
      <c r="GV39" s="176"/>
      <c r="GW39" s="176"/>
      <c r="GX39" s="176"/>
      <c r="GY39" s="176"/>
      <c r="GZ39" s="176"/>
      <c r="HA39" s="176"/>
      <c r="HB39" s="176"/>
      <c r="HC39" s="176"/>
      <c r="HD39" s="176"/>
      <c r="HE39" s="176"/>
      <c r="HF39" s="176"/>
      <c r="HG39" s="176"/>
      <c r="HH39" s="176"/>
      <c r="HI39" s="176"/>
      <c r="HJ39" s="176"/>
      <c r="HK39" s="176"/>
      <c r="HL39" s="176"/>
      <c r="HM39" s="176"/>
      <c r="HN39" s="176"/>
      <c r="HO39" s="176"/>
      <c r="HP39" s="176"/>
      <c r="HQ39" s="176"/>
      <c r="HR39" s="176"/>
      <c r="HS39" s="176"/>
      <c r="HT39" s="176"/>
      <c r="HU39" s="176"/>
      <c r="HV39" s="176"/>
      <c r="HW39" s="176"/>
      <c r="HX39" s="176"/>
      <c r="HY39" s="176"/>
      <c r="HZ39" s="176"/>
      <c r="IA39" s="176"/>
      <c r="IB39" s="176"/>
      <c r="IC39" s="176"/>
      <c r="ID39" s="176"/>
      <c r="IE39" s="176"/>
      <c r="IF39" s="176"/>
      <c r="IG39" s="176"/>
      <c r="IH39" s="176"/>
      <c r="II39" s="176"/>
      <c r="IJ39" s="176"/>
      <c r="IK39" s="176"/>
      <c r="IL39" s="176"/>
      <c r="IM39" s="176"/>
      <c r="IN39" s="176"/>
      <c r="IO39" s="176"/>
      <c r="IP39" s="176"/>
      <c r="IQ39" s="176"/>
      <c r="IR39" s="176"/>
      <c r="IS39" s="176"/>
      <c r="IT39" s="176"/>
      <c r="IU39" s="176"/>
      <c r="IV39" s="176"/>
      <c r="IW39" s="176"/>
      <c r="IX39" s="176"/>
      <c r="IY39" s="176"/>
      <c r="IZ39" s="176"/>
      <c r="JA39" s="176"/>
      <c r="JB39" s="176"/>
      <c r="JC39" s="176"/>
      <c r="JD39" s="176"/>
      <c r="JE39" s="176"/>
      <c r="JF39" s="176"/>
      <c r="JG39" s="176"/>
      <c r="JH39" s="176"/>
      <c r="JI39" s="176"/>
      <c r="JJ39" s="176"/>
      <c r="JK39" s="176"/>
      <c r="JL39" s="176"/>
      <c r="JM39" s="176"/>
      <c r="JN39" s="176"/>
      <c r="JO39" s="176"/>
      <c r="JP39" s="176"/>
      <c r="JQ39" s="176"/>
      <c r="JR39" s="176"/>
      <c r="JS39" s="176"/>
      <c r="JT39" s="176"/>
      <c r="JU39" s="176"/>
      <c r="JV39" s="176"/>
      <c r="JW39" s="176"/>
      <c r="JX39" s="176"/>
      <c r="JY39" s="176"/>
      <c r="JZ39" s="176"/>
      <c r="KA39" s="176"/>
      <c r="KB39" s="176"/>
      <c r="KC39" s="176"/>
      <c r="KD39" s="176"/>
      <c r="KE39" s="176"/>
      <c r="KF39" s="176"/>
      <c r="KG39" s="176"/>
      <c r="KH39" s="176"/>
      <c r="KI39" s="176"/>
      <c r="KJ39" s="176"/>
      <c r="KK39" s="176"/>
      <c r="KL39" s="176"/>
      <c r="KM39" s="176"/>
      <c r="KN39" s="176"/>
      <c r="KO39" s="176"/>
      <c r="KP39" s="176"/>
      <c r="KQ39" s="176"/>
      <c r="KR39" s="176"/>
      <c r="KS39" s="176"/>
      <c r="KT39" s="176"/>
      <c r="KU39" s="176"/>
      <c r="KV39" s="176"/>
      <c r="KW39" s="176"/>
      <c r="KX39" s="176"/>
      <c r="KY39" s="176"/>
      <c r="KZ39" s="176"/>
      <c r="LA39" s="176"/>
      <c r="LB39" s="176"/>
      <c r="LC39" s="176"/>
      <c r="LD39" s="176"/>
      <c r="LE39" s="176"/>
      <c r="LF39" s="176"/>
      <c r="LG39" s="176"/>
      <c r="LH39" s="176"/>
      <c r="LI39" s="176"/>
      <c r="LJ39" s="176"/>
      <c r="LK39" s="176"/>
      <c r="LL39" s="176"/>
      <c r="LM39" s="176"/>
      <c r="LN39" s="176"/>
      <c r="LO39" s="176"/>
      <c r="LP39" s="176"/>
      <c r="LQ39" s="176"/>
      <c r="LR39" s="176"/>
      <c r="LS39" s="176"/>
      <c r="LT39" s="176"/>
      <c r="LU39" s="176"/>
      <c r="LV39" s="176"/>
      <c r="LW39" s="176"/>
      <c r="LX39" s="176"/>
      <c r="LY39" s="176"/>
      <c r="LZ39" s="176"/>
      <c r="MA39" s="176"/>
      <c r="MB39" s="176"/>
      <c r="MC39" s="176"/>
      <c r="MD39" s="176"/>
      <c r="ME39" s="176"/>
      <c r="MF39" s="176"/>
      <c r="MG39" s="176"/>
      <c r="MH39" s="176"/>
      <c r="MI39" s="176"/>
      <c r="MJ39" s="176"/>
      <c r="MK39" s="176"/>
      <c r="ML39" s="176"/>
      <c r="MM39" s="176"/>
      <c r="MN39" s="176"/>
      <c r="MO39" s="176"/>
      <c r="MP39" s="176"/>
      <c r="MQ39" s="176"/>
      <c r="MR39" s="176"/>
      <c r="MS39" s="176"/>
      <c r="MT39" s="176"/>
      <c r="MU39" s="176"/>
      <c r="MV39" s="176"/>
      <c r="MW39" s="176"/>
      <c r="MX39" s="176"/>
      <c r="MY39" s="176"/>
      <c r="MZ39" s="176"/>
      <c r="NA39" s="176"/>
      <c r="NB39" s="176"/>
      <c r="NC39" s="176"/>
      <c r="ND39" s="176"/>
      <c r="NE39" s="176"/>
      <c r="NF39" s="176"/>
      <c r="NG39" s="176"/>
      <c r="NH39" s="176"/>
      <c r="NI39" s="176"/>
      <c r="NJ39" s="176"/>
      <c r="NK39" s="176"/>
      <c r="NL39" s="176"/>
      <c r="NM39" s="176"/>
      <c r="NN39" s="176"/>
      <c r="NO39" s="176"/>
      <c r="NP39" s="176"/>
      <c r="NQ39" s="176"/>
      <c r="NR39" s="176"/>
      <c r="NS39" s="176"/>
      <c r="NT39" s="176"/>
      <c r="NU39" s="176"/>
      <c r="NV39" s="176"/>
      <c r="NW39" s="176"/>
      <c r="NX39" s="176"/>
      <c r="NY39" s="176"/>
      <c r="NZ39" s="176"/>
      <c r="OA39" s="176"/>
      <c r="OB39" s="176"/>
      <c r="OC39" s="176"/>
      <c r="OD39" s="176"/>
      <c r="OE39" s="176"/>
      <c r="OF39" s="176"/>
      <c r="OG39" s="176"/>
      <c r="OH39" s="176"/>
      <c r="OI39" s="176"/>
      <c r="OJ39" s="176"/>
    </row>
    <row r="40" spans="1:400" ht="19.899999999999999" customHeight="1" thickBot="1">
      <c r="A40" s="40" t="s">
        <v>81</v>
      </c>
      <c r="B40" s="94"/>
      <c r="C40" s="94"/>
      <c r="D40" s="94"/>
      <c r="E40" s="95">
        <f>E9</f>
        <v>44227</v>
      </c>
      <c r="F40" s="96">
        <f t="shared" ref="F40:P40" si="8">IF(E40="","",EOMONTH(E40,1))</f>
        <v>44255</v>
      </c>
      <c r="G40" s="96">
        <f t="shared" si="8"/>
        <v>44286</v>
      </c>
      <c r="H40" s="96">
        <f t="shared" si="8"/>
        <v>44316</v>
      </c>
      <c r="I40" s="96">
        <f t="shared" si="8"/>
        <v>44347</v>
      </c>
      <c r="J40" s="96">
        <f t="shared" si="8"/>
        <v>44377</v>
      </c>
      <c r="K40" s="96">
        <f t="shared" si="8"/>
        <v>44408</v>
      </c>
      <c r="L40" s="96">
        <f t="shared" si="8"/>
        <v>44439</v>
      </c>
      <c r="M40" s="96">
        <f t="shared" si="8"/>
        <v>44469</v>
      </c>
      <c r="N40" s="96">
        <f t="shared" si="8"/>
        <v>44500</v>
      </c>
      <c r="O40" s="96">
        <f t="shared" si="8"/>
        <v>44530</v>
      </c>
      <c r="P40" s="97">
        <f t="shared" si="8"/>
        <v>44561</v>
      </c>
      <c r="R40" s="39"/>
      <c r="S40" s="176"/>
      <c r="T40" s="176"/>
      <c r="U40" s="176"/>
      <c r="V40" s="176"/>
      <c r="W40" s="176"/>
      <c r="X40" s="176"/>
      <c r="Y40" s="176"/>
      <c r="Z40" s="176"/>
      <c r="AA40" s="176"/>
      <c r="AB40" s="176"/>
      <c r="AC40" s="176"/>
      <c r="AD40" s="176"/>
      <c r="AE40" s="176"/>
      <c r="AF40" s="176"/>
      <c r="AG40" s="176"/>
      <c r="AH40" s="176"/>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c r="BP40" s="176"/>
      <c r="BQ40" s="176"/>
      <c r="BR40" s="176"/>
      <c r="BS40" s="176"/>
      <c r="BT40" s="176"/>
      <c r="BU40" s="176"/>
      <c r="BV40" s="176"/>
      <c r="BW40" s="176"/>
      <c r="BX40" s="176"/>
      <c r="BY40" s="176"/>
      <c r="BZ40" s="176"/>
      <c r="CA40" s="176"/>
      <c r="CB40" s="176"/>
      <c r="CC40" s="176"/>
      <c r="CD40" s="176"/>
      <c r="CE40" s="176"/>
      <c r="CF40" s="176"/>
      <c r="CG40" s="176"/>
      <c r="CH40" s="176"/>
      <c r="CI40" s="176"/>
      <c r="CJ40" s="176"/>
      <c r="CK40" s="176"/>
      <c r="CL40" s="176"/>
      <c r="CM40" s="176"/>
      <c r="CN40" s="176"/>
      <c r="CO40" s="176"/>
      <c r="CP40" s="176"/>
      <c r="CQ40" s="176"/>
      <c r="CR40" s="176"/>
      <c r="CS40" s="176"/>
      <c r="CT40" s="176"/>
      <c r="CU40" s="176"/>
      <c r="CV40" s="176"/>
      <c r="CW40" s="176"/>
      <c r="CX40" s="176"/>
      <c r="CY40" s="176"/>
      <c r="CZ40" s="176"/>
      <c r="DA40" s="176"/>
      <c r="DB40" s="176"/>
      <c r="DC40" s="176"/>
      <c r="DD40" s="176"/>
      <c r="DE40" s="176"/>
      <c r="DF40" s="176"/>
      <c r="DG40" s="176"/>
      <c r="DH40" s="176"/>
      <c r="DI40" s="176"/>
      <c r="DJ40" s="176"/>
      <c r="DK40" s="176"/>
      <c r="DL40" s="176"/>
      <c r="DM40" s="176"/>
      <c r="DN40" s="176"/>
      <c r="DO40" s="176"/>
      <c r="DP40" s="176"/>
      <c r="DQ40" s="176"/>
      <c r="DR40" s="176"/>
      <c r="DS40" s="176"/>
      <c r="DT40" s="176"/>
      <c r="DU40" s="176"/>
      <c r="DV40" s="176"/>
      <c r="DW40" s="176"/>
      <c r="DX40" s="176"/>
      <c r="DY40" s="176"/>
      <c r="DZ40" s="176"/>
      <c r="EA40" s="176"/>
      <c r="EB40" s="176"/>
      <c r="EC40" s="176"/>
      <c r="ED40" s="176"/>
      <c r="EE40" s="176"/>
      <c r="EF40" s="176"/>
      <c r="EG40" s="176"/>
      <c r="EH40" s="176"/>
      <c r="EI40" s="176"/>
      <c r="EJ40" s="176"/>
      <c r="EK40" s="176"/>
      <c r="EL40" s="176"/>
      <c r="EM40" s="176"/>
      <c r="EN40" s="176"/>
      <c r="EO40" s="176"/>
      <c r="EP40" s="176"/>
      <c r="EQ40" s="176"/>
      <c r="ER40" s="176"/>
      <c r="ES40" s="176"/>
      <c r="ET40" s="176"/>
      <c r="EU40" s="176"/>
      <c r="EV40" s="176"/>
      <c r="EW40" s="176"/>
      <c r="EX40" s="176"/>
      <c r="EY40" s="176"/>
      <c r="EZ40" s="176"/>
      <c r="FA40" s="176"/>
      <c r="FB40" s="176"/>
      <c r="FC40" s="176"/>
      <c r="FD40" s="176"/>
      <c r="FE40" s="176"/>
      <c r="FF40" s="176"/>
      <c r="FG40" s="176"/>
      <c r="FH40" s="176"/>
      <c r="FI40" s="176"/>
      <c r="FJ40" s="176"/>
      <c r="FK40" s="176"/>
      <c r="FL40" s="176"/>
      <c r="FM40" s="176"/>
      <c r="FN40" s="176"/>
      <c r="FO40" s="176"/>
      <c r="FP40" s="176"/>
      <c r="FQ40" s="176"/>
      <c r="FR40" s="176"/>
      <c r="FS40" s="176"/>
      <c r="FT40" s="176"/>
      <c r="FU40" s="176"/>
      <c r="FV40" s="176"/>
      <c r="FW40" s="176"/>
      <c r="FX40" s="176"/>
      <c r="FY40" s="176"/>
      <c r="FZ40" s="176"/>
      <c r="GA40" s="176"/>
      <c r="GB40" s="176"/>
      <c r="GC40" s="176"/>
      <c r="GD40" s="176"/>
      <c r="GE40" s="176"/>
      <c r="GF40" s="176"/>
      <c r="GG40" s="176"/>
      <c r="GH40" s="176"/>
      <c r="GI40" s="176"/>
      <c r="GJ40" s="176"/>
      <c r="GK40" s="176"/>
      <c r="GL40" s="176"/>
      <c r="GM40" s="176"/>
      <c r="GN40" s="176"/>
      <c r="GO40" s="176"/>
      <c r="GP40" s="176"/>
      <c r="GQ40" s="176"/>
      <c r="GR40" s="176"/>
      <c r="GS40" s="176"/>
      <c r="GT40" s="176"/>
      <c r="GU40" s="176"/>
      <c r="GV40" s="176"/>
      <c r="GW40" s="176"/>
      <c r="GX40" s="176"/>
      <c r="GY40" s="176"/>
      <c r="GZ40" s="176"/>
      <c r="HA40" s="176"/>
      <c r="HB40" s="176"/>
      <c r="HC40" s="176"/>
      <c r="HD40" s="176"/>
      <c r="HE40" s="176"/>
      <c r="HF40" s="176"/>
      <c r="HG40" s="176"/>
      <c r="HH40" s="176"/>
      <c r="HI40" s="176"/>
      <c r="HJ40" s="176"/>
      <c r="HK40" s="176"/>
      <c r="HL40" s="176"/>
      <c r="HM40" s="176"/>
      <c r="HN40" s="176"/>
      <c r="HO40" s="176"/>
      <c r="HP40" s="176"/>
      <c r="HQ40" s="176"/>
      <c r="HR40" s="176"/>
      <c r="HS40" s="176"/>
      <c r="HT40" s="176"/>
      <c r="HU40" s="176"/>
      <c r="HV40" s="176"/>
      <c r="HW40" s="176"/>
      <c r="HX40" s="176"/>
      <c r="HY40" s="176"/>
      <c r="HZ40" s="176"/>
      <c r="IA40" s="176"/>
      <c r="IB40" s="176"/>
      <c r="IC40" s="176"/>
      <c r="ID40" s="176"/>
      <c r="IE40" s="176"/>
      <c r="IF40" s="176"/>
      <c r="IG40" s="176"/>
      <c r="IH40" s="176"/>
      <c r="II40" s="176"/>
      <c r="IJ40" s="176"/>
      <c r="IK40" s="176"/>
      <c r="IL40" s="176"/>
      <c r="IM40" s="176"/>
      <c r="IN40" s="176"/>
      <c r="IO40" s="176"/>
      <c r="IP40" s="176"/>
      <c r="IQ40" s="176"/>
      <c r="IR40" s="176"/>
      <c r="IS40" s="176"/>
      <c r="IT40" s="176"/>
      <c r="IU40" s="176"/>
      <c r="IV40" s="176"/>
      <c r="IW40" s="176"/>
      <c r="IX40" s="176"/>
      <c r="IY40" s="176"/>
      <c r="IZ40" s="176"/>
      <c r="JA40" s="176"/>
      <c r="JB40" s="176"/>
      <c r="JC40" s="176"/>
      <c r="JD40" s="176"/>
      <c r="JE40" s="176"/>
      <c r="JF40" s="176"/>
      <c r="JG40" s="176"/>
      <c r="JH40" s="176"/>
      <c r="JI40" s="176"/>
      <c r="JJ40" s="176"/>
      <c r="JK40" s="176"/>
      <c r="JL40" s="176"/>
      <c r="JM40" s="176"/>
      <c r="JN40" s="176"/>
      <c r="JO40" s="176"/>
      <c r="JP40" s="176"/>
      <c r="JQ40" s="176"/>
      <c r="JR40" s="176"/>
      <c r="JS40" s="176"/>
      <c r="JT40" s="176"/>
      <c r="JU40" s="176"/>
      <c r="JV40" s="176"/>
      <c r="JW40" s="176"/>
      <c r="JX40" s="176"/>
      <c r="JY40" s="176"/>
      <c r="JZ40" s="176"/>
      <c r="KA40" s="176"/>
      <c r="KB40" s="176"/>
      <c r="KC40" s="176"/>
      <c r="KD40" s="176"/>
      <c r="KE40" s="176"/>
      <c r="KF40" s="176"/>
      <c r="KG40" s="176"/>
      <c r="KH40" s="176"/>
      <c r="KI40" s="176"/>
      <c r="KJ40" s="176"/>
      <c r="KK40" s="176"/>
      <c r="KL40" s="176"/>
      <c r="KM40" s="176"/>
      <c r="KN40" s="176"/>
      <c r="KO40" s="176"/>
      <c r="KP40" s="176"/>
      <c r="KQ40" s="176"/>
      <c r="KR40" s="176"/>
      <c r="KS40" s="176"/>
      <c r="KT40" s="176"/>
      <c r="KU40" s="176"/>
      <c r="KV40" s="176"/>
      <c r="KW40" s="176"/>
      <c r="KX40" s="176"/>
      <c r="KY40" s="176"/>
      <c r="KZ40" s="176"/>
      <c r="LA40" s="176"/>
      <c r="LB40" s="176"/>
      <c r="LC40" s="176"/>
      <c r="LD40" s="176"/>
      <c r="LE40" s="176"/>
      <c r="LF40" s="176"/>
      <c r="LG40" s="176"/>
      <c r="LH40" s="176"/>
      <c r="LI40" s="176"/>
      <c r="LJ40" s="176"/>
      <c r="LK40" s="176"/>
      <c r="LL40" s="176"/>
      <c r="LM40" s="176"/>
      <c r="LN40" s="176"/>
      <c r="LO40" s="176"/>
      <c r="LP40" s="176"/>
      <c r="LQ40" s="176"/>
      <c r="LR40" s="176"/>
      <c r="LS40" s="176"/>
      <c r="LT40" s="176"/>
      <c r="LU40" s="176"/>
      <c r="LV40" s="176"/>
      <c r="LW40" s="176"/>
      <c r="LX40" s="176"/>
      <c r="LY40" s="176"/>
      <c r="LZ40" s="176"/>
      <c r="MA40" s="176"/>
      <c r="MB40" s="176"/>
      <c r="MC40" s="176"/>
      <c r="MD40" s="176"/>
      <c r="ME40" s="176"/>
      <c r="MF40" s="176"/>
      <c r="MG40" s="176"/>
      <c r="MH40" s="176"/>
      <c r="MI40" s="176"/>
      <c r="MJ40" s="176"/>
      <c r="MK40" s="176"/>
      <c r="ML40" s="176"/>
      <c r="MM40" s="176"/>
      <c r="MN40" s="176"/>
      <c r="MO40" s="176"/>
      <c r="MP40" s="176"/>
      <c r="MQ40" s="176"/>
      <c r="MR40" s="176"/>
      <c r="MS40" s="176"/>
      <c r="MT40" s="176"/>
      <c r="MU40" s="176"/>
      <c r="MV40" s="176"/>
      <c r="MW40" s="176"/>
      <c r="MX40" s="176"/>
      <c r="MY40" s="176"/>
      <c r="MZ40" s="176"/>
      <c r="NA40" s="176"/>
      <c r="NB40" s="176"/>
      <c r="NC40" s="176"/>
      <c r="ND40" s="176"/>
      <c r="NE40" s="176"/>
      <c r="NF40" s="176"/>
      <c r="NG40" s="176"/>
      <c r="NH40" s="176"/>
      <c r="NI40" s="176"/>
      <c r="NJ40" s="176"/>
      <c r="NK40" s="176"/>
      <c r="NL40" s="176"/>
      <c r="NM40" s="176"/>
      <c r="NN40" s="176"/>
      <c r="NO40" s="176"/>
      <c r="NP40" s="176"/>
      <c r="NQ40" s="176"/>
      <c r="NR40" s="176"/>
      <c r="NS40" s="176"/>
      <c r="NT40" s="176"/>
      <c r="NU40" s="176"/>
      <c r="NV40" s="176"/>
      <c r="NW40" s="176"/>
      <c r="NX40" s="176"/>
      <c r="NY40" s="176"/>
      <c r="NZ40" s="176"/>
      <c r="OA40" s="176"/>
      <c r="OB40" s="176"/>
      <c r="OC40" s="176"/>
      <c r="OD40" s="176"/>
      <c r="OE40" s="176"/>
      <c r="OF40" s="176"/>
      <c r="OG40" s="176"/>
      <c r="OH40" s="176"/>
      <c r="OI40" s="176"/>
      <c r="OJ40" s="176"/>
    </row>
    <row r="41" spans="1:400" ht="19.899999999999999" customHeight="1">
      <c r="A41" s="16" t="s">
        <v>244</v>
      </c>
      <c r="B41" s="83"/>
      <c r="C41" s="17"/>
      <c r="D41" s="28"/>
      <c r="E41" s="29"/>
      <c r="F41" s="30" t="s">
        <v>245</v>
      </c>
      <c r="G41" s="43"/>
      <c r="H41" s="43"/>
      <c r="I41" s="43"/>
      <c r="J41" s="43"/>
      <c r="K41" s="43"/>
      <c r="L41" s="43"/>
      <c r="M41" s="43"/>
      <c r="N41" s="43"/>
      <c r="O41" s="43"/>
      <c r="P41" s="38"/>
      <c r="R41" s="39">
        <f t="shared" si="6"/>
        <v>0</v>
      </c>
      <c r="S41" s="176"/>
      <c r="T41" s="176"/>
      <c r="U41" s="176"/>
      <c r="V41" s="176"/>
      <c r="W41" s="176"/>
      <c r="X41" s="176"/>
      <c r="Y41" s="176"/>
      <c r="Z41" s="176"/>
      <c r="AA41" s="176"/>
      <c r="AB41" s="176"/>
      <c r="AC41" s="176"/>
      <c r="AD41" s="176"/>
      <c r="AE41" s="176"/>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c r="BU41" s="176"/>
      <c r="BV41" s="176"/>
      <c r="BW41" s="176"/>
      <c r="BX41" s="176"/>
      <c r="BY41" s="176"/>
      <c r="BZ41" s="176"/>
      <c r="CA41" s="176"/>
      <c r="CB41" s="176"/>
      <c r="CC41" s="176"/>
      <c r="CD41" s="176"/>
      <c r="CE41" s="176"/>
      <c r="CF41" s="176"/>
      <c r="CG41" s="176"/>
      <c r="CH41" s="176"/>
      <c r="CI41" s="176"/>
      <c r="CJ41" s="176"/>
      <c r="CK41" s="176"/>
      <c r="CL41" s="176"/>
      <c r="CM41" s="176"/>
      <c r="CN41" s="176"/>
      <c r="CO41" s="176"/>
      <c r="CP41" s="176"/>
      <c r="CQ41" s="176"/>
      <c r="CR41" s="176"/>
      <c r="CS41" s="176"/>
      <c r="CT41" s="176"/>
      <c r="CU41" s="176"/>
      <c r="CV41" s="176"/>
      <c r="CW41" s="176"/>
      <c r="CX41" s="176"/>
      <c r="CY41" s="176"/>
      <c r="CZ41" s="176"/>
      <c r="DA41" s="176"/>
      <c r="DB41" s="176"/>
      <c r="DC41" s="176"/>
      <c r="DD41" s="176"/>
      <c r="DE41" s="176"/>
      <c r="DF41" s="176"/>
      <c r="DG41" s="176"/>
      <c r="DH41" s="176"/>
      <c r="DI41" s="176"/>
      <c r="DJ41" s="176"/>
      <c r="DK41" s="176"/>
      <c r="DL41" s="176"/>
      <c r="DM41" s="176"/>
      <c r="DN41" s="176"/>
      <c r="DO41" s="176"/>
      <c r="DP41" s="176"/>
      <c r="DQ41" s="176"/>
      <c r="DR41" s="176"/>
      <c r="DS41" s="176"/>
      <c r="DT41" s="176"/>
      <c r="DU41" s="176"/>
      <c r="DV41" s="176"/>
      <c r="DW41" s="176"/>
      <c r="DX41" s="176"/>
      <c r="DY41" s="176"/>
      <c r="DZ41" s="176"/>
      <c r="EA41" s="176"/>
      <c r="EB41" s="176"/>
      <c r="EC41" s="176"/>
      <c r="ED41" s="176"/>
      <c r="EE41" s="176"/>
      <c r="EF41" s="176"/>
      <c r="EG41" s="176"/>
      <c r="EH41" s="176"/>
      <c r="EI41" s="176"/>
      <c r="EJ41" s="176"/>
      <c r="EK41" s="176"/>
      <c r="EL41" s="176"/>
      <c r="EM41" s="176"/>
      <c r="EN41" s="176"/>
      <c r="EO41" s="176"/>
      <c r="EP41" s="176"/>
      <c r="EQ41" s="176"/>
      <c r="ER41" s="176"/>
      <c r="ES41" s="176"/>
      <c r="ET41" s="176"/>
      <c r="EU41" s="176"/>
      <c r="EV41" s="176"/>
      <c r="EW41" s="176"/>
      <c r="EX41" s="176"/>
      <c r="EY41" s="176"/>
      <c r="EZ41" s="176"/>
      <c r="FA41" s="176"/>
      <c r="FB41" s="176"/>
      <c r="FC41" s="176"/>
      <c r="FD41" s="176"/>
      <c r="FE41" s="176"/>
      <c r="FF41" s="176"/>
      <c r="FG41" s="176"/>
      <c r="FH41" s="176"/>
      <c r="FI41" s="176"/>
      <c r="FJ41" s="176"/>
      <c r="FK41" s="176"/>
      <c r="FL41" s="176"/>
      <c r="FM41" s="176"/>
      <c r="FN41" s="176"/>
      <c r="FO41" s="176"/>
      <c r="FP41" s="176"/>
      <c r="FQ41" s="176"/>
      <c r="FR41" s="176"/>
      <c r="FS41" s="176"/>
      <c r="FT41" s="176"/>
      <c r="FU41" s="176"/>
      <c r="FV41" s="176"/>
      <c r="FW41" s="176"/>
      <c r="FX41" s="176"/>
      <c r="FY41" s="176"/>
      <c r="FZ41" s="176"/>
      <c r="GA41" s="176"/>
      <c r="GB41" s="176"/>
      <c r="GC41" s="176"/>
      <c r="GD41" s="176"/>
      <c r="GE41" s="176"/>
      <c r="GF41" s="176"/>
      <c r="GG41" s="176"/>
      <c r="GH41" s="176"/>
      <c r="GI41" s="176"/>
      <c r="GJ41" s="176"/>
      <c r="GK41" s="176"/>
      <c r="GL41" s="176"/>
      <c r="GM41" s="176"/>
      <c r="GN41" s="176"/>
      <c r="GO41" s="176"/>
      <c r="GP41" s="176"/>
      <c r="GQ41" s="176"/>
      <c r="GR41" s="176"/>
      <c r="GS41" s="176"/>
      <c r="GT41" s="176"/>
      <c r="GU41" s="176"/>
      <c r="GV41" s="176"/>
      <c r="GW41" s="176"/>
      <c r="GX41" s="176"/>
      <c r="GY41" s="176"/>
      <c r="GZ41" s="176"/>
      <c r="HA41" s="176"/>
      <c r="HB41" s="176"/>
      <c r="HC41" s="176"/>
      <c r="HD41" s="176"/>
      <c r="HE41" s="176"/>
      <c r="HF41" s="176"/>
      <c r="HG41" s="176"/>
      <c r="HH41" s="176"/>
      <c r="HI41" s="176"/>
      <c r="HJ41" s="176"/>
      <c r="HK41" s="176"/>
      <c r="HL41" s="176"/>
      <c r="HM41" s="176"/>
      <c r="HN41" s="176"/>
      <c r="HO41" s="176"/>
      <c r="HP41" s="176"/>
      <c r="HQ41" s="176"/>
      <c r="HR41" s="176"/>
      <c r="HS41" s="176"/>
      <c r="HT41" s="176"/>
      <c r="HU41" s="176"/>
      <c r="HV41" s="176"/>
      <c r="HW41" s="176"/>
      <c r="HX41" s="176"/>
      <c r="HY41" s="176"/>
      <c r="HZ41" s="176"/>
      <c r="IA41" s="176"/>
      <c r="IB41" s="176"/>
      <c r="IC41" s="176"/>
      <c r="ID41" s="176"/>
      <c r="IE41" s="176"/>
      <c r="IF41" s="176"/>
      <c r="IG41" s="176"/>
      <c r="IH41" s="176"/>
      <c r="II41" s="176"/>
      <c r="IJ41" s="176"/>
      <c r="IK41" s="176"/>
      <c r="IL41" s="176"/>
      <c r="IM41" s="176"/>
      <c r="IN41" s="176"/>
      <c r="IO41" s="176"/>
      <c r="IP41" s="176"/>
      <c r="IQ41" s="176"/>
      <c r="IR41" s="176"/>
      <c r="IS41" s="176"/>
      <c r="IT41" s="176"/>
      <c r="IU41" s="176"/>
      <c r="IV41" s="176"/>
      <c r="IW41" s="176"/>
      <c r="IX41" s="176"/>
      <c r="IY41" s="176"/>
      <c r="IZ41" s="176"/>
      <c r="JA41" s="176"/>
      <c r="JB41" s="176"/>
      <c r="JC41" s="176"/>
      <c r="JD41" s="176"/>
      <c r="JE41" s="176"/>
      <c r="JF41" s="176"/>
      <c r="JG41" s="176"/>
      <c r="JH41" s="176"/>
      <c r="JI41" s="176"/>
      <c r="JJ41" s="176"/>
      <c r="JK41" s="176"/>
      <c r="JL41" s="176"/>
      <c r="JM41" s="176"/>
      <c r="JN41" s="176"/>
      <c r="JO41" s="176"/>
      <c r="JP41" s="176"/>
      <c r="JQ41" s="176"/>
      <c r="JR41" s="176"/>
      <c r="JS41" s="176"/>
      <c r="JT41" s="176"/>
      <c r="JU41" s="176"/>
      <c r="JV41" s="176"/>
      <c r="JW41" s="176"/>
      <c r="JX41" s="176"/>
      <c r="JY41" s="176"/>
      <c r="JZ41" s="176"/>
      <c r="KA41" s="176"/>
      <c r="KB41" s="176"/>
      <c r="KC41" s="176"/>
      <c r="KD41" s="176"/>
      <c r="KE41" s="176"/>
      <c r="KF41" s="176"/>
      <c r="KG41" s="176"/>
      <c r="KH41" s="176"/>
      <c r="KI41" s="176"/>
      <c r="KJ41" s="176"/>
      <c r="KK41" s="176"/>
      <c r="KL41" s="176"/>
      <c r="KM41" s="176"/>
      <c r="KN41" s="176"/>
      <c r="KO41" s="176"/>
      <c r="KP41" s="176"/>
      <c r="KQ41" s="176"/>
      <c r="KR41" s="176"/>
      <c r="KS41" s="176"/>
      <c r="KT41" s="176"/>
      <c r="KU41" s="176"/>
      <c r="KV41" s="176"/>
      <c r="KW41" s="176"/>
      <c r="KX41" s="176"/>
      <c r="KY41" s="176"/>
      <c r="KZ41" s="176"/>
      <c r="LA41" s="176"/>
      <c r="LB41" s="176"/>
      <c r="LC41" s="176"/>
      <c r="LD41" s="176"/>
      <c r="LE41" s="176"/>
      <c r="LF41" s="176"/>
      <c r="LG41" s="176"/>
      <c r="LH41" s="176"/>
      <c r="LI41" s="176"/>
      <c r="LJ41" s="176"/>
      <c r="LK41" s="176"/>
      <c r="LL41" s="176"/>
      <c r="LM41" s="176"/>
      <c r="LN41" s="176"/>
      <c r="LO41" s="176"/>
      <c r="LP41" s="176"/>
      <c r="LQ41" s="176"/>
      <c r="LR41" s="176"/>
      <c r="LS41" s="176"/>
      <c r="LT41" s="176"/>
      <c r="LU41" s="176"/>
      <c r="LV41" s="176"/>
      <c r="LW41" s="176"/>
      <c r="LX41" s="176"/>
      <c r="LY41" s="176"/>
      <c r="LZ41" s="176"/>
      <c r="MA41" s="176"/>
      <c r="MB41" s="176"/>
      <c r="MC41" s="176"/>
      <c r="MD41" s="176"/>
      <c r="ME41" s="176"/>
      <c r="MF41" s="176"/>
      <c r="MG41" s="176"/>
      <c r="MH41" s="176"/>
      <c r="MI41" s="176"/>
      <c r="MJ41" s="176"/>
      <c r="MK41" s="176"/>
      <c r="ML41" s="176"/>
      <c r="MM41" s="176"/>
      <c r="MN41" s="176"/>
      <c r="MO41" s="176"/>
      <c r="MP41" s="176"/>
      <c r="MQ41" s="176"/>
      <c r="MR41" s="176"/>
      <c r="MS41" s="176"/>
      <c r="MT41" s="176"/>
      <c r="MU41" s="176"/>
      <c r="MV41" s="176"/>
      <c r="MW41" s="176"/>
      <c r="MX41" s="176"/>
      <c r="MY41" s="176"/>
      <c r="MZ41" s="176"/>
      <c r="NA41" s="176"/>
      <c r="NB41" s="176"/>
      <c r="NC41" s="176"/>
      <c r="ND41" s="176"/>
      <c r="NE41" s="176"/>
      <c r="NF41" s="176"/>
      <c r="NG41" s="176"/>
      <c r="NH41" s="176"/>
      <c r="NI41" s="176"/>
      <c r="NJ41" s="176"/>
      <c r="NK41" s="176"/>
      <c r="NL41" s="176"/>
      <c r="NM41" s="176"/>
      <c r="NN41" s="176"/>
      <c r="NO41" s="176"/>
      <c r="NP41" s="176"/>
      <c r="NQ41" s="176"/>
      <c r="NR41" s="176"/>
      <c r="NS41" s="176"/>
      <c r="NT41" s="176"/>
      <c r="NU41" s="176"/>
      <c r="NV41" s="176"/>
      <c r="NW41" s="176"/>
      <c r="NX41" s="176"/>
      <c r="NY41" s="176"/>
      <c r="NZ41" s="176"/>
      <c r="OA41" s="176"/>
      <c r="OB41" s="176"/>
      <c r="OC41" s="176"/>
      <c r="OD41" s="176"/>
      <c r="OE41" s="176"/>
      <c r="OF41" s="176"/>
      <c r="OG41" s="176"/>
      <c r="OH41" s="176"/>
      <c r="OI41" s="176"/>
      <c r="OJ41" s="176"/>
    </row>
    <row r="42" spans="1:400" ht="19.899999999999999" customHeight="1" thickBot="1">
      <c r="A42" s="32" t="s">
        <v>82</v>
      </c>
      <c r="B42" s="44"/>
      <c r="C42" s="44"/>
      <c r="D42" s="24"/>
      <c r="E42" s="19"/>
      <c r="F42" s="20"/>
      <c r="G42" s="45"/>
      <c r="H42" s="45"/>
      <c r="I42" s="45"/>
      <c r="J42" s="45"/>
      <c r="K42" s="45"/>
      <c r="L42" s="45"/>
      <c r="M42" s="45"/>
      <c r="N42" s="45"/>
      <c r="O42" s="45"/>
      <c r="P42" s="21"/>
      <c r="R42" s="39">
        <f t="shared" si="6"/>
        <v>0</v>
      </c>
      <c r="S42" s="176"/>
      <c r="T42" s="176"/>
      <c r="U42" s="176"/>
      <c r="V42" s="176"/>
      <c r="W42" s="176"/>
      <c r="X42" s="176"/>
      <c r="Y42" s="176"/>
      <c r="Z42" s="176"/>
      <c r="AA42" s="176"/>
      <c r="AB42" s="176"/>
      <c r="AC42" s="176"/>
      <c r="AD42" s="176"/>
      <c r="AE42" s="176"/>
      <c r="AF42" s="176"/>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c r="BQ42" s="176"/>
      <c r="BR42" s="176"/>
      <c r="BS42" s="176"/>
      <c r="BT42" s="176"/>
      <c r="BU42" s="176"/>
      <c r="BV42" s="176"/>
      <c r="BW42" s="176"/>
      <c r="BX42" s="176"/>
      <c r="BY42" s="176"/>
      <c r="BZ42" s="176"/>
      <c r="CA42" s="176"/>
      <c r="CB42" s="176"/>
      <c r="CC42" s="176"/>
      <c r="CD42" s="176"/>
      <c r="CE42" s="176"/>
      <c r="CF42" s="176"/>
      <c r="CG42" s="176"/>
      <c r="CH42" s="176"/>
      <c r="CI42" s="176"/>
      <c r="CJ42" s="176"/>
      <c r="CK42" s="176"/>
      <c r="CL42" s="176"/>
      <c r="CM42" s="176"/>
      <c r="CN42" s="176"/>
      <c r="CO42" s="176"/>
      <c r="CP42" s="176"/>
      <c r="CQ42" s="176"/>
      <c r="CR42" s="176"/>
      <c r="CS42" s="176"/>
      <c r="CT42" s="176"/>
      <c r="CU42" s="176"/>
      <c r="CV42" s="176"/>
      <c r="CW42" s="176"/>
      <c r="CX42" s="176"/>
      <c r="CY42" s="176"/>
      <c r="CZ42" s="176"/>
      <c r="DA42" s="176"/>
      <c r="DB42" s="176"/>
      <c r="DC42" s="176"/>
      <c r="DD42" s="176"/>
      <c r="DE42" s="176"/>
      <c r="DF42" s="176"/>
      <c r="DG42" s="176"/>
      <c r="DH42" s="176"/>
      <c r="DI42" s="176"/>
      <c r="DJ42" s="176"/>
      <c r="DK42" s="176"/>
      <c r="DL42" s="176"/>
      <c r="DM42" s="176"/>
      <c r="DN42" s="176"/>
      <c r="DO42" s="176"/>
      <c r="DP42" s="176"/>
      <c r="DQ42" s="176"/>
      <c r="DR42" s="176"/>
      <c r="DS42" s="176"/>
      <c r="DT42" s="176"/>
      <c r="DU42" s="176"/>
      <c r="DV42" s="176"/>
      <c r="DW42" s="176"/>
      <c r="DX42" s="176"/>
      <c r="DY42" s="176"/>
      <c r="DZ42" s="176"/>
      <c r="EA42" s="176"/>
      <c r="EB42" s="176"/>
      <c r="EC42" s="176"/>
      <c r="ED42" s="176"/>
      <c r="EE42" s="176"/>
      <c r="EF42" s="176"/>
      <c r="EG42" s="176"/>
      <c r="EH42" s="176"/>
      <c r="EI42" s="176"/>
      <c r="EJ42" s="176"/>
      <c r="EK42" s="176"/>
      <c r="EL42" s="176"/>
      <c r="EM42" s="176"/>
      <c r="EN42" s="176"/>
      <c r="EO42" s="176"/>
      <c r="EP42" s="176"/>
      <c r="EQ42" s="176"/>
      <c r="ER42" s="176"/>
      <c r="ES42" s="176"/>
      <c r="ET42" s="176"/>
      <c r="EU42" s="176"/>
      <c r="EV42" s="176"/>
      <c r="EW42" s="176"/>
      <c r="EX42" s="176"/>
      <c r="EY42" s="176"/>
      <c r="EZ42" s="176"/>
      <c r="FA42" s="176"/>
      <c r="FB42" s="176"/>
      <c r="FC42" s="176"/>
      <c r="FD42" s="176"/>
      <c r="FE42" s="176"/>
      <c r="FF42" s="176"/>
      <c r="FG42" s="176"/>
      <c r="FH42" s="176"/>
      <c r="FI42" s="176"/>
      <c r="FJ42" s="176"/>
      <c r="FK42" s="176"/>
      <c r="FL42" s="176"/>
      <c r="FM42" s="176"/>
      <c r="FN42" s="176"/>
      <c r="FO42" s="176"/>
      <c r="FP42" s="176"/>
      <c r="FQ42" s="176"/>
      <c r="FR42" s="176"/>
      <c r="FS42" s="176"/>
      <c r="FT42" s="176"/>
      <c r="FU42" s="176"/>
      <c r="FV42" s="176"/>
      <c r="FW42" s="176"/>
      <c r="FX42" s="176"/>
      <c r="FY42" s="176"/>
      <c r="FZ42" s="176"/>
      <c r="GA42" s="176"/>
      <c r="GB42" s="176"/>
      <c r="GC42" s="176"/>
      <c r="GD42" s="176"/>
      <c r="GE42" s="176"/>
      <c r="GF42" s="176"/>
      <c r="GG42" s="176"/>
      <c r="GH42" s="176"/>
      <c r="GI42" s="176"/>
      <c r="GJ42" s="176"/>
      <c r="GK42" s="176"/>
      <c r="GL42" s="176"/>
      <c r="GM42" s="176"/>
      <c r="GN42" s="176"/>
      <c r="GO42" s="176"/>
      <c r="GP42" s="176"/>
      <c r="GQ42" s="176"/>
      <c r="GR42" s="176"/>
      <c r="GS42" s="176"/>
      <c r="GT42" s="176"/>
      <c r="GU42" s="176"/>
      <c r="GV42" s="176"/>
      <c r="GW42" s="176"/>
      <c r="GX42" s="176"/>
      <c r="GY42" s="176"/>
      <c r="GZ42" s="176"/>
      <c r="HA42" s="176"/>
      <c r="HB42" s="176"/>
      <c r="HC42" s="176"/>
      <c r="HD42" s="176"/>
      <c r="HE42" s="176"/>
      <c r="HF42" s="176"/>
      <c r="HG42" s="176"/>
      <c r="HH42" s="176"/>
      <c r="HI42" s="176"/>
      <c r="HJ42" s="176"/>
      <c r="HK42" s="176"/>
      <c r="HL42" s="176"/>
      <c r="HM42" s="176"/>
      <c r="HN42" s="176"/>
      <c r="HO42" s="176"/>
      <c r="HP42" s="176"/>
      <c r="HQ42" s="176"/>
      <c r="HR42" s="176"/>
      <c r="HS42" s="176"/>
      <c r="HT42" s="176"/>
      <c r="HU42" s="176"/>
      <c r="HV42" s="176"/>
      <c r="HW42" s="176"/>
      <c r="HX42" s="176"/>
      <c r="HY42" s="176"/>
      <c r="HZ42" s="176"/>
      <c r="IA42" s="176"/>
      <c r="IB42" s="176"/>
      <c r="IC42" s="176"/>
      <c r="ID42" s="176"/>
      <c r="IE42" s="176"/>
      <c r="IF42" s="176"/>
      <c r="IG42" s="176"/>
      <c r="IH42" s="176"/>
      <c r="II42" s="176"/>
      <c r="IJ42" s="176"/>
      <c r="IK42" s="176"/>
      <c r="IL42" s="176"/>
      <c r="IM42" s="176"/>
      <c r="IN42" s="176"/>
      <c r="IO42" s="176"/>
      <c r="IP42" s="176"/>
      <c r="IQ42" s="176"/>
      <c r="IR42" s="176"/>
      <c r="IS42" s="176"/>
      <c r="IT42" s="176"/>
      <c r="IU42" s="176"/>
      <c r="IV42" s="176"/>
      <c r="IW42" s="176"/>
      <c r="IX42" s="176"/>
      <c r="IY42" s="176"/>
      <c r="IZ42" s="176"/>
      <c r="JA42" s="176"/>
      <c r="JB42" s="176"/>
      <c r="JC42" s="176"/>
      <c r="JD42" s="176"/>
      <c r="JE42" s="176"/>
      <c r="JF42" s="176"/>
      <c r="JG42" s="176"/>
      <c r="JH42" s="176"/>
      <c r="JI42" s="176"/>
      <c r="JJ42" s="176"/>
      <c r="JK42" s="176"/>
      <c r="JL42" s="176"/>
      <c r="JM42" s="176"/>
      <c r="JN42" s="176"/>
      <c r="JO42" s="176"/>
      <c r="JP42" s="176"/>
      <c r="JQ42" s="176"/>
      <c r="JR42" s="176"/>
      <c r="JS42" s="176"/>
      <c r="JT42" s="176"/>
      <c r="JU42" s="176"/>
      <c r="JV42" s="176"/>
      <c r="JW42" s="176"/>
      <c r="JX42" s="176"/>
      <c r="JY42" s="176"/>
      <c r="JZ42" s="176"/>
      <c r="KA42" s="176"/>
      <c r="KB42" s="176"/>
      <c r="KC42" s="176"/>
      <c r="KD42" s="176"/>
      <c r="KE42" s="176"/>
      <c r="KF42" s="176"/>
      <c r="KG42" s="176"/>
      <c r="KH42" s="176"/>
      <c r="KI42" s="176"/>
      <c r="KJ42" s="176"/>
      <c r="KK42" s="176"/>
      <c r="KL42" s="176"/>
      <c r="KM42" s="176"/>
      <c r="KN42" s="176"/>
      <c r="KO42" s="176"/>
      <c r="KP42" s="176"/>
      <c r="KQ42" s="176"/>
      <c r="KR42" s="176"/>
      <c r="KS42" s="176"/>
      <c r="KT42" s="176"/>
      <c r="KU42" s="176"/>
      <c r="KV42" s="176"/>
      <c r="KW42" s="176"/>
      <c r="KX42" s="176"/>
      <c r="KY42" s="176"/>
      <c r="KZ42" s="176"/>
      <c r="LA42" s="176"/>
      <c r="LB42" s="176"/>
      <c r="LC42" s="176"/>
      <c r="LD42" s="176"/>
      <c r="LE42" s="176"/>
      <c r="LF42" s="176"/>
      <c r="LG42" s="176"/>
      <c r="LH42" s="176"/>
      <c r="LI42" s="176"/>
      <c r="LJ42" s="176"/>
      <c r="LK42" s="176"/>
      <c r="LL42" s="176"/>
      <c r="LM42" s="176"/>
      <c r="LN42" s="176"/>
      <c r="LO42" s="176"/>
      <c r="LP42" s="176"/>
      <c r="LQ42" s="176"/>
      <c r="LR42" s="176"/>
      <c r="LS42" s="176"/>
      <c r="LT42" s="176"/>
      <c r="LU42" s="176"/>
      <c r="LV42" s="176"/>
      <c r="LW42" s="176"/>
      <c r="LX42" s="176"/>
      <c r="LY42" s="176"/>
      <c r="LZ42" s="176"/>
      <c r="MA42" s="176"/>
      <c r="MB42" s="176"/>
      <c r="MC42" s="176"/>
      <c r="MD42" s="176"/>
      <c r="ME42" s="176"/>
      <c r="MF42" s="176"/>
      <c r="MG42" s="176"/>
      <c r="MH42" s="176"/>
      <c r="MI42" s="176"/>
      <c r="MJ42" s="176"/>
      <c r="MK42" s="176"/>
      <c r="ML42" s="176"/>
      <c r="MM42" s="176"/>
      <c r="MN42" s="176"/>
      <c r="MO42" s="176"/>
      <c r="MP42" s="176"/>
      <c r="MQ42" s="176"/>
      <c r="MR42" s="176"/>
      <c r="MS42" s="176"/>
      <c r="MT42" s="176"/>
      <c r="MU42" s="176"/>
      <c r="MV42" s="176"/>
      <c r="MW42" s="176"/>
      <c r="MX42" s="176"/>
      <c r="MY42" s="176"/>
      <c r="MZ42" s="176"/>
      <c r="NA42" s="176"/>
      <c r="NB42" s="176"/>
      <c r="NC42" s="176"/>
      <c r="ND42" s="176"/>
      <c r="NE42" s="176"/>
      <c r="NF42" s="176"/>
      <c r="NG42" s="176"/>
      <c r="NH42" s="176"/>
      <c r="NI42" s="176"/>
      <c r="NJ42" s="176"/>
      <c r="NK42" s="176"/>
      <c r="NL42" s="176"/>
      <c r="NM42" s="176"/>
      <c r="NN42" s="176"/>
      <c r="NO42" s="176"/>
      <c r="NP42" s="176"/>
      <c r="NQ42" s="176"/>
      <c r="NR42" s="176"/>
      <c r="NS42" s="176"/>
      <c r="NT42" s="176"/>
      <c r="NU42" s="176"/>
      <c r="NV42" s="176"/>
      <c r="NW42" s="176"/>
      <c r="NX42" s="176"/>
      <c r="NY42" s="176"/>
      <c r="NZ42" s="176"/>
      <c r="OA42" s="176"/>
      <c r="OB42" s="176"/>
      <c r="OC42" s="176"/>
      <c r="OD42" s="176"/>
      <c r="OE42" s="176"/>
      <c r="OF42" s="176"/>
      <c r="OG42" s="176"/>
      <c r="OH42" s="176"/>
      <c r="OI42" s="176"/>
      <c r="OJ42" s="176"/>
    </row>
    <row r="43" spans="1:400" ht="19.899999999999999" hidden="1" customHeight="1" thickBot="1">
      <c r="A43" s="32" t="s">
        <v>237</v>
      </c>
      <c r="B43" s="44"/>
      <c r="C43" s="44"/>
      <c r="D43" s="47"/>
      <c r="E43" s="19"/>
      <c r="F43" s="20"/>
      <c r="G43" s="45"/>
      <c r="H43" s="45"/>
      <c r="I43" s="45"/>
      <c r="J43" s="45"/>
      <c r="K43" s="45"/>
      <c r="L43" s="45"/>
      <c r="M43" s="45"/>
      <c r="N43" s="45"/>
      <c r="O43" s="45"/>
      <c r="P43" s="21"/>
      <c r="R43" s="39">
        <f t="shared" si="6"/>
        <v>0</v>
      </c>
      <c r="S43" s="176"/>
      <c r="T43" s="176"/>
      <c r="U43" s="176"/>
      <c r="V43" s="176"/>
      <c r="W43" s="176"/>
      <c r="X43" s="176"/>
      <c r="Y43" s="176"/>
      <c r="Z43" s="176"/>
      <c r="AA43" s="176"/>
      <c r="AB43" s="176"/>
      <c r="AC43" s="176"/>
      <c r="AD43" s="176"/>
      <c r="AE43" s="176"/>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c r="BU43" s="176"/>
      <c r="BV43" s="176"/>
      <c r="BW43" s="176"/>
      <c r="BX43" s="176"/>
      <c r="BY43" s="176"/>
      <c r="BZ43" s="176"/>
      <c r="CA43" s="176"/>
      <c r="CB43" s="176"/>
      <c r="CC43" s="176"/>
      <c r="CD43" s="176"/>
      <c r="CE43" s="176"/>
      <c r="CF43" s="176"/>
      <c r="CG43" s="176"/>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6"/>
      <c r="DI43" s="176"/>
      <c r="DJ43" s="176"/>
      <c r="DK43" s="176"/>
      <c r="DL43" s="176"/>
      <c r="DM43" s="176"/>
      <c r="DN43" s="176"/>
      <c r="DO43" s="176"/>
      <c r="DP43" s="176"/>
      <c r="DQ43" s="176"/>
      <c r="DR43" s="176"/>
      <c r="DS43" s="176"/>
      <c r="DT43" s="176"/>
      <c r="DU43" s="176"/>
      <c r="DV43" s="176"/>
      <c r="DW43" s="176"/>
      <c r="DX43" s="176"/>
      <c r="DY43" s="176"/>
      <c r="DZ43" s="176"/>
      <c r="EA43" s="176"/>
      <c r="EB43" s="176"/>
      <c r="EC43" s="176"/>
      <c r="ED43" s="176"/>
      <c r="EE43" s="176"/>
      <c r="EF43" s="176"/>
      <c r="EG43" s="176"/>
      <c r="EH43" s="176"/>
      <c r="EI43" s="176"/>
      <c r="EJ43" s="176"/>
      <c r="EK43" s="176"/>
      <c r="EL43" s="176"/>
      <c r="EM43" s="176"/>
      <c r="EN43" s="176"/>
      <c r="EO43" s="176"/>
      <c r="EP43" s="176"/>
      <c r="EQ43" s="176"/>
      <c r="ER43" s="176"/>
      <c r="ES43" s="176"/>
      <c r="ET43" s="176"/>
      <c r="EU43" s="176"/>
      <c r="EV43" s="176"/>
      <c r="EW43" s="176"/>
      <c r="EX43" s="176"/>
      <c r="EY43" s="176"/>
      <c r="EZ43" s="176"/>
      <c r="FA43" s="176"/>
      <c r="FB43" s="176"/>
      <c r="FC43" s="176"/>
      <c r="FD43" s="176"/>
      <c r="FE43" s="176"/>
      <c r="FF43" s="176"/>
      <c r="FG43" s="176"/>
      <c r="FH43" s="176"/>
      <c r="FI43" s="176"/>
      <c r="FJ43" s="176"/>
      <c r="FK43" s="176"/>
      <c r="FL43" s="176"/>
      <c r="FM43" s="176"/>
      <c r="FN43" s="176"/>
      <c r="FO43" s="176"/>
      <c r="FP43" s="176"/>
      <c r="FQ43" s="176"/>
      <c r="FR43" s="176"/>
      <c r="FS43" s="176"/>
      <c r="FT43" s="176"/>
      <c r="FU43" s="176"/>
      <c r="FV43" s="176"/>
      <c r="FW43" s="176"/>
      <c r="FX43" s="176"/>
      <c r="FY43" s="176"/>
      <c r="FZ43" s="176"/>
      <c r="GA43" s="176"/>
      <c r="GB43" s="176"/>
      <c r="GC43" s="176"/>
      <c r="GD43" s="176"/>
      <c r="GE43" s="176"/>
      <c r="GF43" s="176"/>
      <c r="GG43" s="176"/>
      <c r="GH43" s="176"/>
      <c r="GI43" s="176"/>
      <c r="GJ43" s="176"/>
      <c r="GK43" s="176"/>
      <c r="GL43" s="176"/>
      <c r="GM43" s="176"/>
      <c r="GN43" s="176"/>
      <c r="GO43" s="176"/>
      <c r="GP43" s="176"/>
      <c r="GQ43" s="176"/>
      <c r="GR43" s="176"/>
      <c r="GS43" s="176"/>
      <c r="GT43" s="176"/>
      <c r="GU43" s="176"/>
      <c r="GV43" s="176"/>
      <c r="GW43" s="176"/>
      <c r="GX43" s="176"/>
      <c r="GY43" s="176"/>
      <c r="GZ43" s="176"/>
      <c r="HA43" s="176"/>
      <c r="HB43" s="176"/>
      <c r="HC43" s="176"/>
      <c r="HD43" s="176"/>
      <c r="HE43" s="176"/>
      <c r="HF43" s="176"/>
      <c r="HG43" s="176"/>
      <c r="HH43" s="176"/>
      <c r="HI43" s="176"/>
      <c r="HJ43" s="176"/>
      <c r="HK43" s="176"/>
      <c r="HL43" s="176"/>
      <c r="HM43" s="176"/>
      <c r="HN43" s="176"/>
      <c r="HO43" s="176"/>
      <c r="HP43" s="176"/>
      <c r="HQ43" s="176"/>
      <c r="HR43" s="176"/>
      <c r="HS43" s="176"/>
      <c r="HT43" s="176"/>
      <c r="HU43" s="176"/>
      <c r="HV43" s="176"/>
      <c r="HW43" s="176"/>
      <c r="HX43" s="176"/>
      <c r="HY43" s="176"/>
      <c r="HZ43" s="176"/>
      <c r="IA43" s="176"/>
      <c r="IB43" s="176"/>
      <c r="IC43" s="176"/>
      <c r="ID43" s="176"/>
      <c r="IE43" s="176"/>
      <c r="IF43" s="176"/>
      <c r="IG43" s="176"/>
      <c r="IH43" s="176"/>
      <c r="II43" s="176"/>
      <c r="IJ43" s="176"/>
      <c r="IK43" s="176"/>
      <c r="IL43" s="176"/>
      <c r="IM43" s="176"/>
      <c r="IN43" s="176"/>
      <c r="IO43" s="176"/>
      <c r="IP43" s="176"/>
      <c r="IQ43" s="176"/>
      <c r="IR43" s="176"/>
      <c r="IS43" s="176"/>
      <c r="IT43" s="176"/>
      <c r="IU43" s="176"/>
      <c r="IV43" s="176"/>
      <c r="IW43" s="176"/>
      <c r="IX43" s="176"/>
      <c r="IY43" s="176"/>
      <c r="IZ43" s="176"/>
      <c r="JA43" s="176"/>
      <c r="JB43" s="176"/>
      <c r="JC43" s="176"/>
      <c r="JD43" s="176"/>
      <c r="JE43" s="176"/>
      <c r="JF43" s="176"/>
      <c r="JG43" s="176"/>
      <c r="JH43" s="176"/>
      <c r="JI43" s="176"/>
      <c r="JJ43" s="176"/>
      <c r="JK43" s="176"/>
      <c r="JL43" s="176"/>
      <c r="JM43" s="176"/>
      <c r="JN43" s="176"/>
      <c r="JO43" s="176"/>
      <c r="JP43" s="176"/>
      <c r="JQ43" s="176"/>
      <c r="JR43" s="176"/>
      <c r="JS43" s="176"/>
      <c r="JT43" s="176"/>
      <c r="JU43" s="176"/>
      <c r="JV43" s="176"/>
      <c r="JW43" s="176"/>
      <c r="JX43" s="176"/>
      <c r="JY43" s="176"/>
      <c r="JZ43" s="176"/>
      <c r="KA43" s="176"/>
      <c r="KB43" s="176"/>
      <c r="KC43" s="176"/>
      <c r="KD43" s="176"/>
      <c r="KE43" s="176"/>
      <c r="KF43" s="176"/>
      <c r="KG43" s="176"/>
      <c r="KH43" s="176"/>
      <c r="KI43" s="176"/>
      <c r="KJ43" s="176"/>
      <c r="KK43" s="176"/>
      <c r="KL43" s="176"/>
      <c r="KM43" s="176"/>
      <c r="KN43" s="176"/>
      <c r="KO43" s="176"/>
      <c r="KP43" s="176"/>
      <c r="KQ43" s="176"/>
      <c r="KR43" s="176"/>
      <c r="KS43" s="176"/>
      <c r="KT43" s="176"/>
      <c r="KU43" s="176"/>
      <c r="KV43" s="176"/>
      <c r="KW43" s="176"/>
      <c r="KX43" s="176"/>
      <c r="KY43" s="176"/>
      <c r="KZ43" s="176"/>
      <c r="LA43" s="176"/>
      <c r="LB43" s="176"/>
      <c r="LC43" s="176"/>
      <c r="LD43" s="176"/>
      <c r="LE43" s="176"/>
      <c r="LF43" s="176"/>
      <c r="LG43" s="176"/>
      <c r="LH43" s="176"/>
      <c r="LI43" s="176"/>
      <c r="LJ43" s="176"/>
      <c r="LK43" s="176"/>
      <c r="LL43" s="176"/>
      <c r="LM43" s="176"/>
      <c r="LN43" s="176"/>
      <c r="LO43" s="176"/>
      <c r="LP43" s="176"/>
      <c r="LQ43" s="176"/>
      <c r="LR43" s="176"/>
      <c r="LS43" s="176"/>
      <c r="LT43" s="176"/>
      <c r="LU43" s="176"/>
      <c r="LV43" s="176"/>
      <c r="LW43" s="176"/>
      <c r="LX43" s="176"/>
      <c r="LY43" s="176"/>
      <c r="LZ43" s="176"/>
      <c r="MA43" s="176"/>
      <c r="MB43" s="176"/>
      <c r="MC43" s="176"/>
      <c r="MD43" s="176"/>
      <c r="ME43" s="176"/>
      <c r="MF43" s="176"/>
      <c r="MG43" s="176"/>
      <c r="MH43" s="176"/>
      <c r="MI43" s="176"/>
      <c r="MJ43" s="176"/>
      <c r="MK43" s="176"/>
      <c r="ML43" s="176"/>
      <c r="MM43" s="176"/>
      <c r="MN43" s="176"/>
      <c r="MO43" s="176"/>
      <c r="MP43" s="176"/>
      <c r="MQ43" s="176"/>
      <c r="MR43" s="176"/>
      <c r="MS43" s="176"/>
      <c r="MT43" s="176"/>
      <c r="MU43" s="176"/>
      <c r="MV43" s="176"/>
      <c r="MW43" s="176"/>
      <c r="MX43" s="176"/>
      <c r="MY43" s="176"/>
      <c r="MZ43" s="176"/>
      <c r="NA43" s="176"/>
      <c r="NB43" s="176"/>
      <c r="NC43" s="176"/>
      <c r="ND43" s="176"/>
      <c r="NE43" s="176"/>
      <c r="NF43" s="176"/>
      <c r="NG43" s="176"/>
      <c r="NH43" s="176"/>
      <c r="NI43" s="176"/>
      <c r="NJ43" s="176"/>
      <c r="NK43" s="176"/>
      <c r="NL43" s="176"/>
      <c r="NM43" s="176"/>
      <c r="NN43" s="176"/>
      <c r="NO43" s="176"/>
      <c r="NP43" s="176"/>
      <c r="NQ43" s="176"/>
      <c r="NR43" s="176"/>
      <c r="NS43" s="176"/>
      <c r="NT43" s="176"/>
      <c r="NU43" s="176"/>
      <c r="NV43" s="176"/>
      <c r="NW43" s="176"/>
      <c r="NX43" s="176"/>
      <c r="NY43" s="176"/>
      <c r="NZ43" s="176"/>
      <c r="OA43" s="176"/>
      <c r="OB43" s="176"/>
      <c r="OC43" s="176"/>
      <c r="OD43" s="176"/>
      <c r="OE43" s="176"/>
      <c r="OF43" s="176"/>
      <c r="OG43" s="176"/>
      <c r="OH43" s="176"/>
      <c r="OI43" s="176"/>
      <c r="OJ43" s="176"/>
    </row>
    <row r="44" spans="1:400" ht="19.899999999999999" customHeight="1" thickBot="1">
      <c r="A44" s="67" t="s">
        <v>67</v>
      </c>
      <c r="B44" s="93" t="s">
        <v>125</v>
      </c>
      <c r="C44" s="70"/>
      <c r="D44" s="71"/>
      <c r="E44" s="72">
        <f t="shared" ref="E44:P44" si="9">SUM(E41:E43)</f>
        <v>0</v>
      </c>
      <c r="F44" s="73">
        <f t="shared" si="9"/>
        <v>0</v>
      </c>
      <c r="G44" s="73">
        <f t="shared" si="9"/>
        <v>0</v>
      </c>
      <c r="H44" s="73">
        <f t="shared" si="9"/>
        <v>0</v>
      </c>
      <c r="I44" s="73">
        <f t="shared" si="9"/>
        <v>0</v>
      </c>
      <c r="J44" s="73">
        <f t="shared" si="9"/>
        <v>0</v>
      </c>
      <c r="K44" s="73">
        <f t="shared" si="9"/>
        <v>0</v>
      </c>
      <c r="L44" s="73">
        <f t="shared" si="9"/>
        <v>0</v>
      </c>
      <c r="M44" s="73">
        <f t="shared" si="9"/>
        <v>0</v>
      </c>
      <c r="N44" s="73">
        <f t="shared" si="9"/>
        <v>0</v>
      </c>
      <c r="O44" s="73">
        <f t="shared" si="9"/>
        <v>0</v>
      </c>
      <c r="P44" s="74">
        <f t="shared" si="9"/>
        <v>0</v>
      </c>
      <c r="R44" s="39">
        <f t="shared" si="6"/>
        <v>0</v>
      </c>
      <c r="S44" s="176"/>
      <c r="T44" s="176"/>
      <c r="U44" s="176"/>
      <c r="V44" s="176"/>
      <c r="W44" s="176"/>
      <c r="X44" s="176"/>
      <c r="Y44" s="176"/>
      <c r="Z44" s="176"/>
      <c r="AA44" s="176"/>
      <c r="AB44" s="176"/>
      <c r="AC44" s="176"/>
      <c r="AD44" s="176"/>
      <c r="AE44" s="176"/>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c r="BQ44" s="176"/>
      <c r="BR44" s="176"/>
      <c r="BS44" s="176"/>
      <c r="BT44" s="176"/>
      <c r="BU44" s="176"/>
      <c r="BV44" s="176"/>
      <c r="BW44" s="176"/>
      <c r="BX44" s="176"/>
      <c r="BY44" s="176"/>
      <c r="BZ44" s="176"/>
      <c r="CA44" s="176"/>
      <c r="CB44" s="176"/>
      <c r="CC44" s="176"/>
      <c r="CD44" s="176"/>
      <c r="CE44" s="176"/>
      <c r="CF44" s="176"/>
      <c r="CG44" s="176"/>
      <c r="CH44" s="176"/>
      <c r="CI44" s="176"/>
      <c r="CJ44" s="176"/>
      <c r="CK44" s="176"/>
      <c r="CL44" s="176"/>
      <c r="CM44" s="176"/>
      <c r="CN44" s="176"/>
      <c r="CO44" s="176"/>
      <c r="CP44" s="176"/>
      <c r="CQ44" s="176"/>
      <c r="CR44" s="176"/>
      <c r="CS44" s="176"/>
      <c r="CT44" s="176"/>
      <c r="CU44" s="176"/>
      <c r="CV44" s="176"/>
      <c r="CW44" s="176"/>
      <c r="CX44" s="176"/>
      <c r="CY44" s="176"/>
      <c r="CZ44" s="176"/>
      <c r="DA44" s="176"/>
      <c r="DB44" s="176"/>
      <c r="DC44" s="176"/>
      <c r="DD44" s="176"/>
      <c r="DE44" s="176"/>
      <c r="DF44" s="176"/>
      <c r="DG44" s="176"/>
      <c r="DH44" s="176"/>
      <c r="DI44" s="176"/>
      <c r="DJ44" s="176"/>
      <c r="DK44" s="176"/>
      <c r="DL44" s="176"/>
      <c r="DM44" s="176"/>
      <c r="DN44" s="176"/>
      <c r="DO44" s="176"/>
      <c r="DP44" s="176"/>
      <c r="DQ44" s="176"/>
      <c r="DR44" s="176"/>
      <c r="DS44" s="176"/>
      <c r="DT44" s="176"/>
      <c r="DU44" s="176"/>
      <c r="DV44" s="176"/>
      <c r="DW44" s="176"/>
      <c r="DX44" s="176"/>
      <c r="DY44" s="176"/>
      <c r="DZ44" s="176"/>
      <c r="EA44" s="176"/>
      <c r="EB44" s="176"/>
      <c r="EC44" s="176"/>
      <c r="ED44" s="176"/>
      <c r="EE44" s="176"/>
      <c r="EF44" s="176"/>
      <c r="EG44" s="176"/>
      <c r="EH44" s="176"/>
      <c r="EI44" s="176"/>
      <c r="EJ44" s="176"/>
      <c r="EK44" s="176"/>
      <c r="EL44" s="176"/>
      <c r="EM44" s="176"/>
      <c r="EN44" s="176"/>
      <c r="EO44" s="176"/>
      <c r="EP44" s="176"/>
      <c r="EQ44" s="176"/>
      <c r="ER44" s="176"/>
      <c r="ES44" s="176"/>
      <c r="ET44" s="176"/>
      <c r="EU44" s="176"/>
      <c r="EV44" s="176"/>
      <c r="EW44" s="176"/>
      <c r="EX44" s="176"/>
      <c r="EY44" s="176"/>
      <c r="EZ44" s="176"/>
      <c r="FA44" s="176"/>
      <c r="FB44" s="176"/>
      <c r="FC44" s="176"/>
      <c r="FD44" s="176"/>
      <c r="FE44" s="176"/>
      <c r="FF44" s="176"/>
      <c r="FG44" s="176"/>
      <c r="FH44" s="176"/>
      <c r="FI44" s="176"/>
      <c r="FJ44" s="176"/>
      <c r="FK44" s="176"/>
      <c r="FL44" s="176"/>
      <c r="FM44" s="176"/>
      <c r="FN44" s="176"/>
      <c r="FO44" s="176"/>
      <c r="FP44" s="176"/>
      <c r="FQ44" s="176"/>
      <c r="FR44" s="176"/>
      <c r="FS44" s="176"/>
      <c r="FT44" s="176"/>
      <c r="FU44" s="176"/>
      <c r="FV44" s="176"/>
      <c r="FW44" s="176"/>
      <c r="FX44" s="176"/>
      <c r="FY44" s="176"/>
      <c r="FZ44" s="176"/>
      <c r="GA44" s="176"/>
      <c r="GB44" s="176"/>
      <c r="GC44" s="176"/>
      <c r="GD44" s="176"/>
      <c r="GE44" s="176"/>
      <c r="GF44" s="176"/>
      <c r="GG44" s="176"/>
      <c r="GH44" s="176"/>
      <c r="GI44" s="176"/>
      <c r="GJ44" s="176"/>
      <c r="GK44" s="176"/>
      <c r="GL44" s="176"/>
      <c r="GM44" s="176"/>
      <c r="GN44" s="176"/>
      <c r="GO44" s="176"/>
      <c r="GP44" s="176"/>
      <c r="GQ44" s="176"/>
      <c r="GR44" s="176"/>
      <c r="GS44" s="176"/>
      <c r="GT44" s="176"/>
      <c r="GU44" s="176"/>
      <c r="GV44" s="176"/>
      <c r="GW44" s="176"/>
      <c r="GX44" s="176"/>
      <c r="GY44" s="176"/>
      <c r="GZ44" s="176"/>
      <c r="HA44" s="176"/>
      <c r="HB44" s="176"/>
      <c r="HC44" s="176"/>
      <c r="HD44" s="176"/>
      <c r="HE44" s="176"/>
      <c r="HF44" s="176"/>
      <c r="HG44" s="176"/>
      <c r="HH44" s="176"/>
      <c r="HI44" s="176"/>
      <c r="HJ44" s="176"/>
      <c r="HK44" s="176"/>
      <c r="HL44" s="176"/>
      <c r="HM44" s="176"/>
      <c r="HN44" s="176"/>
      <c r="HO44" s="176"/>
      <c r="HP44" s="176"/>
      <c r="HQ44" s="176"/>
      <c r="HR44" s="176"/>
      <c r="HS44" s="176"/>
      <c r="HT44" s="176"/>
      <c r="HU44" s="176"/>
      <c r="HV44" s="176"/>
      <c r="HW44" s="176"/>
      <c r="HX44" s="176"/>
      <c r="HY44" s="176"/>
      <c r="HZ44" s="176"/>
      <c r="IA44" s="176"/>
      <c r="IB44" s="176"/>
      <c r="IC44" s="176"/>
      <c r="ID44" s="176"/>
      <c r="IE44" s="176"/>
      <c r="IF44" s="176"/>
      <c r="IG44" s="176"/>
      <c r="IH44" s="176"/>
      <c r="II44" s="176"/>
      <c r="IJ44" s="176"/>
      <c r="IK44" s="176"/>
      <c r="IL44" s="176"/>
      <c r="IM44" s="176"/>
      <c r="IN44" s="176"/>
      <c r="IO44" s="176"/>
      <c r="IP44" s="176"/>
      <c r="IQ44" s="176"/>
      <c r="IR44" s="176"/>
      <c r="IS44" s="176"/>
      <c r="IT44" s="176"/>
      <c r="IU44" s="176"/>
      <c r="IV44" s="176"/>
      <c r="IW44" s="176"/>
      <c r="IX44" s="176"/>
      <c r="IY44" s="176"/>
      <c r="IZ44" s="176"/>
      <c r="JA44" s="176"/>
      <c r="JB44" s="176"/>
      <c r="JC44" s="176"/>
      <c r="JD44" s="176"/>
      <c r="JE44" s="176"/>
      <c r="JF44" s="176"/>
      <c r="JG44" s="176"/>
      <c r="JH44" s="176"/>
      <c r="JI44" s="176"/>
      <c r="JJ44" s="176"/>
      <c r="JK44" s="176"/>
      <c r="JL44" s="176"/>
      <c r="JM44" s="176"/>
      <c r="JN44" s="176"/>
      <c r="JO44" s="176"/>
      <c r="JP44" s="176"/>
      <c r="JQ44" s="176"/>
      <c r="JR44" s="176"/>
      <c r="JS44" s="176"/>
      <c r="JT44" s="176"/>
      <c r="JU44" s="176"/>
      <c r="JV44" s="176"/>
      <c r="JW44" s="176"/>
      <c r="JX44" s="176"/>
      <c r="JY44" s="176"/>
      <c r="JZ44" s="176"/>
      <c r="KA44" s="176"/>
      <c r="KB44" s="176"/>
      <c r="KC44" s="176"/>
      <c r="KD44" s="176"/>
      <c r="KE44" s="176"/>
      <c r="KF44" s="176"/>
      <c r="KG44" s="176"/>
      <c r="KH44" s="176"/>
      <c r="KI44" s="176"/>
      <c r="KJ44" s="176"/>
      <c r="KK44" s="176"/>
      <c r="KL44" s="176"/>
      <c r="KM44" s="176"/>
      <c r="KN44" s="176"/>
      <c r="KO44" s="176"/>
      <c r="KP44" s="176"/>
      <c r="KQ44" s="176"/>
      <c r="KR44" s="176"/>
      <c r="KS44" s="176"/>
      <c r="KT44" s="176"/>
      <c r="KU44" s="176"/>
      <c r="KV44" s="176"/>
      <c r="KW44" s="176"/>
      <c r="KX44" s="176"/>
      <c r="KY44" s="176"/>
      <c r="KZ44" s="176"/>
      <c r="LA44" s="176"/>
      <c r="LB44" s="176"/>
      <c r="LC44" s="176"/>
      <c r="LD44" s="176"/>
      <c r="LE44" s="176"/>
      <c r="LF44" s="176"/>
      <c r="LG44" s="176"/>
      <c r="LH44" s="176"/>
      <c r="LI44" s="176"/>
      <c r="LJ44" s="176"/>
      <c r="LK44" s="176"/>
      <c r="LL44" s="176"/>
      <c r="LM44" s="176"/>
      <c r="LN44" s="176"/>
      <c r="LO44" s="176"/>
      <c r="LP44" s="176"/>
      <c r="LQ44" s="176"/>
      <c r="LR44" s="176"/>
      <c r="LS44" s="176"/>
      <c r="LT44" s="176"/>
      <c r="LU44" s="176"/>
      <c r="LV44" s="176"/>
      <c r="LW44" s="176"/>
      <c r="LX44" s="176"/>
      <c r="LY44" s="176"/>
      <c r="LZ44" s="176"/>
      <c r="MA44" s="176"/>
      <c r="MB44" s="176"/>
      <c r="MC44" s="176"/>
      <c r="MD44" s="176"/>
      <c r="ME44" s="176"/>
      <c r="MF44" s="176"/>
      <c r="MG44" s="176"/>
      <c r="MH44" s="176"/>
      <c r="MI44" s="176"/>
      <c r="MJ44" s="176"/>
      <c r="MK44" s="176"/>
      <c r="ML44" s="176"/>
      <c r="MM44" s="176"/>
      <c r="MN44" s="176"/>
      <c r="MO44" s="176"/>
      <c r="MP44" s="176"/>
      <c r="MQ44" s="176"/>
      <c r="MR44" s="176"/>
      <c r="MS44" s="176"/>
      <c r="MT44" s="176"/>
      <c r="MU44" s="176"/>
      <c r="MV44" s="176"/>
      <c r="MW44" s="176"/>
      <c r="MX44" s="176"/>
      <c r="MY44" s="176"/>
      <c r="MZ44" s="176"/>
      <c r="NA44" s="176"/>
      <c r="NB44" s="176"/>
      <c r="NC44" s="176"/>
      <c r="ND44" s="176"/>
      <c r="NE44" s="176"/>
      <c r="NF44" s="176"/>
      <c r="NG44" s="176"/>
      <c r="NH44" s="176"/>
      <c r="NI44" s="176"/>
      <c r="NJ44" s="176"/>
      <c r="NK44" s="176"/>
      <c r="NL44" s="176"/>
      <c r="NM44" s="176"/>
      <c r="NN44" s="176"/>
      <c r="NO44" s="176"/>
      <c r="NP44" s="176"/>
      <c r="NQ44" s="176"/>
      <c r="NR44" s="176"/>
      <c r="NS44" s="176"/>
      <c r="NT44" s="176"/>
      <c r="NU44" s="176"/>
      <c r="NV44" s="176"/>
      <c r="NW44" s="176"/>
      <c r="NX44" s="176"/>
      <c r="NY44" s="176"/>
      <c r="NZ44" s="176"/>
      <c r="OA44" s="176"/>
      <c r="OB44" s="176"/>
      <c r="OC44" s="176"/>
      <c r="OD44" s="176"/>
      <c r="OE44" s="176"/>
      <c r="OF44" s="176"/>
      <c r="OG44" s="176"/>
      <c r="OH44" s="176"/>
      <c r="OI44" s="176"/>
      <c r="OJ44" s="176"/>
    </row>
    <row r="45" spans="1:400" ht="19.899999999999999" customHeight="1">
      <c r="A45" s="32" t="s">
        <v>83</v>
      </c>
      <c r="B45" s="83" t="s">
        <v>218</v>
      </c>
      <c r="C45" s="17"/>
      <c r="D45" s="18"/>
      <c r="E45" s="19"/>
      <c r="F45" s="20"/>
      <c r="G45" s="45"/>
      <c r="H45" s="45"/>
      <c r="I45" s="45"/>
      <c r="J45" s="45"/>
      <c r="K45" s="45"/>
      <c r="L45" s="45"/>
      <c r="M45" s="45"/>
      <c r="N45" s="45"/>
      <c r="O45" s="45"/>
      <c r="P45" s="48"/>
      <c r="Q45" s="14"/>
      <c r="R45" s="39">
        <f t="shared" si="6"/>
        <v>0</v>
      </c>
      <c r="S45" s="176"/>
      <c r="T45" s="176"/>
      <c r="U45" s="176"/>
      <c r="V45" s="176"/>
      <c r="W45" s="176"/>
      <c r="X45" s="176"/>
      <c r="Y45" s="176"/>
      <c r="Z45" s="176"/>
      <c r="AA45" s="176"/>
      <c r="AB45" s="176"/>
      <c r="AC45" s="176"/>
      <c r="AD45" s="176"/>
      <c r="AE45" s="176"/>
      <c r="AF45" s="176"/>
      <c r="AG45" s="176"/>
      <c r="AH45" s="176"/>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c r="CI45" s="176"/>
      <c r="CJ45" s="176"/>
      <c r="CK45" s="176"/>
      <c r="CL45" s="176"/>
      <c r="CM45" s="176"/>
      <c r="CN45" s="176"/>
      <c r="CO45" s="176"/>
      <c r="CP45" s="176"/>
      <c r="CQ45" s="176"/>
      <c r="CR45" s="176"/>
      <c r="CS45" s="176"/>
      <c r="CT45" s="176"/>
      <c r="CU45" s="176"/>
      <c r="CV45" s="176"/>
      <c r="CW45" s="176"/>
      <c r="CX45" s="176"/>
      <c r="CY45" s="176"/>
      <c r="CZ45" s="176"/>
      <c r="DA45" s="176"/>
      <c r="DB45" s="176"/>
      <c r="DC45" s="176"/>
      <c r="DD45" s="176"/>
      <c r="DE45" s="176"/>
      <c r="DF45" s="176"/>
      <c r="DG45" s="176"/>
      <c r="DH45" s="176"/>
      <c r="DI45" s="176"/>
      <c r="DJ45" s="176"/>
      <c r="DK45" s="176"/>
      <c r="DL45" s="176"/>
      <c r="DM45" s="176"/>
      <c r="DN45" s="176"/>
      <c r="DO45" s="176"/>
      <c r="DP45" s="176"/>
      <c r="DQ45" s="176"/>
      <c r="DR45" s="176"/>
      <c r="DS45" s="176"/>
      <c r="DT45" s="176"/>
      <c r="DU45" s="176"/>
      <c r="DV45" s="176"/>
      <c r="DW45" s="176"/>
      <c r="DX45" s="176"/>
      <c r="DY45" s="176"/>
      <c r="DZ45" s="176"/>
      <c r="EA45" s="176"/>
      <c r="EB45" s="176"/>
      <c r="EC45" s="176"/>
      <c r="ED45" s="176"/>
      <c r="EE45" s="176"/>
      <c r="EF45" s="176"/>
      <c r="EG45" s="176"/>
      <c r="EH45" s="176"/>
      <c r="EI45" s="176"/>
      <c r="EJ45" s="176"/>
      <c r="EK45" s="176"/>
      <c r="EL45" s="176"/>
      <c r="EM45" s="176"/>
      <c r="EN45" s="176"/>
      <c r="EO45" s="176"/>
      <c r="EP45" s="176"/>
      <c r="EQ45" s="176"/>
      <c r="ER45" s="176"/>
      <c r="ES45" s="176"/>
      <c r="ET45" s="176"/>
      <c r="EU45" s="176"/>
      <c r="EV45" s="176"/>
      <c r="EW45" s="176"/>
      <c r="EX45" s="176"/>
      <c r="EY45" s="176"/>
      <c r="EZ45" s="176"/>
      <c r="FA45" s="176"/>
      <c r="FB45" s="176"/>
      <c r="FC45" s="176"/>
      <c r="FD45" s="176"/>
      <c r="FE45" s="176"/>
      <c r="FF45" s="176"/>
      <c r="FG45" s="176"/>
      <c r="FH45" s="176"/>
      <c r="FI45" s="176"/>
      <c r="FJ45" s="176"/>
      <c r="FK45" s="176"/>
      <c r="FL45" s="176"/>
      <c r="FM45" s="176"/>
      <c r="FN45" s="176"/>
      <c r="FO45" s="176"/>
      <c r="FP45" s="176"/>
      <c r="FQ45" s="176"/>
      <c r="FR45" s="176"/>
      <c r="FS45" s="176"/>
      <c r="FT45" s="176"/>
      <c r="FU45" s="176"/>
      <c r="FV45" s="176"/>
      <c r="FW45" s="176"/>
      <c r="FX45" s="176"/>
      <c r="FY45" s="176"/>
      <c r="FZ45" s="176"/>
      <c r="GA45" s="176"/>
      <c r="GB45" s="176"/>
      <c r="GC45" s="176"/>
      <c r="GD45" s="176"/>
      <c r="GE45" s="176"/>
      <c r="GF45" s="176"/>
      <c r="GG45" s="176"/>
      <c r="GH45" s="176"/>
      <c r="GI45" s="176"/>
      <c r="GJ45" s="176"/>
      <c r="GK45" s="176"/>
      <c r="GL45" s="176"/>
      <c r="GM45" s="176"/>
      <c r="GN45" s="176"/>
      <c r="GO45" s="176"/>
      <c r="GP45" s="176"/>
      <c r="GQ45" s="176"/>
      <c r="GR45" s="176"/>
      <c r="GS45" s="176"/>
      <c r="GT45" s="176"/>
      <c r="GU45" s="176"/>
      <c r="GV45" s="176"/>
      <c r="GW45" s="176"/>
      <c r="GX45" s="176"/>
      <c r="GY45" s="176"/>
      <c r="GZ45" s="176"/>
      <c r="HA45" s="176"/>
      <c r="HB45" s="176"/>
      <c r="HC45" s="176"/>
      <c r="HD45" s="176"/>
      <c r="HE45" s="176"/>
      <c r="HF45" s="176"/>
      <c r="HG45" s="176"/>
      <c r="HH45" s="176"/>
      <c r="HI45" s="176"/>
      <c r="HJ45" s="176"/>
      <c r="HK45" s="176"/>
      <c r="HL45" s="176"/>
      <c r="HM45" s="176"/>
      <c r="HN45" s="176"/>
      <c r="HO45" s="176"/>
      <c r="HP45" s="176"/>
      <c r="HQ45" s="176"/>
      <c r="HR45" s="176"/>
      <c r="HS45" s="176"/>
      <c r="HT45" s="176"/>
      <c r="HU45" s="176"/>
      <c r="HV45" s="176"/>
      <c r="HW45" s="176"/>
      <c r="HX45" s="176"/>
      <c r="HY45" s="176"/>
      <c r="HZ45" s="176"/>
      <c r="IA45" s="176"/>
      <c r="IB45" s="176"/>
      <c r="IC45" s="176"/>
      <c r="ID45" s="176"/>
      <c r="IE45" s="176"/>
      <c r="IF45" s="176"/>
      <c r="IG45" s="176"/>
      <c r="IH45" s="176"/>
      <c r="II45" s="176"/>
      <c r="IJ45" s="176"/>
      <c r="IK45" s="176"/>
      <c r="IL45" s="176"/>
      <c r="IM45" s="176"/>
      <c r="IN45" s="176"/>
      <c r="IO45" s="176"/>
      <c r="IP45" s="176"/>
      <c r="IQ45" s="176"/>
      <c r="IR45" s="176"/>
      <c r="IS45" s="176"/>
      <c r="IT45" s="176"/>
      <c r="IU45" s="176"/>
      <c r="IV45" s="176"/>
      <c r="IW45" s="176"/>
      <c r="IX45" s="176"/>
      <c r="IY45" s="176"/>
      <c r="IZ45" s="176"/>
      <c r="JA45" s="176"/>
      <c r="JB45" s="176"/>
      <c r="JC45" s="176"/>
      <c r="JD45" s="176"/>
      <c r="JE45" s="176"/>
      <c r="JF45" s="176"/>
      <c r="JG45" s="176"/>
      <c r="JH45" s="176"/>
      <c r="JI45" s="176"/>
      <c r="JJ45" s="176"/>
      <c r="JK45" s="176"/>
      <c r="JL45" s="176"/>
      <c r="JM45" s="176"/>
      <c r="JN45" s="176"/>
      <c r="JO45" s="176"/>
      <c r="JP45" s="176"/>
      <c r="JQ45" s="176"/>
      <c r="JR45" s="176"/>
      <c r="JS45" s="176"/>
      <c r="JT45" s="176"/>
      <c r="JU45" s="176"/>
      <c r="JV45" s="176"/>
      <c r="JW45" s="176"/>
      <c r="JX45" s="176"/>
      <c r="JY45" s="176"/>
      <c r="JZ45" s="176"/>
      <c r="KA45" s="176"/>
      <c r="KB45" s="176"/>
      <c r="KC45" s="176"/>
      <c r="KD45" s="176"/>
      <c r="KE45" s="176"/>
      <c r="KF45" s="176"/>
      <c r="KG45" s="176"/>
      <c r="KH45" s="176"/>
      <c r="KI45" s="176"/>
      <c r="KJ45" s="176"/>
      <c r="KK45" s="176"/>
      <c r="KL45" s="176"/>
      <c r="KM45" s="176"/>
      <c r="KN45" s="176"/>
      <c r="KO45" s="176"/>
      <c r="KP45" s="176"/>
      <c r="KQ45" s="176"/>
      <c r="KR45" s="176"/>
      <c r="KS45" s="176"/>
      <c r="KT45" s="176"/>
      <c r="KU45" s="176"/>
      <c r="KV45" s="176"/>
      <c r="KW45" s="176"/>
      <c r="KX45" s="176"/>
      <c r="KY45" s="176"/>
      <c r="KZ45" s="176"/>
      <c r="LA45" s="176"/>
      <c r="LB45" s="176"/>
      <c r="LC45" s="176"/>
      <c r="LD45" s="176"/>
      <c r="LE45" s="176"/>
      <c r="LF45" s="176"/>
      <c r="LG45" s="176"/>
      <c r="LH45" s="176"/>
      <c r="LI45" s="176"/>
      <c r="LJ45" s="176"/>
      <c r="LK45" s="176"/>
      <c r="LL45" s="176"/>
      <c r="LM45" s="176"/>
      <c r="LN45" s="176"/>
      <c r="LO45" s="176"/>
      <c r="LP45" s="176"/>
      <c r="LQ45" s="176"/>
      <c r="LR45" s="176"/>
      <c r="LS45" s="176"/>
      <c r="LT45" s="176"/>
      <c r="LU45" s="176"/>
      <c r="LV45" s="176"/>
      <c r="LW45" s="176"/>
      <c r="LX45" s="176"/>
      <c r="LY45" s="176"/>
      <c r="LZ45" s="176"/>
      <c r="MA45" s="176"/>
      <c r="MB45" s="176"/>
      <c r="MC45" s="176"/>
      <c r="MD45" s="176"/>
      <c r="ME45" s="176"/>
      <c r="MF45" s="176"/>
      <c r="MG45" s="176"/>
      <c r="MH45" s="176"/>
      <c r="MI45" s="176"/>
      <c r="MJ45" s="176"/>
      <c r="MK45" s="176"/>
      <c r="ML45" s="176"/>
      <c r="MM45" s="176"/>
      <c r="MN45" s="176"/>
      <c r="MO45" s="176"/>
      <c r="MP45" s="176"/>
      <c r="MQ45" s="176"/>
      <c r="MR45" s="176"/>
      <c r="MS45" s="176"/>
      <c r="MT45" s="176"/>
      <c r="MU45" s="176"/>
      <c r="MV45" s="176"/>
      <c r="MW45" s="176"/>
      <c r="MX45" s="176"/>
      <c r="MY45" s="176"/>
      <c r="MZ45" s="176"/>
      <c r="NA45" s="176"/>
      <c r="NB45" s="176"/>
      <c r="NC45" s="176"/>
      <c r="ND45" s="176"/>
      <c r="NE45" s="176"/>
      <c r="NF45" s="176"/>
      <c r="NG45" s="176"/>
      <c r="NH45" s="176"/>
      <c r="NI45" s="176"/>
      <c r="NJ45" s="176"/>
      <c r="NK45" s="176"/>
      <c r="NL45" s="176"/>
      <c r="NM45" s="176"/>
      <c r="NN45" s="176"/>
      <c r="NO45" s="176"/>
      <c r="NP45" s="176"/>
      <c r="NQ45" s="176"/>
      <c r="NR45" s="176"/>
      <c r="NS45" s="176"/>
      <c r="NT45" s="176"/>
      <c r="NU45" s="176"/>
      <c r="NV45" s="176"/>
      <c r="NW45" s="176"/>
      <c r="NX45" s="176"/>
      <c r="NY45" s="176"/>
      <c r="NZ45" s="176"/>
      <c r="OA45" s="176"/>
      <c r="OB45" s="176"/>
      <c r="OC45" s="176"/>
      <c r="OD45" s="176"/>
      <c r="OE45" s="176"/>
      <c r="OF45" s="176"/>
      <c r="OG45" s="176"/>
      <c r="OH45" s="176"/>
      <c r="OI45" s="176"/>
      <c r="OJ45" s="176"/>
    </row>
    <row r="46" spans="1:400" s="173" customFormat="1" ht="19.899999999999999" customHeight="1">
      <c r="A46" s="166" t="s">
        <v>258</v>
      </c>
      <c r="B46" s="167" t="s">
        <v>259</v>
      </c>
      <c r="C46" s="168"/>
      <c r="D46" s="169"/>
      <c r="E46" s="170"/>
      <c r="F46" s="171"/>
      <c r="G46" s="171">
        <f t="shared" ref="G46:P46" si="10">+G$21*0.8</f>
        <v>0</v>
      </c>
      <c r="H46" s="171">
        <f t="shared" si="10"/>
        <v>0</v>
      </c>
      <c r="I46" s="171">
        <f t="shared" si="10"/>
        <v>0</v>
      </c>
      <c r="J46" s="171">
        <f t="shared" si="10"/>
        <v>0</v>
      </c>
      <c r="K46" s="171">
        <f t="shared" si="10"/>
        <v>0</v>
      </c>
      <c r="L46" s="171">
        <f t="shared" si="10"/>
        <v>0</v>
      </c>
      <c r="M46" s="171">
        <f t="shared" si="10"/>
        <v>300</v>
      </c>
      <c r="N46" s="171">
        <f t="shared" si="10"/>
        <v>600</v>
      </c>
      <c r="O46" s="171">
        <v>600</v>
      </c>
      <c r="P46" s="171">
        <v>600</v>
      </c>
      <c r="Q46" s="172"/>
      <c r="R46" s="39">
        <f t="shared" si="6"/>
        <v>2100</v>
      </c>
      <c r="S46" s="176"/>
      <c r="T46" s="176"/>
      <c r="U46" s="176"/>
      <c r="V46" s="176"/>
      <c r="W46" s="176"/>
      <c r="X46" s="176"/>
      <c r="Y46" s="176"/>
      <c r="Z46" s="176"/>
      <c r="AA46" s="176"/>
      <c r="AB46" s="176"/>
      <c r="AC46" s="176"/>
      <c r="AD46" s="176"/>
      <c r="AE46" s="176"/>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176"/>
      <c r="EA46" s="176"/>
      <c r="EB46" s="176"/>
      <c r="EC46" s="176"/>
      <c r="ED46" s="176"/>
      <c r="EE46" s="176"/>
      <c r="EF46" s="176"/>
      <c r="EG46" s="176"/>
      <c r="EH46" s="176"/>
      <c r="EI46" s="176"/>
      <c r="EJ46" s="176"/>
      <c r="EK46" s="176"/>
      <c r="EL46" s="176"/>
      <c r="EM46" s="176"/>
      <c r="EN46" s="176"/>
      <c r="EO46" s="176"/>
      <c r="EP46" s="176"/>
      <c r="EQ46" s="176"/>
      <c r="ER46" s="176"/>
      <c r="ES46" s="176"/>
      <c r="ET46" s="176"/>
      <c r="EU46" s="176"/>
      <c r="EV46" s="176"/>
      <c r="EW46" s="176"/>
      <c r="EX46" s="176"/>
      <c r="EY46" s="176"/>
      <c r="EZ46" s="176"/>
      <c r="FA46" s="176"/>
      <c r="FB46" s="176"/>
      <c r="FC46" s="176"/>
      <c r="FD46" s="176"/>
      <c r="FE46" s="176"/>
      <c r="FF46" s="176"/>
      <c r="FG46" s="176"/>
      <c r="FH46" s="176"/>
      <c r="FI46" s="176"/>
      <c r="FJ46" s="176"/>
      <c r="FK46" s="176"/>
      <c r="FL46" s="176"/>
      <c r="FM46" s="176"/>
      <c r="FN46" s="176"/>
      <c r="FO46" s="176"/>
      <c r="FP46" s="176"/>
      <c r="FQ46" s="176"/>
      <c r="FR46" s="176"/>
      <c r="FS46" s="176"/>
      <c r="FT46" s="176"/>
      <c r="FU46" s="176"/>
      <c r="FV46" s="176"/>
      <c r="FW46" s="176"/>
      <c r="FX46" s="176"/>
      <c r="FY46" s="176"/>
      <c r="FZ46" s="176"/>
      <c r="GA46" s="176"/>
      <c r="GB46" s="176"/>
      <c r="GC46" s="176"/>
      <c r="GD46" s="176"/>
      <c r="GE46" s="176"/>
      <c r="GF46" s="176"/>
      <c r="GG46" s="176"/>
      <c r="GH46" s="176"/>
      <c r="GI46" s="176"/>
      <c r="GJ46" s="176"/>
      <c r="GK46" s="176"/>
      <c r="GL46" s="176"/>
      <c r="GM46" s="176"/>
      <c r="GN46" s="176"/>
      <c r="GO46" s="176"/>
      <c r="GP46" s="176"/>
      <c r="GQ46" s="176"/>
      <c r="GR46" s="176"/>
      <c r="GS46" s="176"/>
      <c r="GT46" s="176"/>
      <c r="GU46" s="176"/>
      <c r="GV46" s="176"/>
      <c r="GW46" s="176"/>
      <c r="GX46" s="176"/>
      <c r="GY46" s="176"/>
      <c r="GZ46" s="176"/>
      <c r="HA46" s="176"/>
      <c r="HB46" s="176"/>
      <c r="HC46" s="176"/>
      <c r="HD46" s="176"/>
      <c r="HE46" s="176"/>
      <c r="HF46" s="176"/>
      <c r="HG46" s="176"/>
      <c r="HH46" s="176"/>
      <c r="HI46" s="176"/>
      <c r="HJ46" s="176"/>
      <c r="HK46" s="176"/>
      <c r="HL46" s="176"/>
      <c r="HM46" s="176"/>
      <c r="HN46" s="176"/>
      <c r="HO46" s="176"/>
      <c r="HP46" s="176"/>
      <c r="HQ46" s="176"/>
      <c r="HR46" s="176"/>
      <c r="HS46" s="176"/>
      <c r="HT46" s="176"/>
      <c r="HU46" s="176"/>
      <c r="HV46" s="176"/>
      <c r="HW46" s="176"/>
      <c r="HX46" s="176"/>
      <c r="HY46" s="176"/>
      <c r="HZ46" s="176"/>
      <c r="IA46" s="176"/>
      <c r="IB46" s="176"/>
      <c r="IC46" s="176"/>
      <c r="ID46" s="176"/>
      <c r="IE46" s="176"/>
      <c r="IF46" s="176"/>
      <c r="IG46" s="176"/>
      <c r="IH46" s="176"/>
      <c r="II46" s="176"/>
      <c r="IJ46" s="176"/>
      <c r="IK46" s="176"/>
      <c r="IL46" s="176"/>
      <c r="IM46" s="176"/>
      <c r="IN46" s="176"/>
      <c r="IO46" s="176"/>
      <c r="IP46" s="176"/>
      <c r="IQ46" s="176"/>
      <c r="IR46" s="176"/>
      <c r="IS46" s="176"/>
      <c r="IT46" s="176"/>
      <c r="IU46" s="176"/>
      <c r="IV46" s="176"/>
      <c r="IW46" s="176"/>
      <c r="IX46" s="176"/>
      <c r="IY46" s="176"/>
      <c r="IZ46" s="176"/>
      <c r="JA46" s="176"/>
      <c r="JB46" s="176"/>
      <c r="JC46" s="176"/>
      <c r="JD46" s="176"/>
      <c r="JE46" s="176"/>
      <c r="JF46" s="176"/>
      <c r="JG46" s="176"/>
      <c r="JH46" s="176"/>
      <c r="JI46" s="176"/>
      <c r="JJ46" s="176"/>
      <c r="JK46" s="176"/>
      <c r="JL46" s="176"/>
      <c r="JM46" s="176"/>
      <c r="JN46" s="176"/>
      <c r="JO46" s="176"/>
      <c r="JP46" s="176"/>
      <c r="JQ46" s="176"/>
      <c r="JR46" s="176"/>
      <c r="JS46" s="176"/>
      <c r="JT46" s="176"/>
      <c r="JU46" s="176"/>
      <c r="JV46" s="176"/>
      <c r="JW46" s="176"/>
      <c r="JX46" s="176"/>
      <c r="JY46" s="176"/>
      <c r="JZ46" s="176"/>
      <c r="KA46" s="176"/>
      <c r="KB46" s="176"/>
      <c r="KC46" s="176"/>
      <c r="KD46" s="176"/>
      <c r="KE46" s="176"/>
      <c r="KF46" s="176"/>
      <c r="KG46" s="176"/>
      <c r="KH46" s="176"/>
      <c r="KI46" s="176"/>
      <c r="KJ46" s="176"/>
      <c r="KK46" s="176"/>
      <c r="KL46" s="176"/>
      <c r="KM46" s="176"/>
      <c r="KN46" s="176"/>
      <c r="KO46" s="176"/>
      <c r="KP46" s="176"/>
      <c r="KQ46" s="176"/>
      <c r="KR46" s="176"/>
      <c r="KS46" s="176"/>
      <c r="KT46" s="176"/>
      <c r="KU46" s="176"/>
      <c r="KV46" s="176"/>
      <c r="KW46" s="176"/>
      <c r="KX46" s="176"/>
      <c r="KY46" s="176"/>
      <c r="KZ46" s="176"/>
      <c r="LA46" s="176"/>
      <c r="LB46" s="176"/>
      <c r="LC46" s="176"/>
      <c r="LD46" s="176"/>
      <c r="LE46" s="176"/>
      <c r="LF46" s="176"/>
      <c r="LG46" s="176"/>
      <c r="LH46" s="176"/>
      <c r="LI46" s="176"/>
      <c r="LJ46" s="176"/>
      <c r="LK46" s="176"/>
      <c r="LL46" s="176"/>
      <c r="LM46" s="176"/>
      <c r="LN46" s="176"/>
      <c r="LO46" s="176"/>
      <c r="LP46" s="176"/>
      <c r="LQ46" s="176"/>
      <c r="LR46" s="176"/>
      <c r="LS46" s="176"/>
      <c r="LT46" s="176"/>
      <c r="LU46" s="176"/>
      <c r="LV46" s="176"/>
      <c r="LW46" s="176"/>
      <c r="LX46" s="176"/>
      <c r="LY46" s="176"/>
      <c r="LZ46" s="176"/>
      <c r="MA46" s="176"/>
      <c r="MB46" s="176"/>
      <c r="MC46" s="176"/>
      <c r="MD46" s="176"/>
      <c r="ME46" s="176"/>
      <c r="MF46" s="176"/>
      <c r="MG46" s="176"/>
      <c r="MH46" s="176"/>
      <c r="MI46" s="176"/>
      <c r="MJ46" s="176"/>
      <c r="MK46" s="176"/>
      <c r="ML46" s="176"/>
      <c r="MM46" s="176"/>
      <c r="MN46" s="176"/>
      <c r="MO46" s="176"/>
      <c r="MP46" s="176"/>
      <c r="MQ46" s="176"/>
      <c r="MR46" s="176"/>
      <c r="MS46" s="176"/>
      <c r="MT46" s="176"/>
      <c r="MU46" s="176"/>
      <c r="MV46" s="176"/>
      <c r="MW46" s="176"/>
      <c r="MX46" s="176"/>
      <c r="MY46" s="176"/>
      <c r="MZ46" s="176"/>
      <c r="NA46" s="176"/>
      <c r="NB46" s="176"/>
      <c r="NC46" s="176"/>
      <c r="ND46" s="176"/>
      <c r="NE46" s="176"/>
      <c r="NF46" s="176"/>
      <c r="NG46" s="176"/>
      <c r="NH46" s="176"/>
      <c r="NI46" s="176"/>
      <c r="NJ46" s="176"/>
      <c r="NK46" s="176"/>
      <c r="NL46" s="176"/>
      <c r="NM46" s="176"/>
      <c r="NN46" s="176"/>
      <c r="NO46" s="176"/>
      <c r="NP46" s="176"/>
      <c r="NQ46" s="176"/>
      <c r="NR46" s="176"/>
      <c r="NS46" s="176"/>
      <c r="NT46" s="176"/>
      <c r="NU46" s="176"/>
      <c r="NV46" s="176"/>
      <c r="NW46" s="176"/>
      <c r="NX46" s="176"/>
      <c r="NY46" s="176"/>
      <c r="NZ46" s="176"/>
      <c r="OA46" s="176"/>
      <c r="OB46" s="176"/>
      <c r="OC46" s="176"/>
      <c r="OD46" s="176"/>
      <c r="OE46" s="176"/>
      <c r="OF46" s="176"/>
      <c r="OG46" s="176"/>
      <c r="OH46" s="176"/>
      <c r="OI46" s="176"/>
      <c r="OJ46" s="176"/>
    </row>
    <row r="47" spans="1:400" ht="39.4" customHeight="1">
      <c r="A47" s="86" t="s">
        <v>84</v>
      </c>
      <c r="B47" s="186" t="s">
        <v>261</v>
      </c>
      <c r="C47" s="186"/>
      <c r="D47" s="187"/>
      <c r="E47" s="19"/>
      <c r="F47" s="20"/>
      <c r="G47" s="177">
        <v>0</v>
      </c>
      <c r="H47" s="20">
        <v>0</v>
      </c>
      <c r="I47" s="20">
        <v>0</v>
      </c>
      <c r="J47" s="20">
        <v>0</v>
      </c>
      <c r="K47" s="20">
        <v>0</v>
      </c>
      <c r="L47" s="20">
        <v>0</v>
      </c>
      <c r="M47" s="20">
        <v>700</v>
      </c>
      <c r="N47" s="20">
        <v>700</v>
      </c>
      <c r="O47" s="20">
        <v>700</v>
      </c>
      <c r="P47" s="20">
        <v>700</v>
      </c>
      <c r="Q47" s="14"/>
      <c r="R47" s="39">
        <f>SUM(G47:Q47)</f>
        <v>2800</v>
      </c>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c r="DA47" s="176"/>
      <c r="DB47" s="176"/>
      <c r="DC47" s="176"/>
      <c r="DD47" s="176"/>
      <c r="DE47" s="176"/>
      <c r="DF47" s="176"/>
      <c r="DG47" s="176"/>
      <c r="DH47" s="176"/>
      <c r="DI47" s="176"/>
      <c r="DJ47" s="176"/>
      <c r="DK47" s="176"/>
      <c r="DL47" s="176"/>
      <c r="DM47" s="176"/>
      <c r="DN47" s="176"/>
      <c r="DO47" s="176"/>
      <c r="DP47" s="176"/>
      <c r="DQ47" s="176"/>
      <c r="DR47" s="176"/>
      <c r="DS47" s="176"/>
      <c r="DT47" s="176"/>
      <c r="DU47" s="176"/>
      <c r="DV47" s="176"/>
      <c r="DW47" s="176"/>
      <c r="DX47" s="176"/>
      <c r="DY47" s="176"/>
      <c r="DZ47" s="176"/>
      <c r="EA47" s="176"/>
      <c r="EB47" s="176"/>
      <c r="EC47" s="176"/>
      <c r="ED47" s="176"/>
      <c r="EE47" s="176"/>
      <c r="EF47" s="176"/>
      <c r="EG47" s="176"/>
      <c r="EH47" s="176"/>
      <c r="EI47" s="176"/>
      <c r="EJ47" s="176"/>
      <c r="EK47" s="176"/>
      <c r="EL47" s="176"/>
      <c r="EM47" s="176"/>
      <c r="EN47" s="176"/>
      <c r="EO47" s="176"/>
      <c r="EP47" s="176"/>
      <c r="EQ47" s="176"/>
      <c r="ER47" s="176"/>
      <c r="ES47" s="176"/>
      <c r="ET47" s="176"/>
      <c r="EU47" s="176"/>
      <c r="EV47" s="176"/>
      <c r="EW47" s="176"/>
      <c r="EX47" s="176"/>
      <c r="EY47" s="176"/>
      <c r="EZ47" s="176"/>
      <c r="FA47" s="176"/>
      <c r="FB47" s="176"/>
      <c r="FC47" s="176"/>
      <c r="FD47" s="176"/>
      <c r="FE47" s="176"/>
      <c r="FF47" s="176"/>
      <c r="FG47" s="176"/>
      <c r="FH47" s="176"/>
      <c r="FI47" s="176"/>
      <c r="FJ47" s="176"/>
      <c r="FK47" s="176"/>
      <c r="FL47" s="176"/>
      <c r="FM47" s="176"/>
      <c r="FN47" s="176"/>
      <c r="FO47" s="176"/>
      <c r="FP47" s="176"/>
      <c r="FQ47" s="176"/>
      <c r="FR47" s="176"/>
      <c r="FS47" s="176"/>
      <c r="FT47" s="176"/>
      <c r="FU47" s="176"/>
      <c r="FV47" s="176"/>
      <c r="FW47" s="176"/>
      <c r="FX47" s="176"/>
      <c r="FY47" s="176"/>
      <c r="FZ47" s="176"/>
      <c r="GA47" s="176"/>
      <c r="GB47" s="176"/>
      <c r="GC47" s="176"/>
      <c r="GD47" s="176"/>
      <c r="GE47" s="176"/>
      <c r="GF47" s="176"/>
      <c r="GG47" s="176"/>
      <c r="GH47" s="176"/>
      <c r="GI47" s="176"/>
      <c r="GJ47" s="176"/>
      <c r="GK47" s="176"/>
      <c r="GL47" s="176"/>
      <c r="GM47" s="176"/>
      <c r="GN47" s="176"/>
      <c r="GO47" s="176"/>
      <c r="GP47" s="176"/>
      <c r="GQ47" s="176"/>
      <c r="GR47" s="176"/>
      <c r="GS47" s="176"/>
      <c r="GT47" s="176"/>
      <c r="GU47" s="176"/>
      <c r="GV47" s="176"/>
      <c r="GW47" s="176"/>
      <c r="GX47" s="176"/>
      <c r="GY47" s="176"/>
      <c r="GZ47" s="176"/>
      <c r="HA47" s="176"/>
      <c r="HB47" s="176"/>
      <c r="HC47" s="176"/>
      <c r="HD47" s="176"/>
      <c r="HE47" s="176"/>
      <c r="HF47" s="176"/>
      <c r="HG47" s="176"/>
      <c r="HH47" s="176"/>
      <c r="HI47" s="176"/>
      <c r="HJ47" s="176"/>
      <c r="HK47" s="176"/>
      <c r="HL47" s="176"/>
      <c r="HM47" s="176"/>
      <c r="HN47" s="176"/>
      <c r="HO47" s="176"/>
      <c r="HP47" s="176"/>
      <c r="HQ47" s="176"/>
      <c r="HR47" s="176"/>
      <c r="HS47" s="176"/>
      <c r="HT47" s="176"/>
      <c r="HU47" s="176"/>
      <c r="HV47" s="176"/>
      <c r="HW47" s="176"/>
      <c r="HX47" s="176"/>
      <c r="HY47" s="176"/>
      <c r="HZ47" s="176"/>
      <c r="IA47" s="176"/>
      <c r="IB47" s="176"/>
      <c r="IC47" s="176"/>
      <c r="ID47" s="176"/>
      <c r="IE47" s="176"/>
      <c r="IF47" s="176"/>
      <c r="IG47" s="176"/>
      <c r="IH47" s="176"/>
      <c r="II47" s="176"/>
      <c r="IJ47" s="176"/>
      <c r="IK47" s="176"/>
      <c r="IL47" s="176"/>
      <c r="IM47" s="176"/>
      <c r="IN47" s="176"/>
      <c r="IO47" s="176"/>
      <c r="IP47" s="176"/>
      <c r="IQ47" s="176"/>
      <c r="IR47" s="176"/>
      <c r="IS47" s="176"/>
      <c r="IT47" s="176"/>
      <c r="IU47" s="176"/>
      <c r="IV47" s="176"/>
      <c r="IW47" s="176"/>
      <c r="IX47" s="176"/>
      <c r="IY47" s="176"/>
      <c r="IZ47" s="176"/>
      <c r="JA47" s="176"/>
      <c r="JB47" s="176"/>
      <c r="JC47" s="176"/>
      <c r="JD47" s="176"/>
      <c r="JE47" s="176"/>
      <c r="JF47" s="176"/>
      <c r="JG47" s="176"/>
      <c r="JH47" s="176"/>
      <c r="JI47" s="176"/>
      <c r="JJ47" s="176"/>
      <c r="JK47" s="176"/>
      <c r="JL47" s="176"/>
      <c r="JM47" s="176"/>
      <c r="JN47" s="176"/>
      <c r="JO47" s="176"/>
      <c r="JP47" s="176"/>
      <c r="JQ47" s="176"/>
      <c r="JR47" s="176"/>
      <c r="JS47" s="176"/>
      <c r="JT47" s="176"/>
      <c r="JU47" s="176"/>
      <c r="JV47" s="176"/>
      <c r="JW47" s="176"/>
      <c r="JX47" s="176"/>
      <c r="JY47" s="176"/>
      <c r="JZ47" s="176"/>
      <c r="KA47" s="176"/>
      <c r="KB47" s="176"/>
      <c r="KC47" s="176"/>
      <c r="KD47" s="176"/>
      <c r="KE47" s="176"/>
      <c r="KF47" s="176"/>
      <c r="KG47" s="176"/>
      <c r="KH47" s="176"/>
      <c r="KI47" s="176"/>
      <c r="KJ47" s="176"/>
      <c r="KK47" s="176"/>
      <c r="KL47" s="176"/>
      <c r="KM47" s="176"/>
      <c r="KN47" s="176"/>
      <c r="KO47" s="176"/>
      <c r="KP47" s="176"/>
      <c r="KQ47" s="176"/>
      <c r="KR47" s="176"/>
      <c r="KS47" s="176"/>
      <c r="KT47" s="176"/>
      <c r="KU47" s="176"/>
      <c r="KV47" s="176"/>
      <c r="KW47" s="176"/>
      <c r="KX47" s="176"/>
      <c r="KY47" s="176"/>
      <c r="KZ47" s="176"/>
      <c r="LA47" s="176"/>
      <c r="LB47" s="176"/>
      <c r="LC47" s="176"/>
      <c r="LD47" s="176"/>
      <c r="LE47" s="176"/>
      <c r="LF47" s="176"/>
      <c r="LG47" s="176"/>
      <c r="LH47" s="176"/>
      <c r="LI47" s="176"/>
      <c r="LJ47" s="176"/>
      <c r="LK47" s="176"/>
      <c r="LL47" s="176"/>
      <c r="LM47" s="176"/>
      <c r="LN47" s="176"/>
      <c r="LO47" s="176"/>
      <c r="LP47" s="176"/>
      <c r="LQ47" s="176"/>
      <c r="LR47" s="176"/>
      <c r="LS47" s="176"/>
      <c r="LT47" s="176"/>
      <c r="LU47" s="176"/>
      <c r="LV47" s="176"/>
      <c r="LW47" s="176"/>
      <c r="LX47" s="176"/>
      <c r="LY47" s="176"/>
      <c r="LZ47" s="176"/>
      <c r="MA47" s="176"/>
      <c r="MB47" s="176"/>
      <c r="MC47" s="176"/>
      <c r="MD47" s="176"/>
      <c r="ME47" s="176"/>
      <c r="MF47" s="176"/>
      <c r="MG47" s="176"/>
      <c r="MH47" s="176"/>
      <c r="MI47" s="176"/>
      <c r="MJ47" s="176"/>
      <c r="MK47" s="176"/>
      <c r="ML47" s="176"/>
      <c r="MM47" s="176"/>
      <c r="MN47" s="176"/>
      <c r="MO47" s="176"/>
      <c r="MP47" s="176"/>
      <c r="MQ47" s="176"/>
      <c r="MR47" s="176"/>
      <c r="MS47" s="176"/>
      <c r="MT47" s="176"/>
      <c r="MU47" s="176"/>
      <c r="MV47" s="176"/>
      <c r="MW47" s="176"/>
      <c r="MX47" s="176"/>
      <c r="MY47" s="176"/>
      <c r="MZ47" s="176"/>
      <c r="NA47" s="176"/>
      <c r="NB47" s="176"/>
      <c r="NC47" s="176"/>
      <c r="ND47" s="176"/>
      <c r="NE47" s="176"/>
      <c r="NF47" s="176"/>
      <c r="NG47" s="176"/>
      <c r="NH47" s="176"/>
      <c r="NI47" s="176"/>
      <c r="NJ47" s="176"/>
      <c r="NK47" s="176"/>
      <c r="NL47" s="176"/>
      <c r="NM47" s="176"/>
      <c r="NN47" s="176"/>
      <c r="NO47" s="176"/>
      <c r="NP47" s="176"/>
      <c r="NQ47" s="176"/>
      <c r="NR47" s="176"/>
      <c r="NS47" s="176"/>
      <c r="NT47" s="176"/>
      <c r="NU47" s="176"/>
      <c r="NV47" s="176"/>
      <c r="NW47" s="176"/>
      <c r="NX47" s="176"/>
      <c r="NY47" s="176"/>
      <c r="NZ47" s="176"/>
      <c r="OA47" s="176"/>
      <c r="OB47" s="176"/>
      <c r="OC47" s="176"/>
      <c r="OD47" s="176"/>
      <c r="OE47" s="176"/>
      <c r="OF47" s="176"/>
      <c r="OG47" s="176"/>
      <c r="OH47" s="176"/>
      <c r="OI47" s="176"/>
      <c r="OJ47" s="176"/>
    </row>
    <row r="48" spans="1:400" ht="33">
      <c r="A48" s="86" t="s">
        <v>85</v>
      </c>
      <c r="B48" s="186" t="s">
        <v>128</v>
      </c>
      <c r="C48" s="186"/>
      <c r="D48" s="187"/>
      <c r="E48" s="19"/>
      <c r="F48" s="20"/>
      <c r="G48" s="45"/>
      <c r="H48" s="45"/>
      <c r="I48" s="45"/>
      <c r="J48" s="45"/>
      <c r="K48" s="45"/>
      <c r="L48" s="45"/>
      <c r="M48" s="45"/>
      <c r="N48" s="45"/>
      <c r="O48" s="45"/>
      <c r="P48" s="48"/>
      <c r="Q48" s="14"/>
      <c r="R48" s="39"/>
      <c r="S48" s="176"/>
      <c r="T48" s="176"/>
      <c r="U48" s="176"/>
      <c r="V48" s="176"/>
      <c r="W48" s="176"/>
      <c r="X48" s="176"/>
      <c r="Y48" s="176"/>
      <c r="Z48" s="176"/>
      <c r="AA48" s="176"/>
      <c r="AB48" s="176"/>
      <c r="AC48" s="176"/>
      <c r="AD48" s="176"/>
      <c r="AE48" s="176"/>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6"/>
      <c r="DQ48" s="176"/>
      <c r="DR48" s="176"/>
      <c r="DS48" s="176"/>
      <c r="DT48" s="176"/>
      <c r="DU48" s="176"/>
      <c r="DV48" s="176"/>
      <c r="DW48" s="176"/>
      <c r="DX48" s="176"/>
      <c r="DY48" s="176"/>
      <c r="DZ48" s="176"/>
      <c r="EA48" s="176"/>
      <c r="EB48" s="176"/>
      <c r="EC48" s="176"/>
      <c r="ED48" s="176"/>
      <c r="EE48" s="176"/>
      <c r="EF48" s="176"/>
      <c r="EG48" s="176"/>
      <c r="EH48" s="176"/>
      <c r="EI48" s="176"/>
      <c r="EJ48" s="176"/>
      <c r="EK48" s="176"/>
      <c r="EL48" s="176"/>
      <c r="EM48" s="176"/>
      <c r="EN48" s="176"/>
      <c r="EO48" s="176"/>
      <c r="EP48" s="176"/>
      <c r="EQ48" s="176"/>
      <c r="ER48" s="176"/>
      <c r="ES48" s="176"/>
      <c r="ET48" s="176"/>
      <c r="EU48" s="176"/>
      <c r="EV48" s="176"/>
      <c r="EW48" s="176"/>
      <c r="EX48" s="176"/>
      <c r="EY48" s="176"/>
      <c r="EZ48" s="176"/>
      <c r="FA48" s="176"/>
      <c r="FB48" s="176"/>
      <c r="FC48" s="176"/>
      <c r="FD48" s="176"/>
      <c r="FE48" s="176"/>
      <c r="FF48" s="176"/>
      <c r="FG48" s="176"/>
      <c r="FH48" s="176"/>
      <c r="FI48" s="176"/>
      <c r="FJ48" s="176"/>
      <c r="FK48" s="176"/>
      <c r="FL48" s="176"/>
      <c r="FM48" s="176"/>
      <c r="FN48" s="176"/>
      <c r="FO48" s="176"/>
      <c r="FP48" s="176"/>
      <c r="FQ48" s="176"/>
      <c r="FR48" s="176"/>
      <c r="FS48" s="176"/>
      <c r="FT48" s="176"/>
      <c r="FU48" s="176"/>
      <c r="FV48" s="176"/>
      <c r="FW48" s="176"/>
      <c r="FX48" s="176"/>
      <c r="FY48" s="176"/>
      <c r="FZ48" s="176"/>
      <c r="GA48" s="176"/>
      <c r="GB48" s="176"/>
      <c r="GC48" s="176"/>
      <c r="GD48" s="176"/>
      <c r="GE48" s="176"/>
      <c r="GF48" s="176"/>
      <c r="GG48" s="176"/>
      <c r="GH48" s="176"/>
      <c r="GI48" s="176"/>
      <c r="GJ48" s="176"/>
      <c r="GK48" s="176"/>
      <c r="GL48" s="176"/>
      <c r="GM48" s="176"/>
      <c r="GN48" s="176"/>
      <c r="GO48" s="176"/>
      <c r="GP48" s="176"/>
      <c r="GQ48" s="176"/>
      <c r="GR48" s="176"/>
      <c r="GS48" s="176"/>
      <c r="GT48" s="176"/>
      <c r="GU48" s="176"/>
      <c r="GV48" s="176"/>
      <c r="GW48" s="176"/>
      <c r="GX48" s="176"/>
      <c r="GY48" s="176"/>
      <c r="GZ48" s="176"/>
      <c r="HA48" s="176"/>
      <c r="HB48" s="176"/>
      <c r="HC48" s="176"/>
      <c r="HD48" s="176"/>
      <c r="HE48" s="176"/>
      <c r="HF48" s="176"/>
      <c r="HG48" s="176"/>
      <c r="HH48" s="176"/>
      <c r="HI48" s="176"/>
      <c r="HJ48" s="176"/>
      <c r="HK48" s="176"/>
      <c r="HL48" s="176"/>
      <c r="HM48" s="176"/>
      <c r="HN48" s="176"/>
      <c r="HO48" s="176"/>
      <c r="HP48" s="176"/>
      <c r="HQ48" s="176"/>
      <c r="HR48" s="176"/>
      <c r="HS48" s="176"/>
      <c r="HT48" s="176"/>
      <c r="HU48" s="176"/>
      <c r="HV48" s="176"/>
      <c r="HW48" s="176"/>
      <c r="HX48" s="176"/>
      <c r="HY48" s="176"/>
      <c r="HZ48" s="176"/>
      <c r="IA48" s="176"/>
      <c r="IB48" s="176"/>
      <c r="IC48" s="176"/>
      <c r="ID48" s="176"/>
      <c r="IE48" s="176"/>
      <c r="IF48" s="176"/>
      <c r="IG48" s="176"/>
      <c r="IH48" s="176"/>
      <c r="II48" s="176"/>
      <c r="IJ48" s="176"/>
      <c r="IK48" s="176"/>
      <c r="IL48" s="176"/>
      <c r="IM48" s="176"/>
      <c r="IN48" s="176"/>
      <c r="IO48" s="176"/>
      <c r="IP48" s="176"/>
      <c r="IQ48" s="176"/>
      <c r="IR48" s="176"/>
      <c r="IS48" s="176"/>
      <c r="IT48" s="176"/>
      <c r="IU48" s="176"/>
      <c r="IV48" s="176"/>
      <c r="IW48" s="176"/>
      <c r="IX48" s="176"/>
      <c r="IY48" s="176"/>
      <c r="IZ48" s="176"/>
      <c r="JA48" s="176"/>
      <c r="JB48" s="176"/>
      <c r="JC48" s="176"/>
      <c r="JD48" s="176"/>
      <c r="JE48" s="176"/>
      <c r="JF48" s="176"/>
      <c r="JG48" s="176"/>
      <c r="JH48" s="176"/>
      <c r="JI48" s="176"/>
      <c r="JJ48" s="176"/>
      <c r="JK48" s="176"/>
      <c r="JL48" s="176"/>
      <c r="JM48" s="176"/>
      <c r="JN48" s="176"/>
      <c r="JO48" s="176"/>
      <c r="JP48" s="176"/>
      <c r="JQ48" s="176"/>
      <c r="JR48" s="176"/>
      <c r="JS48" s="176"/>
      <c r="JT48" s="176"/>
      <c r="JU48" s="176"/>
      <c r="JV48" s="176"/>
      <c r="JW48" s="176"/>
      <c r="JX48" s="176"/>
      <c r="JY48" s="176"/>
      <c r="JZ48" s="176"/>
      <c r="KA48" s="176"/>
      <c r="KB48" s="176"/>
      <c r="KC48" s="176"/>
      <c r="KD48" s="176"/>
      <c r="KE48" s="176"/>
      <c r="KF48" s="176"/>
      <c r="KG48" s="176"/>
      <c r="KH48" s="176"/>
      <c r="KI48" s="176"/>
      <c r="KJ48" s="176"/>
      <c r="KK48" s="176"/>
      <c r="KL48" s="176"/>
      <c r="KM48" s="176"/>
      <c r="KN48" s="176"/>
      <c r="KO48" s="176"/>
      <c r="KP48" s="176"/>
      <c r="KQ48" s="176"/>
      <c r="KR48" s="176"/>
      <c r="KS48" s="176"/>
      <c r="KT48" s="176"/>
      <c r="KU48" s="176"/>
      <c r="KV48" s="176"/>
      <c r="KW48" s="176"/>
      <c r="KX48" s="176"/>
      <c r="KY48" s="176"/>
      <c r="KZ48" s="176"/>
      <c r="LA48" s="176"/>
      <c r="LB48" s="176"/>
      <c r="LC48" s="176"/>
      <c r="LD48" s="176"/>
      <c r="LE48" s="176"/>
      <c r="LF48" s="176"/>
      <c r="LG48" s="176"/>
      <c r="LH48" s="176"/>
      <c r="LI48" s="176"/>
      <c r="LJ48" s="176"/>
      <c r="LK48" s="176"/>
      <c r="LL48" s="176"/>
      <c r="LM48" s="176"/>
      <c r="LN48" s="176"/>
      <c r="LO48" s="176"/>
      <c r="LP48" s="176"/>
      <c r="LQ48" s="176"/>
      <c r="LR48" s="176"/>
      <c r="LS48" s="176"/>
      <c r="LT48" s="176"/>
      <c r="LU48" s="176"/>
      <c r="LV48" s="176"/>
      <c r="LW48" s="176"/>
      <c r="LX48" s="176"/>
      <c r="LY48" s="176"/>
      <c r="LZ48" s="176"/>
      <c r="MA48" s="176"/>
      <c r="MB48" s="176"/>
      <c r="MC48" s="176"/>
      <c r="MD48" s="176"/>
      <c r="ME48" s="176"/>
      <c r="MF48" s="176"/>
      <c r="MG48" s="176"/>
      <c r="MH48" s="176"/>
      <c r="MI48" s="176"/>
      <c r="MJ48" s="176"/>
      <c r="MK48" s="176"/>
      <c r="ML48" s="176"/>
      <c r="MM48" s="176"/>
      <c r="MN48" s="176"/>
      <c r="MO48" s="176"/>
      <c r="MP48" s="176"/>
      <c r="MQ48" s="176"/>
      <c r="MR48" s="176"/>
      <c r="MS48" s="176"/>
      <c r="MT48" s="176"/>
      <c r="MU48" s="176"/>
      <c r="MV48" s="176"/>
      <c r="MW48" s="176"/>
      <c r="MX48" s="176"/>
      <c r="MY48" s="176"/>
      <c r="MZ48" s="176"/>
      <c r="NA48" s="176"/>
      <c r="NB48" s="176"/>
      <c r="NC48" s="176"/>
      <c r="ND48" s="176"/>
      <c r="NE48" s="176"/>
      <c r="NF48" s="176"/>
      <c r="NG48" s="176"/>
      <c r="NH48" s="176"/>
      <c r="NI48" s="176"/>
      <c r="NJ48" s="176"/>
      <c r="NK48" s="176"/>
      <c r="NL48" s="176"/>
      <c r="NM48" s="176"/>
      <c r="NN48" s="176"/>
      <c r="NO48" s="176"/>
      <c r="NP48" s="176"/>
      <c r="NQ48" s="176"/>
      <c r="NR48" s="176"/>
      <c r="NS48" s="176"/>
      <c r="NT48" s="176"/>
      <c r="NU48" s="176"/>
      <c r="NV48" s="176"/>
      <c r="NW48" s="176"/>
      <c r="NX48" s="176"/>
      <c r="NY48" s="176"/>
      <c r="NZ48" s="176"/>
      <c r="OA48" s="176"/>
      <c r="OB48" s="176"/>
      <c r="OC48" s="176"/>
      <c r="OD48" s="176"/>
      <c r="OE48" s="176"/>
      <c r="OF48" s="176"/>
      <c r="OG48" s="176"/>
      <c r="OH48" s="176"/>
      <c r="OI48" s="176"/>
      <c r="OJ48" s="176"/>
    </row>
    <row r="49" spans="1:18" ht="19.899999999999999" customHeight="1">
      <c r="A49" s="149" t="s">
        <v>86</v>
      </c>
      <c r="B49" s="143" t="s">
        <v>247</v>
      </c>
      <c r="C49" s="144"/>
      <c r="D49" s="145"/>
      <c r="E49" s="150"/>
      <c r="F49" s="151"/>
      <c r="G49" s="152" t="s">
        <v>245</v>
      </c>
      <c r="H49" s="152" t="s">
        <v>250</v>
      </c>
      <c r="I49" s="152" t="s">
        <v>245</v>
      </c>
      <c r="J49" s="152"/>
      <c r="K49" s="152"/>
      <c r="L49" s="152" t="s">
        <v>245</v>
      </c>
      <c r="M49" s="152" t="s">
        <v>245</v>
      </c>
      <c r="N49" s="152" t="s">
        <v>245</v>
      </c>
      <c r="O49" s="152" t="s">
        <v>245</v>
      </c>
      <c r="P49" s="153" t="s">
        <v>245</v>
      </c>
      <c r="Q49" s="14"/>
      <c r="R49" s="39">
        <f t="shared" ref="R49:R72" si="11">SUM(E49:P49)</f>
        <v>0</v>
      </c>
    </row>
    <row r="50" spans="1:18" ht="19.899999999999999" customHeight="1">
      <c r="A50" s="149" t="s">
        <v>87</v>
      </c>
      <c r="B50" s="143" t="s">
        <v>246</v>
      </c>
      <c r="C50" s="144"/>
      <c r="D50" s="145"/>
      <c r="E50" s="150"/>
      <c r="F50" s="151"/>
      <c r="G50" s="152"/>
      <c r="H50" s="152"/>
      <c r="I50" s="152"/>
      <c r="J50" s="152"/>
      <c r="K50" s="152">
        <v>11500</v>
      </c>
      <c r="L50" s="152"/>
      <c r="M50" s="152"/>
      <c r="N50" s="152"/>
      <c r="O50" s="152"/>
      <c r="P50" s="154"/>
      <c r="Q50" s="14"/>
      <c r="R50" s="39">
        <f t="shared" si="11"/>
        <v>11500</v>
      </c>
    </row>
    <row r="51" spans="1:18" ht="19.899999999999999" customHeight="1">
      <c r="A51" s="129" t="s">
        <v>99</v>
      </c>
      <c r="B51" s="123" t="s">
        <v>248</v>
      </c>
      <c r="C51" s="124"/>
      <c r="D51" s="125"/>
      <c r="E51" s="130"/>
      <c r="F51" s="131"/>
      <c r="G51" s="131"/>
      <c r="H51" s="131">
        <v>0</v>
      </c>
      <c r="I51" s="131">
        <v>0</v>
      </c>
      <c r="J51" s="131">
        <v>0</v>
      </c>
      <c r="K51" s="131">
        <v>0</v>
      </c>
      <c r="L51" s="131">
        <v>0</v>
      </c>
      <c r="M51" s="131">
        <v>600</v>
      </c>
      <c r="N51" s="131">
        <v>600</v>
      </c>
      <c r="O51" s="131">
        <v>600</v>
      </c>
      <c r="P51" s="128">
        <v>600</v>
      </c>
      <c r="Q51" s="14"/>
      <c r="R51" s="39">
        <f t="shared" si="11"/>
        <v>2400</v>
      </c>
    </row>
    <row r="52" spans="1:18" ht="19.899999999999999" customHeight="1">
      <c r="A52" s="161" t="s">
        <v>88</v>
      </c>
      <c r="B52" s="157" t="s">
        <v>264</v>
      </c>
      <c r="C52" s="158"/>
      <c r="D52" s="159"/>
      <c r="E52" s="162">
        <v>0</v>
      </c>
      <c r="F52" s="163">
        <v>0</v>
      </c>
      <c r="G52" s="164">
        <v>0</v>
      </c>
      <c r="H52" s="164">
        <v>0</v>
      </c>
      <c r="I52" s="164">
        <v>0</v>
      </c>
      <c r="J52" s="164">
        <v>0</v>
      </c>
      <c r="K52" s="164">
        <v>0</v>
      </c>
      <c r="L52" s="164">
        <v>0</v>
      </c>
      <c r="M52" s="164">
        <v>250</v>
      </c>
      <c r="N52" s="164">
        <v>250</v>
      </c>
      <c r="O52" s="164">
        <v>250</v>
      </c>
      <c r="P52" s="165">
        <v>250</v>
      </c>
      <c r="Q52" s="14"/>
      <c r="R52" s="39">
        <f t="shared" si="11"/>
        <v>1000</v>
      </c>
    </row>
    <row r="53" spans="1:18" ht="19.899999999999999" hidden="1" customHeight="1">
      <c r="A53" s="32" t="s">
        <v>88</v>
      </c>
      <c r="B53" s="83" t="s">
        <v>127</v>
      </c>
      <c r="C53" s="17"/>
      <c r="D53" s="18"/>
      <c r="E53" s="19"/>
      <c r="F53" s="20"/>
      <c r="G53" s="45"/>
      <c r="H53" s="45"/>
      <c r="I53" s="45"/>
      <c r="J53" s="45"/>
      <c r="K53" s="45"/>
      <c r="L53" s="45"/>
      <c r="M53" s="45"/>
      <c r="N53" s="45"/>
      <c r="O53" s="45"/>
      <c r="P53" s="48"/>
      <c r="Q53" s="14"/>
      <c r="R53" s="39">
        <f t="shared" si="11"/>
        <v>0</v>
      </c>
    </row>
    <row r="54" spans="1:18" ht="19.899999999999999" hidden="1" customHeight="1">
      <c r="A54" s="32" t="s">
        <v>89</v>
      </c>
      <c r="B54" s="17"/>
      <c r="C54" s="17"/>
      <c r="D54" s="18"/>
      <c r="E54" s="19"/>
      <c r="F54" s="20"/>
      <c r="G54" s="45"/>
      <c r="H54" s="45"/>
      <c r="I54" s="45"/>
      <c r="J54" s="45"/>
      <c r="K54" s="45"/>
      <c r="L54" s="45"/>
      <c r="M54" s="45"/>
      <c r="N54" s="45"/>
      <c r="O54" s="45"/>
      <c r="P54" s="48"/>
      <c r="Q54" s="14"/>
      <c r="R54" s="39">
        <f t="shared" si="11"/>
        <v>0</v>
      </c>
    </row>
    <row r="55" spans="1:18" ht="19.899999999999999" hidden="1" customHeight="1">
      <c r="A55" s="32" t="s">
        <v>90</v>
      </c>
      <c r="B55" s="17"/>
      <c r="C55" s="17"/>
      <c r="D55" s="18"/>
      <c r="E55" s="19"/>
      <c r="F55" s="20"/>
      <c r="G55" s="45"/>
      <c r="H55" s="45"/>
      <c r="I55" s="45"/>
      <c r="J55" s="45"/>
      <c r="K55" s="45"/>
      <c r="L55" s="45"/>
      <c r="M55" s="45"/>
      <c r="N55" s="45"/>
      <c r="O55" s="45"/>
      <c r="P55" s="48"/>
      <c r="Q55" s="14"/>
      <c r="R55" s="39">
        <f t="shared" si="11"/>
        <v>0</v>
      </c>
    </row>
    <row r="56" spans="1:18" ht="19.899999999999999" hidden="1" customHeight="1">
      <c r="A56" s="32" t="s">
        <v>91</v>
      </c>
      <c r="B56" s="17"/>
      <c r="C56" s="17"/>
      <c r="D56" s="18"/>
      <c r="E56" s="19"/>
      <c r="F56" s="20"/>
      <c r="G56" s="45"/>
      <c r="H56" s="45"/>
      <c r="I56" s="45"/>
      <c r="J56" s="45"/>
      <c r="K56" s="45"/>
      <c r="L56" s="45"/>
      <c r="M56" s="45"/>
      <c r="N56" s="45"/>
      <c r="O56" s="45"/>
      <c r="P56" s="48"/>
      <c r="Q56" s="14"/>
      <c r="R56" s="39">
        <f t="shared" si="11"/>
        <v>0</v>
      </c>
    </row>
    <row r="57" spans="1:18" ht="19.899999999999999" hidden="1" customHeight="1">
      <c r="A57" s="32" t="s">
        <v>92</v>
      </c>
      <c r="B57" s="17"/>
      <c r="C57" s="17"/>
      <c r="D57" s="18"/>
      <c r="E57" s="19"/>
      <c r="F57" s="20"/>
      <c r="G57" s="45"/>
      <c r="H57" s="45"/>
      <c r="I57" s="45"/>
      <c r="J57" s="45"/>
      <c r="K57" s="45"/>
      <c r="L57" s="45"/>
      <c r="M57" s="45"/>
      <c r="N57" s="45"/>
      <c r="O57" s="45"/>
      <c r="P57" s="48"/>
      <c r="Q57" s="14"/>
      <c r="R57" s="39">
        <f t="shared" si="11"/>
        <v>0</v>
      </c>
    </row>
    <row r="58" spans="1:18" ht="19.899999999999999" hidden="1" customHeight="1">
      <c r="A58" s="32" t="s">
        <v>93</v>
      </c>
      <c r="B58" s="17"/>
      <c r="C58" s="17"/>
      <c r="D58" s="18"/>
      <c r="E58" s="19"/>
      <c r="F58" s="20"/>
      <c r="G58" s="45"/>
      <c r="H58" s="45"/>
      <c r="I58" s="45"/>
      <c r="J58" s="45"/>
      <c r="K58" s="45"/>
      <c r="L58" s="45"/>
      <c r="M58" s="45"/>
      <c r="N58" s="45"/>
      <c r="O58" s="45"/>
      <c r="P58" s="48"/>
      <c r="Q58" s="14"/>
      <c r="R58" s="39">
        <f t="shared" si="11"/>
        <v>0</v>
      </c>
    </row>
    <row r="59" spans="1:18" ht="19.899999999999999" hidden="1" customHeight="1">
      <c r="A59" s="32" t="s">
        <v>94</v>
      </c>
      <c r="B59" s="17"/>
      <c r="C59" s="17"/>
      <c r="D59" s="18"/>
      <c r="E59" s="19"/>
      <c r="F59" s="20"/>
      <c r="G59" s="45"/>
      <c r="H59" s="45"/>
      <c r="I59" s="45"/>
      <c r="J59" s="45"/>
      <c r="K59" s="45"/>
      <c r="L59" s="45"/>
      <c r="M59" s="45"/>
      <c r="N59" s="45"/>
      <c r="O59" s="45"/>
      <c r="P59" s="48"/>
      <c r="Q59" s="14"/>
      <c r="R59" s="39">
        <f t="shared" si="11"/>
        <v>0</v>
      </c>
    </row>
    <row r="60" spans="1:18" ht="19.899999999999999" hidden="1" customHeight="1">
      <c r="A60" s="32" t="s">
        <v>95</v>
      </c>
      <c r="B60" s="17"/>
      <c r="C60" s="17"/>
      <c r="D60" s="18"/>
      <c r="E60" s="19"/>
      <c r="F60" s="20"/>
      <c r="G60" s="45"/>
      <c r="H60" s="45"/>
      <c r="I60" s="45"/>
      <c r="J60" s="45"/>
      <c r="K60" s="45"/>
      <c r="L60" s="45"/>
      <c r="M60" s="45"/>
      <c r="N60" s="45"/>
      <c r="O60" s="45"/>
      <c r="P60" s="48"/>
      <c r="Q60" s="14"/>
      <c r="R60" s="39">
        <f t="shared" si="11"/>
        <v>0</v>
      </c>
    </row>
    <row r="61" spans="1:18" ht="19.899999999999999" hidden="1" customHeight="1">
      <c r="A61" s="32" t="s">
        <v>96</v>
      </c>
      <c r="B61" s="17"/>
      <c r="C61" s="17"/>
      <c r="D61" s="18"/>
      <c r="E61" s="19"/>
      <c r="F61" s="20"/>
      <c r="G61" s="45"/>
      <c r="H61" s="45"/>
      <c r="I61" s="45"/>
      <c r="J61" s="45"/>
      <c r="K61" s="45"/>
      <c r="L61" s="45"/>
      <c r="M61" s="45"/>
      <c r="N61" s="45"/>
      <c r="O61" s="45"/>
      <c r="P61" s="48"/>
      <c r="Q61" s="14"/>
      <c r="R61" s="39">
        <f t="shared" si="11"/>
        <v>0</v>
      </c>
    </row>
    <row r="62" spans="1:18" ht="19.899999999999999" hidden="1" customHeight="1">
      <c r="A62" s="32" t="s">
        <v>97</v>
      </c>
      <c r="B62" s="17"/>
      <c r="C62" s="17"/>
      <c r="D62" s="18"/>
      <c r="E62" s="19"/>
      <c r="F62" s="20"/>
      <c r="G62" s="45"/>
      <c r="H62" s="45"/>
      <c r="I62" s="45"/>
      <c r="J62" s="45"/>
      <c r="K62" s="45"/>
      <c r="L62" s="45"/>
      <c r="M62" s="45"/>
      <c r="N62" s="45"/>
      <c r="O62" s="45"/>
      <c r="P62" s="48"/>
      <c r="Q62" s="14"/>
      <c r="R62" s="39">
        <f t="shared" si="11"/>
        <v>0</v>
      </c>
    </row>
    <row r="63" spans="1:18" ht="19.899999999999999" hidden="1" customHeight="1">
      <c r="A63" s="32" t="s">
        <v>98</v>
      </c>
      <c r="B63" s="17"/>
      <c r="C63" s="17"/>
      <c r="D63" s="18"/>
      <c r="E63" s="19"/>
      <c r="F63" s="20"/>
      <c r="G63" s="45"/>
      <c r="H63" s="45"/>
      <c r="I63" s="45"/>
      <c r="J63" s="45"/>
      <c r="K63" s="45"/>
      <c r="L63" s="45"/>
      <c r="M63" s="45"/>
      <c r="N63" s="45"/>
      <c r="O63" s="45"/>
      <c r="P63" s="48"/>
      <c r="R63" s="39">
        <f t="shared" si="11"/>
        <v>0</v>
      </c>
    </row>
    <row r="64" spans="1:18" ht="19.899999999999999" customHeight="1">
      <c r="A64" s="32" t="s">
        <v>195</v>
      </c>
      <c r="B64" s="17"/>
      <c r="C64" s="17"/>
      <c r="D64" s="18"/>
      <c r="E64" s="19"/>
      <c r="F64" s="20"/>
      <c r="G64" s="45"/>
      <c r="H64" s="45"/>
      <c r="I64" s="45"/>
      <c r="J64" s="45"/>
      <c r="K64" s="45"/>
      <c r="L64" s="45"/>
      <c r="M64" s="45"/>
      <c r="N64" s="45"/>
      <c r="O64" s="45"/>
      <c r="P64" s="48"/>
      <c r="R64" s="39" t="s">
        <v>245</v>
      </c>
    </row>
    <row r="65" spans="1:21" ht="19.899999999999999" customHeight="1">
      <c r="A65" s="132" t="s">
        <v>99</v>
      </c>
      <c r="B65" s="133" t="s">
        <v>285</v>
      </c>
      <c r="C65" s="134"/>
      <c r="D65" s="135"/>
      <c r="E65" s="136"/>
      <c r="F65" s="137">
        <v>100</v>
      </c>
      <c r="G65" s="137">
        <v>1250</v>
      </c>
      <c r="H65" s="137">
        <v>1250</v>
      </c>
      <c r="I65" s="137">
        <v>1250</v>
      </c>
      <c r="J65" s="137">
        <v>1250</v>
      </c>
      <c r="K65" s="137">
        <v>1250</v>
      </c>
      <c r="L65" s="137">
        <v>1250</v>
      </c>
      <c r="M65" s="137">
        <v>1250</v>
      </c>
      <c r="N65" s="137">
        <v>1250</v>
      </c>
      <c r="O65" s="137">
        <v>1250</v>
      </c>
      <c r="P65" s="138">
        <v>1250</v>
      </c>
      <c r="Q65" s="119"/>
      <c r="R65" s="39">
        <f t="shared" si="11"/>
        <v>12600</v>
      </c>
    </row>
    <row r="66" spans="1:21" ht="19.899999999999999" customHeight="1">
      <c r="A66" s="132" t="s">
        <v>100</v>
      </c>
      <c r="B66" s="133" t="s">
        <v>251</v>
      </c>
      <c r="C66" s="134"/>
      <c r="D66" s="135"/>
      <c r="E66" s="136"/>
      <c r="F66" s="137">
        <v>30</v>
      </c>
      <c r="G66" s="137">
        <v>300</v>
      </c>
      <c r="H66" s="137">
        <v>300</v>
      </c>
      <c r="I66" s="137">
        <v>300</v>
      </c>
      <c r="J66" s="137">
        <v>300</v>
      </c>
      <c r="K66" s="137">
        <v>300</v>
      </c>
      <c r="L66" s="137">
        <v>300</v>
      </c>
      <c r="M66" s="137">
        <v>300</v>
      </c>
      <c r="N66" s="137">
        <v>300</v>
      </c>
      <c r="O66" s="137">
        <v>300</v>
      </c>
      <c r="P66" s="138">
        <v>300</v>
      </c>
      <c r="R66" s="39">
        <f t="shared" si="11"/>
        <v>3030</v>
      </c>
    </row>
    <row r="67" spans="1:21" ht="19.899999999999999" customHeight="1">
      <c r="A67" s="132" t="s">
        <v>99</v>
      </c>
      <c r="B67" s="133" t="s">
        <v>286</v>
      </c>
      <c r="C67" s="134"/>
      <c r="D67" s="135"/>
      <c r="E67" s="136"/>
      <c r="F67" s="137"/>
      <c r="G67" s="137"/>
      <c r="H67" s="137">
        <v>1250</v>
      </c>
      <c r="I67" s="137">
        <v>1250</v>
      </c>
      <c r="J67" s="137">
        <v>1250</v>
      </c>
      <c r="K67" s="137">
        <v>1250</v>
      </c>
      <c r="L67" s="137">
        <v>1250</v>
      </c>
      <c r="M67" s="137">
        <v>1250</v>
      </c>
      <c r="N67" s="137">
        <v>1250</v>
      </c>
      <c r="O67" s="137">
        <v>1250</v>
      </c>
      <c r="P67" s="138">
        <v>1250</v>
      </c>
      <c r="R67" s="39"/>
    </row>
    <row r="68" spans="1:21" ht="19.899999999999999" customHeight="1">
      <c r="A68" s="132" t="s">
        <v>100</v>
      </c>
      <c r="B68" s="133" t="s">
        <v>251</v>
      </c>
      <c r="C68" s="134"/>
      <c r="D68" s="135"/>
      <c r="E68" s="136"/>
      <c r="F68" s="137"/>
      <c r="G68" s="137"/>
      <c r="H68" s="137">
        <v>300</v>
      </c>
      <c r="I68" s="137">
        <v>300</v>
      </c>
      <c r="J68" s="137">
        <v>300</v>
      </c>
      <c r="K68" s="137">
        <v>300</v>
      </c>
      <c r="L68" s="137">
        <v>300</v>
      </c>
      <c r="M68" s="137">
        <v>300</v>
      </c>
      <c r="N68" s="137">
        <v>300</v>
      </c>
      <c r="O68" s="137">
        <v>300</v>
      </c>
      <c r="P68" s="138">
        <v>300</v>
      </c>
      <c r="R68" s="39"/>
    </row>
    <row r="69" spans="1:21" ht="19.899999999999999" customHeight="1">
      <c r="A69" s="32" t="s">
        <v>101</v>
      </c>
      <c r="B69" s="83" t="s">
        <v>240</v>
      </c>
      <c r="C69" s="17"/>
      <c r="D69" s="18"/>
      <c r="E69" s="19"/>
      <c r="F69" s="20">
        <v>50</v>
      </c>
      <c r="G69" s="20">
        <v>50</v>
      </c>
      <c r="H69" s="20">
        <v>50</v>
      </c>
      <c r="I69" s="20">
        <v>50</v>
      </c>
      <c r="J69" s="20">
        <v>50</v>
      </c>
      <c r="K69" s="20">
        <v>50</v>
      </c>
      <c r="L69" s="20">
        <v>50</v>
      </c>
      <c r="M69" s="20">
        <v>50</v>
      </c>
      <c r="N69" s="20">
        <v>50</v>
      </c>
      <c r="O69" s="20">
        <v>50</v>
      </c>
      <c r="P69" s="120">
        <v>50</v>
      </c>
      <c r="R69" s="39">
        <f t="shared" si="11"/>
        <v>550</v>
      </c>
      <c r="S69" s="39"/>
    </row>
    <row r="70" spans="1:21" ht="19.899999999999999" customHeight="1">
      <c r="A70" s="32" t="s">
        <v>101</v>
      </c>
      <c r="B70" s="83" t="s">
        <v>262</v>
      </c>
      <c r="C70" s="17"/>
      <c r="D70" s="18"/>
      <c r="E70" s="19"/>
      <c r="F70" s="20">
        <v>0</v>
      </c>
      <c r="G70" s="20">
        <v>0</v>
      </c>
      <c r="H70" s="20">
        <v>0</v>
      </c>
      <c r="I70" s="20">
        <v>0</v>
      </c>
      <c r="J70" s="20">
        <v>0</v>
      </c>
      <c r="K70" s="20">
        <v>0</v>
      </c>
      <c r="L70" s="20">
        <v>0</v>
      </c>
      <c r="M70" s="20">
        <v>600</v>
      </c>
      <c r="N70" s="20">
        <v>600</v>
      </c>
      <c r="O70" s="20">
        <v>600</v>
      </c>
      <c r="P70" s="20">
        <v>600</v>
      </c>
      <c r="R70" s="39">
        <f t="shared" si="11"/>
        <v>2400</v>
      </c>
      <c r="S70" s="39"/>
    </row>
    <row r="71" spans="1:21" ht="19.899999999999999" customHeight="1">
      <c r="A71" s="32"/>
      <c r="B71" s="83" t="s">
        <v>263</v>
      </c>
      <c r="C71" s="17"/>
      <c r="D71" s="18"/>
      <c r="E71" s="19"/>
      <c r="F71" s="20">
        <v>0</v>
      </c>
      <c r="G71" s="20">
        <v>0</v>
      </c>
      <c r="H71" s="20">
        <v>0</v>
      </c>
      <c r="I71" s="20">
        <v>0</v>
      </c>
      <c r="J71" s="20">
        <v>0</v>
      </c>
      <c r="K71" s="20">
        <v>0</v>
      </c>
      <c r="L71" s="20">
        <v>0</v>
      </c>
      <c r="M71" s="20">
        <v>200</v>
      </c>
      <c r="N71" s="20">
        <v>200</v>
      </c>
      <c r="O71" s="20">
        <v>200</v>
      </c>
      <c r="P71" s="20">
        <v>200</v>
      </c>
      <c r="R71" s="39">
        <f t="shared" si="11"/>
        <v>800</v>
      </c>
      <c r="S71" s="39"/>
    </row>
    <row r="72" spans="1:21" ht="19.899999999999999" customHeight="1">
      <c r="A72" s="32"/>
      <c r="B72" s="83" t="s">
        <v>265</v>
      </c>
      <c r="C72" s="17"/>
      <c r="D72" s="18"/>
      <c r="E72" s="19"/>
      <c r="F72" s="20">
        <v>0</v>
      </c>
      <c r="G72" s="20">
        <v>0</v>
      </c>
      <c r="H72" s="20">
        <v>0</v>
      </c>
      <c r="I72" s="20">
        <v>0</v>
      </c>
      <c r="J72" s="20">
        <v>0</v>
      </c>
      <c r="K72" s="20">
        <v>0</v>
      </c>
      <c r="L72" s="20">
        <v>0</v>
      </c>
      <c r="M72" s="20">
        <v>300</v>
      </c>
      <c r="N72" s="20">
        <v>300</v>
      </c>
      <c r="O72" s="20">
        <v>300</v>
      </c>
      <c r="P72" s="20">
        <v>300</v>
      </c>
      <c r="R72" s="39">
        <f t="shared" si="11"/>
        <v>1200</v>
      </c>
      <c r="S72" s="39"/>
    </row>
    <row r="73" spans="1:21" ht="19.899999999999999" customHeight="1">
      <c r="A73" s="32" t="s">
        <v>102</v>
      </c>
      <c r="B73" s="17"/>
      <c r="C73" s="17"/>
      <c r="D73" s="18"/>
      <c r="E73" s="19"/>
      <c r="F73" s="20"/>
      <c r="G73" s="45"/>
      <c r="H73" s="45"/>
      <c r="I73" s="45"/>
      <c r="J73" s="45"/>
      <c r="K73" s="45"/>
      <c r="L73" s="45"/>
      <c r="M73" s="45"/>
      <c r="N73" s="45"/>
      <c r="O73" s="45"/>
      <c r="P73" s="48"/>
      <c r="S73" s="46"/>
    </row>
    <row r="74" spans="1:21" ht="19.899999999999999" hidden="1" customHeight="1">
      <c r="A74" s="32" t="s">
        <v>103</v>
      </c>
      <c r="B74" s="17"/>
      <c r="C74" s="17"/>
      <c r="D74" s="18"/>
      <c r="E74" s="19"/>
      <c r="F74" s="20"/>
      <c r="G74" s="45"/>
      <c r="H74" s="45"/>
      <c r="I74" s="45"/>
      <c r="J74" s="45"/>
      <c r="K74" s="45"/>
      <c r="L74" s="45"/>
      <c r="M74" s="45"/>
      <c r="N74" s="45"/>
      <c r="O74" s="45"/>
      <c r="P74" s="48"/>
      <c r="S74" s="46"/>
    </row>
    <row r="75" spans="1:21" ht="19.899999999999999" hidden="1" customHeight="1">
      <c r="A75" s="49" t="s">
        <v>104</v>
      </c>
      <c r="B75" s="17"/>
      <c r="C75" s="17"/>
      <c r="D75" s="18"/>
      <c r="E75" s="19"/>
      <c r="F75" s="20"/>
      <c r="G75" s="45"/>
      <c r="H75" s="45"/>
      <c r="I75" s="45"/>
      <c r="J75" s="45"/>
      <c r="K75" s="45"/>
      <c r="L75" s="45"/>
      <c r="M75" s="45"/>
      <c r="N75" s="45"/>
      <c r="O75" s="45"/>
      <c r="P75" s="48"/>
    </row>
    <row r="76" spans="1:21" ht="19.899999999999999" customHeight="1" thickBot="1">
      <c r="A76" s="32" t="s">
        <v>105</v>
      </c>
      <c r="B76" s="81" t="s">
        <v>115</v>
      </c>
      <c r="C76" s="17"/>
      <c r="D76" s="18"/>
      <c r="E76" s="50">
        <f t="shared" ref="E76:P76" si="12">E97</f>
        <v>0</v>
      </c>
      <c r="F76" s="51">
        <f t="shared" si="12"/>
        <v>0</v>
      </c>
      <c r="G76" s="52">
        <f t="shared" si="12"/>
        <v>0</v>
      </c>
      <c r="H76" s="52">
        <f t="shared" si="12"/>
        <v>0</v>
      </c>
      <c r="I76" s="52">
        <f t="shared" si="12"/>
        <v>0</v>
      </c>
      <c r="J76" s="52">
        <f t="shared" si="12"/>
        <v>0</v>
      </c>
      <c r="K76" s="52">
        <f t="shared" si="12"/>
        <v>0</v>
      </c>
      <c r="L76" s="52">
        <f t="shared" si="12"/>
        <v>0</v>
      </c>
      <c r="M76" s="52">
        <f t="shared" si="12"/>
        <v>0</v>
      </c>
      <c r="N76" s="52">
        <f t="shared" si="12"/>
        <v>0</v>
      </c>
      <c r="O76" s="52">
        <f t="shared" si="12"/>
        <v>0</v>
      </c>
      <c r="P76" s="53">
        <f t="shared" si="12"/>
        <v>0</v>
      </c>
    </row>
    <row r="77" spans="1:21" ht="19.899999999999999" customHeight="1" thickBot="1">
      <c r="A77" s="67" t="s">
        <v>80</v>
      </c>
      <c r="B77" s="93" t="s">
        <v>214</v>
      </c>
      <c r="C77" s="56"/>
      <c r="D77" s="57"/>
      <c r="E77" s="61">
        <f t="shared" ref="E77:P77" si="13">SUM(E45:E76)</f>
        <v>0</v>
      </c>
      <c r="F77" s="68">
        <f t="shared" si="13"/>
        <v>180</v>
      </c>
      <c r="G77" s="68">
        <f t="shared" si="13"/>
        <v>1600</v>
      </c>
      <c r="H77" s="68">
        <f t="shared" si="13"/>
        <v>3150</v>
      </c>
      <c r="I77" s="68">
        <f t="shared" si="13"/>
        <v>3150</v>
      </c>
      <c r="J77" s="68">
        <f t="shared" si="13"/>
        <v>3150</v>
      </c>
      <c r="K77" s="68">
        <f t="shared" si="13"/>
        <v>14650</v>
      </c>
      <c r="L77" s="68">
        <f t="shared" si="13"/>
        <v>3150</v>
      </c>
      <c r="M77" s="68">
        <f t="shared" si="13"/>
        <v>6100</v>
      </c>
      <c r="N77" s="68">
        <f t="shared" si="13"/>
        <v>6400</v>
      </c>
      <c r="O77" s="68">
        <f t="shared" si="13"/>
        <v>6400</v>
      </c>
      <c r="P77" s="69">
        <f t="shared" si="13"/>
        <v>6400</v>
      </c>
      <c r="R77" s="39">
        <f t="shared" ref="R77:R80" si="14">SUM(E77:P77)</f>
        <v>54330</v>
      </c>
    </row>
    <row r="78" spans="1:21" ht="19.899999999999999" customHeight="1" thickBot="1">
      <c r="A78" s="58" t="s">
        <v>234</v>
      </c>
      <c r="B78" s="41"/>
      <c r="C78" s="41"/>
      <c r="D78" s="42"/>
      <c r="E78" s="87">
        <f t="shared" ref="E78:P78" si="15">E44+E77</f>
        <v>0</v>
      </c>
      <c r="F78" s="88">
        <f t="shared" si="15"/>
        <v>180</v>
      </c>
      <c r="G78" s="88">
        <f t="shared" si="15"/>
        <v>1600</v>
      </c>
      <c r="H78" s="88">
        <f t="shared" si="15"/>
        <v>3150</v>
      </c>
      <c r="I78" s="88">
        <f t="shared" si="15"/>
        <v>3150</v>
      </c>
      <c r="J78" s="88">
        <f t="shared" si="15"/>
        <v>3150</v>
      </c>
      <c r="K78" s="88">
        <f t="shared" si="15"/>
        <v>14650</v>
      </c>
      <c r="L78" s="88">
        <f t="shared" si="15"/>
        <v>3150</v>
      </c>
      <c r="M78" s="88">
        <f t="shared" si="15"/>
        <v>6100</v>
      </c>
      <c r="N78" s="88">
        <f t="shared" si="15"/>
        <v>6400</v>
      </c>
      <c r="O78" s="88">
        <f t="shared" si="15"/>
        <v>6400</v>
      </c>
      <c r="P78" s="89">
        <f t="shared" si="15"/>
        <v>6400</v>
      </c>
      <c r="R78" s="39">
        <f t="shared" si="14"/>
        <v>54330</v>
      </c>
      <c r="S78" s="46"/>
      <c r="T78" s="46"/>
      <c r="U78" s="46"/>
    </row>
    <row r="79" spans="1:21" ht="17.25" thickBot="1">
      <c r="P79" s="90"/>
      <c r="R79" s="39" t="s">
        <v>245</v>
      </c>
    </row>
    <row r="80" spans="1:21" ht="19.899999999999999" customHeight="1" thickBot="1">
      <c r="A80" s="84" t="s">
        <v>106</v>
      </c>
      <c r="B80" s="84"/>
      <c r="C80" s="84"/>
      <c r="D80" s="84"/>
      <c r="E80" s="85">
        <f t="shared" ref="E80:P80" si="16">E38-E78</f>
        <v>0</v>
      </c>
      <c r="F80" s="33">
        <f t="shared" si="16"/>
        <v>-102.845</v>
      </c>
      <c r="G80" s="33">
        <f t="shared" si="16"/>
        <v>-230.07499999999982</v>
      </c>
      <c r="H80" s="33">
        <f t="shared" si="16"/>
        <v>-1040.1499999999996</v>
      </c>
      <c r="I80" s="33">
        <f t="shared" si="16"/>
        <v>-1310.1499999999999</v>
      </c>
      <c r="J80" s="33">
        <f t="shared" si="16"/>
        <v>-1310.1499999999999</v>
      </c>
      <c r="K80" s="33">
        <f t="shared" si="16"/>
        <v>-3510.1500000000015</v>
      </c>
      <c r="L80" s="33">
        <f t="shared" si="16"/>
        <v>-1310.1499999999999</v>
      </c>
      <c r="M80" s="33">
        <f t="shared" si="16"/>
        <v>-2905.1499999999996</v>
      </c>
      <c r="N80" s="33">
        <f t="shared" si="16"/>
        <v>-2330.1499999999996</v>
      </c>
      <c r="O80" s="33">
        <f t="shared" si="16"/>
        <v>-1830.1499999999996</v>
      </c>
      <c r="P80" s="91">
        <f t="shared" si="16"/>
        <v>3119.8499999999985</v>
      </c>
      <c r="R80" s="39">
        <f t="shared" si="14"/>
        <v>-12759.27</v>
      </c>
    </row>
    <row r="81" spans="1:18" s="66" customFormat="1" ht="19.899999999999999" customHeight="1" thickBot="1">
      <c r="A81" s="62"/>
      <c r="B81" s="62"/>
      <c r="C81" s="62"/>
      <c r="D81" s="62"/>
      <c r="E81" s="63"/>
      <c r="F81" s="63"/>
      <c r="G81" s="63"/>
      <c r="H81" s="63"/>
      <c r="I81" s="63"/>
      <c r="J81" s="63"/>
      <c r="K81" s="63"/>
      <c r="L81" s="63"/>
      <c r="M81" s="63"/>
      <c r="N81" s="63"/>
      <c r="O81" s="63"/>
      <c r="P81" s="63"/>
      <c r="Q81" s="64"/>
      <c r="R81" s="65"/>
    </row>
    <row r="82" spans="1:18" ht="40.15" customHeight="1" thickBot="1">
      <c r="A82" s="110" t="s">
        <v>192</v>
      </c>
      <c r="B82" s="184" t="s">
        <v>215</v>
      </c>
      <c r="C82" s="185"/>
      <c r="D82" s="54">
        <f>'A remplir pour plan de tréso'!B4</f>
        <v>12025</v>
      </c>
      <c r="E82" s="88">
        <f t="shared" ref="E82:P82" si="17">D82+E80</f>
        <v>12025</v>
      </c>
      <c r="F82" s="88">
        <f t="shared" si="17"/>
        <v>11922.155000000001</v>
      </c>
      <c r="G82" s="88">
        <f t="shared" si="17"/>
        <v>11692.080000000002</v>
      </c>
      <c r="H82" s="88">
        <f t="shared" si="17"/>
        <v>10651.930000000002</v>
      </c>
      <c r="I82" s="88">
        <f t="shared" si="17"/>
        <v>9341.7800000000025</v>
      </c>
      <c r="J82" s="88">
        <f t="shared" si="17"/>
        <v>8031.6300000000028</v>
      </c>
      <c r="K82" s="88">
        <f t="shared" si="17"/>
        <v>4521.4800000000014</v>
      </c>
      <c r="L82" s="88">
        <f t="shared" si="17"/>
        <v>3211.3300000000017</v>
      </c>
      <c r="M82" s="88">
        <f t="shared" si="17"/>
        <v>306.18000000000211</v>
      </c>
      <c r="N82" s="88">
        <f t="shared" si="17"/>
        <v>-2023.9699999999975</v>
      </c>
      <c r="O82" s="89">
        <f t="shared" si="17"/>
        <v>-3854.1199999999972</v>
      </c>
      <c r="P82" s="87">
        <f t="shared" si="17"/>
        <v>-734.26999999999862</v>
      </c>
    </row>
    <row r="83" spans="1:18" ht="21.4" customHeight="1">
      <c r="E83" s="13"/>
      <c r="F83" s="13"/>
      <c r="G83" s="13"/>
      <c r="H83" s="13"/>
      <c r="I83" s="13"/>
      <c r="J83" s="13"/>
      <c r="K83" s="13"/>
      <c r="L83" s="13"/>
      <c r="M83" s="13"/>
      <c r="N83" s="13"/>
      <c r="O83" s="13"/>
      <c r="P83" s="13"/>
    </row>
    <row r="85" spans="1:18" ht="19.899999999999999" customHeight="1">
      <c r="A85" s="60" t="s">
        <v>116</v>
      </c>
    </row>
    <row r="86" spans="1:18" ht="19.899999999999999" customHeight="1">
      <c r="A86" s="3" t="s">
        <v>118</v>
      </c>
      <c r="B86" s="59"/>
    </row>
    <row r="87" spans="1:18" ht="19.899999999999999" customHeight="1">
      <c r="A87" s="3" t="s">
        <v>119</v>
      </c>
      <c r="B87" s="59"/>
    </row>
    <row r="88" spans="1:18" ht="19.899999999999999" customHeight="1">
      <c r="A88" s="3" t="s">
        <v>216</v>
      </c>
      <c r="B88" s="59"/>
    </row>
    <row r="89" spans="1:18" ht="19.899999999999999" customHeight="1" thickBot="1">
      <c r="A89" s="92" t="s">
        <v>117</v>
      </c>
      <c r="B89" s="59"/>
    </row>
    <row r="90" spans="1:18" s="117" customFormat="1" ht="19.899999999999999" customHeight="1" thickBot="1">
      <c r="A90" s="40" t="s">
        <v>107</v>
      </c>
      <c r="B90" s="94"/>
      <c r="C90" s="94"/>
      <c r="D90" s="94"/>
      <c r="E90" s="95">
        <f>E9</f>
        <v>44227</v>
      </c>
      <c r="F90" s="96">
        <f t="shared" ref="F90:P90" si="18">IF(E90="","",EOMONTH(E90,1))</f>
        <v>44255</v>
      </c>
      <c r="G90" s="96">
        <f t="shared" si="18"/>
        <v>44286</v>
      </c>
      <c r="H90" s="96">
        <f t="shared" si="18"/>
        <v>44316</v>
      </c>
      <c r="I90" s="96">
        <f t="shared" si="18"/>
        <v>44347</v>
      </c>
      <c r="J90" s="96">
        <f t="shared" si="18"/>
        <v>44377</v>
      </c>
      <c r="K90" s="96">
        <f t="shared" si="18"/>
        <v>44408</v>
      </c>
      <c r="L90" s="96">
        <f t="shared" si="18"/>
        <v>44439</v>
      </c>
      <c r="M90" s="96">
        <f t="shared" si="18"/>
        <v>44469</v>
      </c>
      <c r="N90" s="96">
        <f t="shared" si="18"/>
        <v>44500</v>
      </c>
      <c r="O90" s="96">
        <f t="shared" si="18"/>
        <v>44530</v>
      </c>
      <c r="P90" s="97">
        <f t="shared" si="18"/>
        <v>44561</v>
      </c>
      <c r="Q90" s="116"/>
    </row>
    <row r="91" spans="1:18" s="15" customFormat="1" ht="19.899999999999999" customHeight="1">
      <c r="A91" s="103" t="s">
        <v>108</v>
      </c>
      <c r="B91" s="104"/>
      <c r="C91" s="104"/>
      <c r="D91" s="105"/>
      <c r="E91" s="50">
        <f>SUM(E18:E28)-SUM(E18:E28)/(1+'A remplir pour plan de tréso'!$B$6)</f>
        <v>0</v>
      </c>
      <c r="F91" s="51">
        <f>SUM(F18:F28)-SUM(F18:F28)/(1+'A remplir pour plan de tréso'!$B$6)</f>
        <v>0</v>
      </c>
      <c r="G91" s="51">
        <f>SUM(G18:G28)-SUM(G18:G28)/(1+'A remplir pour plan de tréso'!$B$6)</f>
        <v>0</v>
      </c>
      <c r="H91" s="51">
        <f>SUM(H18:H28)-SUM(H18:H28)/(1+'A remplir pour plan de tréso'!$B$6)</f>
        <v>0</v>
      </c>
      <c r="I91" s="51">
        <f>SUM(I18:I28)-SUM(I18:I28)/(1+'A remplir pour plan de tréso'!$B$6)</f>
        <v>0</v>
      </c>
      <c r="J91" s="51">
        <f>SUM(J18:J28)-SUM(J18:J28)/(1+'A remplir pour plan de tréso'!$B$6)</f>
        <v>0</v>
      </c>
      <c r="K91" s="51">
        <f>SUM(K18:K28)-SUM(K18:K28)/(1+'A remplir pour plan de tréso'!$B$6)</f>
        <v>0</v>
      </c>
      <c r="L91" s="51">
        <f>SUM(L18:L28)-SUM(L18:L28)/(1+'A remplir pour plan de tréso'!$B$6)</f>
        <v>0</v>
      </c>
      <c r="M91" s="51">
        <f>SUM(M18:M28)-SUM(M18:M28)/(1+'A remplir pour plan de tréso'!$B$6)</f>
        <v>0</v>
      </c>
      <c r="N91" s="51">
        <f>SUM(N18:N28)-SUM(N18:N28)/(1+'A remplir pour plan de tréso'!$B$6)</f>
        <v>0</v>
      </c>
      <c r="O91" s="51">
        <f>SUM(O18:O28)-SUM(O18:O28)/(1+'A remplir pour plan de tréso'!$B$6)</f>
        <v>0</v>
      </c>
      <c r="P91" s="106">
        <f>SUM(P18:P28)-SUM(P18:P28)/(1+'A remplir pour plan de tréso'!$B$6)</f>
        <v>0</v>
      </c>
      <c r="Q91" s="14"/>
    </row>
    <row r="92" spans="1:18" s="15" customFormat="1" ht="19.899999999999999" customHeight="1">
      <c r="A92" s="103" t="s">
        <v>109</v>
      </c>
      <c r="B92" s="104"/>
      <c r="C92" s="104"/>
      <c r="D92" s="105"/>
      <c r="E92" s="50">
        <f>E12-E12/(1+'A remplir pour plan de tréso'!$B$7)</f>
        <v>0</v>
      </c>
      <c r="F92" s="51">
        <f>F12-F12/(1+'A remplir pour plan de tréso'!$B$7)</f>
        <v>0</v>
      </c>
      <c r="G92" s="51">
        <f>G12-G12/(1+'A remplir pour plan de tréso'!$B$7)</f>
        <v>0</v>
      </c>
      <c r="H92" s="51">
        <f>H12-H12/(1+'A remplir pour plan de tréso'!$B$7)</f>
        <v>0</v>
      </c>
      <c r="I92" s="51">
        <f>I12-I12/(1+'A remplir pour plan de tréso'!$B$7)</f>
        <v>0</v>
      </c>
      <c r="J92" s="51">
        <f>J12-J12/(1+'A remplir pour plan de tréso'!$B$7)</f>
        <v>0</v>
      </c>
      <c r="K92" s="51">
        <f>K12-K12/(1+'A remplir pour plan de tréso'!$B$7)</f>
        <v>0</v>
      </c>
      <c r="L92" s="51">
        <f>L12-L12/(1+'A remplir pour plan de tréso'!$B$7)</f>
        <v>0</v>
      </c>
      <c r="M92" s="51">
        <f>M12-M12/(1+'A remplir pour plan de tréso'!$B$7)</f>
        <v>0</v>
      </c>
      <c r="N92" s="51">
        <f>N12-N12/(1+'A remplir pour plan de tréso'!$B$7)</f>
        <v>0</v>
      </c>
      <c r="O92" s="51">
        <f>O12-O12/(1+'A remplir pour plan de tréso'!$B$7)</f>
        <v>0</v>
      </c>
      <c r="P92" s="106">
        <f>P12-P12/(1+'A remplir pour plan de tréso'!$B$7)</f>
        <v>0</v>
      </c>
      <c r="Q92" s="14"/>
    </row>
    <row r="93" spans="1:18" s="15" customFormat="1" ht="19.899999999999999" customHeight="1">
      <c r="A93" s="107" t="s">
        <v>110</v>
      </c>
      <c r="B93" s="108"/>
      <c r="C93" s="108"/>
      <c r="D93" s="109"/>
      <c r="E93" s="50">
        <f>SUM(E47:E63)-SUM(E47:E63)/(1+'A remplir pour plan de tréso'!$B$7)</f>
        <v>0</v>
      </c>
      <c r="F93" s="51">
        <f>SUM(F47:F63)-SUM(F47:F63)/(1+'A remplir pour plan de tréso'!$B$7)</f>
        <v>0</v>
      </c>
      <c r="G93" s="51">
        <v>0</v>
      </c>
      <c r="H93" s="51">
        <v>0</v>
      </c>
      <c r="I93" s="51">
        <v>0</v>
      </c>
      <c r="J93" s="51">
        <v>0</v>
      </c>
      <c r="K93" s="51">
        <v>0</v>
      </c>
      <c r="L93" s="51">
        <v>0</v>
      </c>
      <c r="M93" s="51">
        <v>0</v>
      </c>
      <c r="N93" s="51">
        <v>0</v>
      </c>
      <c r="O93" s="51">
        <v>0</v>
      </c>
      <c r="P93" s="106">
        <v>0</v>
      </c>
      <c r="Q93" s="14"/>
      <c r="R93" s="25"/>
    </row>
    <row r="94" spans="1:18" ht="19.5" customHeight="1" thickBot="1">
      <c r="A94" s="107" t="s">
        <v>111</v>
      </c>
      <c r="B94" s="108"/>
      <c r="C94" s="108"/>
      <c r="D94" s="109"/>
      <c r="E94" s="50">
        <f>E41-E41/(1+'A remplir pour plan de tréso'!$B$8)</f>
        <v>0</v>
      </c>
      <c r="F94" s="51">
        <v>0</v>
      </c>
      <c r="G94" s="51">
        <f>G41-G41/(1+'A remplir pour plan de tréso'!$B$8)</f>
        <v>0</v>
      </c>
      <c r="H94" s="51">
        <f>H41-H41/(1+'A remplir pour plan de tréso'!$B$8)</f>
        <v>0</v>
      </c>
      <c r="I94" s="51">
        <f>I41-I41/(1+'A remplir pour plan de tréso'!$B$8)</f>
        <v>0</v>
      </c>
      <c r="J94" s="51">
        <f>J41-J41/(1+'A remplir pour plan de tréso'!$B$8)</f>
        <v>0</v>
      </c>
      <c r="K94" s="51">
        <f>K41-K41/(1+'A remplir pour plan de tréso'!$B$8)</f>
        <v>0</v>
      </c>
      <c r="L94" s="51">
        <f>L41-L41/(1+'A remplir pour plan de tréso'!$B$8)</f>
        <v>0</v>
      </c>
      <c r="M94" s="51">
        <f>M41-M41/(1+'A remplir pour plan de tréso'!$B$8)</f>
        <v>0</v>
      </c>
      <c r="N94" s="51">
        <f>N41-N41/(1+'A remplir pour plan de tréso'!$B$8)</f>
        <v>0</v>
      </c>
      <c r="O94" s="51">
        <f>O41-O41/(1+'A remplir pour plan de tréso'!$B$8)</f>
        <v>0</v>
      </c>
      <c r="P94" s="106">
        <f>P41-P41/(1+'A remplir pour plan de tréso'!$B$8)</f>
        <v>0</v>
      </c>
      <c r="Q94" s="14"/>
    </row>
    <row r="95" spans="1:18" ht="19.899999999999999" customHeight="1" thickBot="1">
      <c r="A95" s="55" t="s">
        <v>112</v>
      </c>
      <c r="B95" s="56"/>
      <c r="C95" s="56"/>
      <c r="D95" s="57"/>
      <c r="E95" s="61">
        <f>IF(E91+E92-E93-E94&gt;0,E91+E92-E93-E94,0)</f>
        <v>0</v>
      </c>
      <c r="F95" s="68">
        <f t="shared" ref="F95:P95" si="19">IF(F91+F92-F93-F94-E96&gt;0,F91+F92-F93-F94-E96,0)</f>
        <v>0</v>
      </c>
      <c r="G95" s="68">
        <f t="shared" si="19"/>
        <v>0</v>
      </c>
      <c r="H95" s="68">
        <f t="shared" si="19"/>
        <v>0</v>
      </c>
      <c r="I95" s="68">
        <f t="shared" si="19"/>
        <v>0</v>
      </c>
      <c r="J95" s="68">
        <f t="shared" si="19"/>
        <v>0</v>
      </c>
      <c r="K95" s="68">
        <f t="shared" si="19"/>
        <v>0</v>
      </c>
      <c r="L95" s="68">
        <f t="shared" si="19"/>
        <v>0</v>
      </c>
      <c r="M95" s="68">
        <f t="shared" si="19"/>
        <v>0</v>
      </c>
      <c r="N95" s="68">
        <f t="shared" si="19"/>
        <v>0</v>
      </c>
      <c r="O95" s="68">
        <f t="shared" si="19"/>
        <v>0</v>
      </c>
      <c r="P95" s="69">
        <f t="shared" si="19"/>
        <v>0</v>
      </c>
    </row>
    <row r="96" spans="1:18" ht="19.899999999999999" customHeight="1" thickBot="1">
      <c r="A96" s="55" t="s">
        <v>113</v>
      </c>
      <c r="B96" s="56"/>
      <c r="C96" s="56"/>
      <c r="D96" s="57"/>
      <c r="E96" s="61">
        <f>IF(E91+E92-E93-E94&lt;0,-(E91+E92-E93-E94),0)</f>
        <v>0</v>
      </c>
      <c r="F96" s="68">
        <f t="shared" ref="F96:P96" si="20">IF(F91+F92-F93-F94-E96&lt;0,-(F91+F92-F93-F94-E96),0)</f>
        <v>0</v>
      </c>
      <c r="G96" s="68">
        <f t="shared" si="20"/>
        <v>0</v>
      </c>
      <c r="H96" s="68">
        <f t="shared" si="20"/>
        <v>0</v>
      </c>
      <c r="I96" s="68">
        <f t="shared" si="20"/>
        <v>0</v>
      </c>
      <c r="J96" s="68">
        <f t="shared" si="20"/>
        <v>0</v>
      </c>
      <c r="K96" s="68">
        <f t="shared" si="20"/>
        <v>0</v>
      </c>
      <c r="L96" s="68">
        <f t="shared" si="20"/>
        <v>0</v>
      </c>
      <c r="M96" s="68">
        <f t="shared" si="20"/>
        <v>0</v>
      </c>
      <c r="N96" s="68">
        <f t="shared" si="20"/>
        <v>0</v>
      </c>
      <c r="O96" s="68">
        <f t="shared" si="20"/>
        <v>0</v>
      </c>
      <c r="P96" s="69">
        <f t="shared" si="20"/>
        <v>0</v>
      </c>
    </row>
    <row r="97" spans="1:16" ht="19.899999999999999" customHeight="1" thickBot="1">
      <c r="A97" s="40" t="s">
        <v>114</v>
      </c>
      <c r="B97" s="41"/>
      <c r="C97" s="41"/>
      <c r="D97" s="42"/>
      <c r="E97" s="87">
        <f>'A remplir pour plan de tréso'!B10</f>
        <v>0</v>
      </c>
      <c r="F97" s="88">
        <f>IF(E95&gt;E96,E95-E96,0)</f>
        <v>0</v>
      </c>
      <c r="G97" s="88">
        <f t="shared" ref="G97:O97" si="21">IF(F95&gt;F96,F95-F96,0)</f>
        <v>0</v>
      </c>
      <c r="H97" s="88">
        <f t="shared" si="21"/>
        <v>0</v>
      </c>
      <c r="I97" s="88">
        <f t="shared" si="21"/>
        <v>0</v>
      </c>
      <c r="J97" s="88">
        <f t="shared" si="21"/>
        <v>0</v>
      </c>
      <c r="K97" s="88">
        <f t="shared" si="21"/>
        <v>0</v>
      </c>
      <c r="L97" s="88">
        <f t="shared" si="21"/>
        <v>0</v>
      </c>
      <c r="M97" s="88">
        <f t="shared" si="21"/>
        <v>0</v>
      </c>
      <c r="N97" s="88">
        <f t="shared" si="21"/>
        <v>0</v>
      </c>
      <c r="O97" s="88">
        <f t="shared" si="21"/>
        <v>0</v>
      </c>
      <c r="P97" s="89">
        <f>IF(O95&gt;O96,O95-O96,0)</f>
        <v>0</v>
      </c>
    </row>
  </sheetData>
  <mergeCells count="4">
    <mergeCell ref="A6:P7"/>
    <mergeCell ref="B82:C82"/>
    <mergeCell ref="B47:D47"/>
    <mergeCell ref="B48:D48"/>
  </mergeCells>
  <pageMargins left="0.70866141732283472" right="0.70866141732283472" top="0.74803149606299213" bottom="0.74803149606299213" header="0.31496062992125984" footer="0.31496062992125984"/>
  <pageSetup paperSize="9" scale="60" fitToWidth="2"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74"/>
  <sheetViews>
    <sheetView topLeftCell="A26" workbookViewId="0">
      <selection activeCell="B41" sqref="B41"/>
    </sheetView>
  </sheetViews>
  <sheetFormatPr baseColWidth="10" defaultColWidth="8.7109375" defaultRowHeight="15"/>
  <sheetData>
    <row r="2" spans="2:2">
      <c r="B2" s="1" t="s">
        <v>0</v>
      </c>
    </row>
    <row r="3" spans="2:2">
      <c r="B3" s="1" t="s">
        <v>1</v>
      </c>
    </row>
    <row r="4" spans="2:2">
      <c r="B4" s="1" t="s">
        <v>2</v>
      </c>
    </row>
    <row r="5" spans="2:2">
      <c r="B5" s="1" t="s">
        <v>3</v>
      </c>
    </row>
    <row r="7" spans="2:2">
      <c r="B7" s="1" t="s">
        <v>4</v>
      </c>
    </row>
    <row r="8" spans="2:2">
      <c r="B8" s="1" t="s">
        <v>5</v>
      </c>
    </row>
    <row r="9" spans="2:2">
      <c r="B9" s="1" t="s">
        <v>6</v>
      </c>
    </row>
    <row r="10" spans="2:2">
      <c r="B10" s="1" t="s">
        <v>7</v>
      </c>
    </row>
    <row r="12" spans="2:2">
      <c r="B12" s="1" t="s">
        <v>8</v>
      </c>
    </row>
    <row r="13" spans="2:2">
      <c r="B13" s="1" t="s">
        <v>9</v>
      </c>
    </row>
    <row r="14" spans="2:2">
      <c r="B14" s="1" t="s">
        <v>10</v>
      </c>
    </row>
    <row r="15" spans="2:2">
      <c r="B15" s="1" t="s">
        <v>11</v>
      </c>
    </row>
    <row r="17" spans="2:2">
      <c r="B17" s="1" t="s">
        <v>48</v>
      </c>
    </row>
    <row r="18" spans="2:2">
      <c r="B18" s="1" t="s">
        <v>49</v>
      </c>
    </row>
    <row r="19" spans="2:2">
      <c r="B19" s="1" t="s">
        <v>50</v>
      </c>
    </row>
    <row r="20" spans="2:2" s="2" customFormat="1">
      <c r="B20" s="1" t="s">
        <v>51</v>
      </c>
    </row>
    <row r="21" spans="2:2">
      <c r="B21" s="1" t="s">
        <v>26</v>
      </c>
    </row>
    <row r="22" spans="2:2" s="2" customFormat="1">
      <c r="B22" s="1" t="s">
        <v>27</v>
      </c>
    </row>
    <row r="23" spans="2:2" s="2" customFormat="1">
      <c r="B23" s="1" t="s">
        <v>28</v>
      </c>
    </row>
    <row r="24" spans="2:2">
      <c r="B24" s="1" t="s">
        <v>29</v>
      </c>
    </row>
    <row r="26" spans="2:2">
      <c r="B26" s="2" t="s">
        <v>12</v>
      </c>
    </row>
    <row r="27" spans="2:2">
      <c r="B27" s="2" t="s">
        <v>13</v>
      </c>
    </row>
    <row r="28" spans="2:2">
      <c r="B28" s="2" t="s">
        <v>14</v>
      </c>
    </row>
    <row r="30" spans="2:2">
      <c r="B30" s="2" t="s">
        <v>15</v>
      </c>
    </row>
    <row r="31" spans="2:2">
      <c r="B31" s="2" t="s">
        <v>13</v>
      </c>
    </row>
    <row r="32" spans="2:2">
      <c r="B32" s="2" t="s">
        <v>14</v>
      </c>
    </row>
    <row r="35" spans="2:2">
      <c r="B35" s="2" t="s">
        <v>16</v>
      </c>
    </row>
    <row r="36" spans="2:2">
      <c r="B36" s="2" t="s">
        <v>17</v>
      </c>
    </row>
    <row r="38" spans="2:2">
      <c r="B38" s="2" t="s">
        <v>18</v>
      </c>
    </row>
    <row r="39" spans="2:2">
      <c r="B39" s="2" t="s">
        <v>19</v>
      </c>
    </row>
    <row r="41" spans="2:2">
      <c r="B41" s="2" t="s">
        <v>20</v>
      </c>
    </row>
    <row r="42" spans="2:2">
      <c r="B42" s="2" t="s">
        <v>21</v>
      </c>
    </row>
    <row r="43" spans="2:2">
      <c r="B43" s="2" t="s">
        <v>22</v>
      </c>
    </row>
    <row r="44" spans="2:2">
      <c r="B44" s="2" t="s">
        <v>23</v>
      </c>
    </row>
    <row r="45" spans="2:2">
      <c r="B45" s="2" t="s">
        <v>24</v>
      </c>
    </row>
    <row r="47" spans="2:2">
      <c r="B47" s="3" t="s">
        <v>30</v>
      </c>
    </row>
    <row r="48" spans="2:2">
      <c r="B48" s="3" t="s">
        <v>31</v>
      </c>
    </row>
    <row r="49" spans="2:2">
      <c r="B49" s="3" t="s">
        <v>32</v>
      </c>
    </row>
    <row r="50" spans="2:2">
      <c r="B50" s="3" t="s">
        <v>33</v>
      </c>
    </row>
    <row r="52" spans="2:2">
      <c r="B52" s="4" t="s">
        <v>34</v>
      </c>
    </row>
    <row r="53" spans="2:2">
      <c r="B53" t="s">
        <v>35</v>
      </c>
    </row>
    <row r="54" spans="2:2">
      <c r="B54" t="s">
        <v>36</v>
      </c>
    </row>
    <row r="55" spans="2:2">
      <c r="B55" t="s">
        <v>37</v>
      </c>
    </row>
    <row r="57" spans="2:2">
      <c r="B57" s="3" t="s">
        <v>25</v>
      </c>
    </row>
    <row r="58" spans="2:2">
      <c r="B58" t="s">
        <v>39</v>
      </c>
    </row>
    <row r="59" spans="2:2">
      <c r="B59" t="s">
        <v>38</v>
      </c>
    </row>
    <row r="61" spans="2:2">
      <c r="B61" s="2" t="s">
        <v>40</v>
      </c>
    </row>
    <row r="62" spans="2:2">
      <c r="B62" s="2" t="s">
        <v>41</v>
      </c>
    </row>
    <row r="63" spans="2:2">
      <c r="B63" s="2" t="s">
        <v>42</v>
      </c>
    </row>
    <row r="64" spans="2:2">
      <c r="B64" s="2" t="s">
        <v>43</v>
      </c>
    </row>
    <row r="66" spans="2:2">
      <c r="B66" t="s">
        <v>44</v>
      </c>
    </row>
    <row r="67" spans="2:2">
      <c r="B67" t="s">
        <v>45</v>
      </c>
    </row>
    <row r="68" spans="2:2">
      <c r="B68" t="s">
        <v>46</v>
      </c>
    </row>
    <row r="69" spans="2:2">
      <c r="B69" t="s">
        <v>47</v>
      </c>
    </row>
    <row r="72" spans="2:2">
      <c r="B72" t="s">
        <v>52</v>
      </c>
    </row>
    <row r="73" spans="2:2">
      <c r="B73" t="s">
        <v>53</v>
      </c>
    </row>
    <row r="74" spans="2:2">
      <c r="B74" t="s">
        <v>54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3374D0C338684699D98007D8426E97" ma:contentTypeVersion="8" ma:contentTypeDescription="Crée un document." ma:contentTypeScope="" ma:versionID="b43eec82518cb116d10f4abcdecb56f5">
  <xsd:schema xmlns:xsd="http://www.w3.org/2001/XMLSchema" xmlns:xs="http://www.w3.org/2001/XMLSchema" xmlns:p="http://schemas.microsoft.com/office/2006/metadata/properties" xmlns:ns2="d64f9829-a715-414f-a78b-e410197e188d" targetNamespace="http://schemas.microsoft.com/office/2006/metadata/properties" ma:root="true" ma:fieldsID="2c0fa20abe78196e4b986fe5a8eaec71" ns2:_="">
    <xsd:import namespace="d64f9829-a715-414f-a78b-e410197e188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4f9829-a715-414f-a78b-e410197e18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E965A70-FA1D-4BEC-9EDD-4292CD2A225F}">
  <ds:schemaRefs>
    <ds:schemaRef ds:uri="http://schemas.microsoft.com/sharepoint/v3/contenttype/forms"/>
  </ds:schemaRefs>
</ds:datastoreItem>
</file>

<file path=customXml/itemProps2.xml><?xml version="1.0" encoding="utf-8"?>
<ds:datastoreItem xmlns:ds="http://schemas.openxmlformats.org/officeDocument/2006/customXml" ds:itemID="{EC0014B5-322C-42CA-A4B7-15D177AE09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4f9829-a715-414f-a78b-e410197e18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0BBD9D-7897-46C3-82C6-AAC8FBD6B8D5}">
  <ds:schemaRefs>
    <ds:schemaRef ds:uri="http://www.w3.org/XML/1998/namespace"/>
    <ds:schemaRef ds:uri="http://schemas.microsoft.com/office/2006/documentManagement/types"/>
    <ds:schemaRef ds:uri="http://schemas.microsoft.com/office/infopath/2007/PartnerControls"/>
    <ds:schemaRef ds:uri="d64f9829-a715-414f-a78b-e410197e188d"/>
    <ds:schemaRef ds:uri="http://purl.org/dc/dcmitype/"/>
    <ds:schemaRef ds:uri="http://purl.org/dc/terms/"/>
    <ds:schemaRef ds:uri="http://schemas.microsoft.com/office/2006/metadata/propertie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1</vt:i4>
      </vt:variant>
    </vt:vector>
  </HeadingPairs>
  <TitlesOfParts>
    <vt:vector size="6" baseType="lpstr">
      <vt:lpstr>A remplir pour plan de tréso</vt:lpstr>
      <vt:lpstr>Détails calculs Recettes</vt:lpstr>
      <vt:lpstr>Notice</vt:lpstr>
      <vt:lpstr>Plan de tréso (à remplir)</vt:lpstr>
      <vt:lpstr>Listes</vt:lpstr>
      <vt:lpstr>'Plan de tréso (à remplir)'!Zone_d_impression</vt:lpstr>
    </vt:vector>
  </TitlesOfParts>
  <Company>Hewlett-Packard Company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Blandine VULIN</dc:creator>
  <cp:lastModifiedBy>Utilisateur Windows</cp:lastModifiedBy>
  <cp:revision/>
  <cp:lastPrinted>2021-02-14T17:43:39Z</cp:lastPrinted>
  <dcterms:created xsi:type="dcterms:W3CDTF">2020-03-17T16:21:39Z</dcterms:created>
  <dcterms:modified xsi:type="dcterms:W3CDTF">2021-06-25T15:41:47Z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0x0101007B3374D0C338684699D98007D8426E97</vt:lpwstr>
  </property>
</Properties>
</file>