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PC\Dropbox\05-Pole Sante\France Active ESS\"/>
    </mc:Choice>
  </mc:AlternateContent>
  <bookViews>
    <workbookView xWindow="0" yWindow="0" windowWidth="2370" windowHeight="0" firstSheet="1" activeTab="3"/>
  </bookViews>
  <sheets>
    <sheet name="A remplir pour plan de tréso" sheetId="13" r:id="rId1"/>
    <sheet name="Détails calculs Recettes" sheetId="16" r:id="rId2"/>
    <sheet name="Notice" sheetId="15" r:id="rId3"/>
    <sheet name="Plan de tréso (à remplir)" sheetId="14" r:id="rId4"/>
    <sheet name="Listes" sheetId="12" state="hidden" r:id="rId5"/>
  </sheets>
  <externalReferences>
    <externalReference r:id="rId6"/>
    <externalReference r:id="rId7"/>
    <externalReference r:id="rId8"/>
  </externalReferences>
  <definedNames>
    <definedName name="cellPhase">[1]PRESENTATION!$P$81</definedName>
    <definedName name="lstAllocations">OFFSET([2]Référentiel!$E$2,,,COUNTA([2]Référentiel!$E:$E)-1)</definedName>
    <definedName name="lstDiplome">OFFSET([2]Référentiel!$G$2,,,COUNTA([2]Référentiel!$G:$G)-1)</definedName>
    <definedName name="lstSituationMatrimoniale">OFFSET([2]Référentiel!$J$2,,,COUNTA([2]Référentiel!$J:$J)-1)</definedName>
    <definedName name="lstStatutJuridique">OFFSET([3]Référentiel!$Q$2,,,COUNTA([3]Référentiel!$Q:$Q)-1)</definedName>
    <definedName name="_xlnm.Print_Area" localSheetId="3">'Plan de tréso (à remplir)'!$A$1:$P$107</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2" i="14" l="1"/>
  <c r="J32" i="14"/>
  <c r="K32" i="14"/>
  <c r="L32" i="14"/>
  <c r="M32" i="14"/>
  <c r="N32" i="14"/>
  <c r="O32" i="14"/>
  <c r="P32" i="14"/>
  <c r="H32" i="14"/>
  <c r="R70" i="14" l="1"/>
  <c r="R71" i="14"/>
  <c r="R72" i="14"/>
  <c r="R39" i="14"/>
  <c r="R41" i="14"/>
  <c r="R42" i="14"/>
  <c r="R43" i="14"/>
  <c r="R45" i="14"/>
  <c r="P46" i="14"/>
  <c r="O46" i="14"/>
  <c r="N46" i="14"/>
  <c r="M46" i="14"/>
  <c r="L46" i="14"/>
  <c r="K46" i="14"/>
  <c r="J46" i="14"/>
  <c r="I46" i="14"/>
  <c r="H46" i="14"/>
  <c r="G46" i="14"/>
  <c r="R23" i="14"/>
  <c r="R22" i="14"/>
  <c r="R47" i="14"/>
  <c r="R21" i="14"/>
  <c r="R20" i="14"/>
  <c r="R19" i="14"/>
  <c r="R18" i="14"/>
  <c r="R46" i="14" l="1"/>
  <c r="P33" i="14"/>
  <c r="O33" i="14"/>
  <c r="N33" i="14"/>
  <c r="M33" i="14"/>
  <c r="L33" i="14"/>
  <c r="K33" i="14"/>
  <c r="J33" i="14"/>
  <c r="I33" i="14"/>
  <c r="H33" i="14"/>
  <c r="G33" i="14"/>
  <c r="G37" i="14" s="1"/>
  <c r="F33" i="14"/>
  <c r="P31" i="14"/>
  <c r="O31" i="14"/>
  <c r="N31" i="14"/>
  <c r="M31" i="14"/>
  <c r="L31" i="14"/>
  <c r="K31" i="14"/>
  <c r="J31" i="14"/>
  <c r="I31" i="14"/>
  <c r="H31" i="14"/>
  <c r="G31" i="14"/>
  <c r="F31" i="14"/>
  <c r="E31" i="14"/>
  <c r="E37" i="14" s="1"/>
  <c r="R69" i="14"/>
  <c r="R66" i="14"/>
  <c r="R65" i="14"/>
  <c r="R63" i="14"/>
  <c r="R62" i="14"/>
  <c r="R61" i="14"/>
  <c r="R60" i="14"/>
  <c r="R59" i="14"/>
  <c r="R58" i="14"/>
  <c r="R57" i="14"/>
  <c r="R56" i="14"/>
  <c r="R55" i="14"/>
  <c r="R54" i="14"/>
  <c r="R53" i="14"/>
  <c r="R52" i="14"/>
  <c r="R51" i="14"/>
  <c r="R50" i="14"/>
  <c r="R49" i="14"/>
  <c r="R29" i="14"/>
  <c r="P30" i="14"/>
  <c r="P37" i="14" s="1"/>
  <c r="O30" i="14"/>
  <c r="N30" i="14"/>
  <c r="M30" i="14"/>
  <c r="L30" i="14"/>
  <c r="L37" i="14" s="1"/>
  <c r="K30" i="14"/>
  <c r="J30" i="14"/>
  <c r="I30" i="14"/>
  <c r="E97" i="14"/>
  <c r="P94" i="14"/>
  <c r="O94" i="14"/>
  <c r="N94" i="14"/>
  <c r="M94" i="14"/>
  <c r="L94" i="14"/>
  <c r="K94" i="14"/>
  <c r="J94" i="14"/>
  <c r="I94" i="14"/>
  <c r="H94" i="14"/>
  <c r="G94" i="14"/>
  <c r="E94" i="14"/>
  <c r="F93" i="14"/>
  <c r="E93" i="14"/>
  <c r="P92" i="14"/>
  <c r="O92" i="14"/>
  <c r="N92" i="14"/>
  <c r="M92" i="14"/>
  <c r="L92" i="14"/>
  <c r="K92" i="14"/>
  <c r="J92" i="14"/>
  <c r="I92" i="14"/>
  <c r="H92" i="14"/>
  <c r="G92" i="14"/>
  <c r="F92" i="14"/>
  <c r="E92" i="14"/>
  <c r="P91" i="14"/>
  <c r="O91" i="14"/>
  <c r="N91" i="14"/>
  <c r="M91" i="14"/>
  <c r="L91" i="14"/>
  <c r="K91" i="14"/>
  <c r="J91" i="14"/>
  <c r="I91" i="14"/>
  <c r="H91" i="14"/>
  <c r="G91" i="14"/>
  <c r="F91" i="14"/>
  <c r="E91" i="14"/>
  <c r="D82" i="14"/>
  <c r="P44" i="14"/>
  <c r="O44" i="14"/>
  <c r="N44" i="14"/>
  <c r="M44" i="14"/>
  <c r="L44" i="14"/>
  <c r="K44" i="14"/>
  <c r="J44" i="14"/>
  <c r="I44" i="14"/>
  <c r="H44" i="14"/>
  <c r="G44" i="14"/>
  <c r="F44" i="14"/>
  <c r="E44" i="14"/>
  <c r="K37" i="14"/>
  <c r="P16" i="14"/>
  <c r="O16" i="14"/>
  <c r="N16" i="14"/>
  <c r="M16" i="14"/>
  <c r="L16" i="14"/>
  <c r="K16" i="14"/>
  <c r="J16" i="14"/>
  <c r="I16" i="14"/>
  <c r="H16" i="14"/>
  <c r="G16" i="14"/>
  <c r="F16" i="14"/>
  <c r="E16" i="14"/>
  <c r="E9" i="14"/>
  <c r="E90" i="14" s="1"/>
  <c r="F90" i="14" s="1"/>
  <c r="G90" i="14" s="1"/>
  <c r="H90" i="14" s="1"/>
  <c r="I90" i="14" s="1"/>
  <c r="J90" i="14" s="1"/>
  <c r="K90" i="14" s="1"/>
  <c r="L90" i="14" s="1"/>
  <c r="M90" i="14" s="1"/>
  <c r="N90" i="14" s="1"/>
  <c r="O90" i="14" s="1"/>
  <c r="P90" i="14" s="1"/>
  <c r="H37" i="14" l="1"/>
  <c r="H38" i="14" s="1"/>
  <c r="R30" i="14"/>
  <c r="R44" i="14"/>
  <c r="N37" i="14"/>
  <c r="N38" i="14" s="1"/>
  <c r="O37" i="14"/>
  <c r="O38" i="14" s="1"/>
  <c r="I37" i="14"/>
  <c r="I38" i="14" s="1"/>
  <c r="M37" i="14"/>
  <c r="M38" i="14" s="1"/>
  <c r="R33" i="14"/>
  <c r="J37" i="14"/>
  <c r="J38" i="14" s="1"/>
  <c r="F37" i="14"/>
  <c r="F38" i="14" s="1"/>
  <c r="E38" i="14"/>
  <c r="G38" i="14"/>
  <c r="L38" i="14"/>
  <c r="K38" i="14"/>
  <c r="P38" i="14"/>
  <c r="E96" i="14"/>
  <c r="F96" i="14" s="1"/>
  <c r="G96" i="14" s="1"/>
  <c r="E76" i="14"/>
  <c r="E77" i="14" s="1"/>
  <c r="E78" i="14" s="1"/>
  <c r="E40" i="14"/>
  <c r="F40" i="14" s="1"/>
  <c r="G40" i="14" s="1"/>
  <c r="H40" i="14" s="1"/>
  <c r="I40" i="14" s="1"/>
  <c r="J40" i="14" s="1"/>
  <c r="K40" i="14" s="1"/>
  <c r="L40" i="14" s="1"/>
  <c r="M40" i="14" s="1"/>
  <c r="N40" i="14" s="1"/>
  <c r="O40" i="14" s="1"/>
  <c r="P40" i="14" s="1"/>
  <c r="F9" i="14"/>
  <c r="G9" i="14" s="1"/>
  <c r="H9" i="14" s="1"/>
  <c r="I9" i="14" s="1"/>
  <c r="J9" i="14" s="1"/>
  <c r="K9" i="14" s="1"/>
  <c r="L9" i="14" s="1"/>
  <c r="M9" i="14" s="1"/>
  <c r="N9" i="14" s="1"/>
  <c r="O9" i="14" s="1"/>
  <c r="P9" i="14" s="1"/>
  <c r="E95" i="14"/>
  <c r="R37" i="14" l="1"/>
  <c r="R38" i="14"/>
  <c r="E80" i="14"/>
  <c r="E82" i="14" s="1"/>
  <c r="F95" i="14"/>
  <c r="G97" i="14" s="1"/>
  <c r="G76" i="14" s="1"/>
  <c r="G77" i="14" s="1"/>
  <c r="F97" i="14"/>
  <c r="F76" i="14" s="1"/>
  <c r="F77" i="14" s="1"/>
  <c r="F78" i="14" s="1"/>
  <c r="F80" i="14" s="1"/>
  <c r="H95" i="14"/>
  <c r="H96" i="14"/>
  <c r="I95" i="14" s="1"/>
  <c r="G95" i="14"/>
  <c r="H97" i="14" s="1"/>
  <c r="H76" i="14" s="1"/>
  <c r="H77" i="14" s="1"/>
  <c r="H78" i="14" s="1"/>
  <c r="H80" i="14" s="1"/>
  <c r="G78" i="14" l="1"/>
  <c r="F82" i="14"/>
  <c r="I96" i="14"/>
  <c r="J95" i="14" s="1"/>
  <c r="I97" i="14"/>
  <c r="I76" i="14" s="1"/>
  <c r="I77" i="14" s="1"/>
  <c r="I78" i="14" s="1"/>
  <c r="I80" i="14" s="1"/>
  <c r="G80" i="14" l="1"/>
  <c r="J96" i="14"/>
  <c r="K95" i="14" s="1"/>
  <c r="J97" i="14"/>
  <c r="J76" i="14" s="1"/>
  <c r="J77" i="14" s="1"/>
  <c r="J78" i="14" l="1"/>
  <c r="G82" i="14"/>
  <c r="H82" i="14" s="1"/>
  <c r="I82" i="14" s="1"/>
  <c r="K96" i="14"/>
  <c r="L96" i="14" s="1"/>
  <c r="M95" i="14" s="1"/>
  <c r="K97" i="14"/>
  <c r="K76" i="14" s="1"/>
  <c r="K77" i="14" s="1"/>
  <c r="K78" i="14" s="1"/>
  <c r="K80" i="14" s="1"/>
  <c r="J80" i="14" l="1"/>
  <c r="J82" i="14" s="1"/>
  <c r="K82" i="14" s="1"/>
  <c r="M96" i="14"/>
  <c r="N96" i="14" s="1"/>
  <c r="L95" i="14"/>
  <c r="M97" i="14" s="1"/>
  <c r="M76" i="14" s="1"/>
  <c r="M77" i="14" s="1"/>
  <c r="M78" i="14" s="1"/>
  <c r="M80" i="14" s="1"/>
  <c r="L97" i="14"/>
  <c r="L76" i="14" s="1"/>
  <c r="L77" i="14" s="1"/>
  <c r="L78" i="14" l="1"/>
  <c r="N95" i="14"/>
  <c r="O97" i="14" s="1"/>
  <c r="O76" i="14" s="1"/>
  <c r="O77" i="14" s="1"/>
  <c r="O78" i="14" s="1"/>
  <c r="O80" i="14" s="1"/>
  <c r="N97" i="14"/>
  <c r="N76" i="14" s="1"/>
  <c r="N77" i="14" s="1"/>
  <c r="N78" i="14" s="1"/>
  <c r="N80" i="14" s="1"/>
  <c r="O96" i="14"/>
  <c r="O95" i="14"/>
  <c r="L80" i="14" l="1"/>
  <c r="P97" i="14"/>
  <c r="P76" i="14" s="1"/>
  <c r="P96" i="14"/>
  <c r="P95" i="14"/>
  <c r="P77" i="14" l="1"/>
  <c r="P78" i="14" s="1"/>
  <c r="P80" i="14" s="1"/>
  <c r="R80" i="14" s="1"/>
  <c r="L82" i="14"/>
  <c r="M82" i="14" s="1"/>
  <c r="N82" i="14" s="1"/>
  <c r="O82" i="14" s="1"/>
  <c r="R77" i="14" l="1"/>
  <c r="R78" i="14"/>
  <c r="P82" i="14"/>
</calcChain>
</file>

<file path=xl/comments1.xml><?xml version="1.0" encoding="utf-8"?>
<comments xmlns="http://schemas.openxmlformats.org/spreadsheetml/2006/main">
  <authors>
    <author>Utilisateur Windows</author>
  </authors>
  <commentList>
    <comment ref="E3" authorId="0" shapeId="0">
      <text>
        <r>
          <rPr>
            <b/>
            <sz val="9"/>
            <color indexed="81"/>
            <rFont val="Tahoma"/>
            <charset val="1"/>
          </rPr>
          <t xml:space="preserve">a) </t>
        </r>
        <r>
          <rPr>
            <sz val="9"/>
            <color indexed="81"/>
            <rFont val="Tahoma"/>
            <charset val="1"/>
          </rPr>
          <t>2021 : moyenne de 350 adhérents x 25 € = 8750€
il est envisgée en 2022 d'avoir 800 adhérents</t>
        </r>
      </text>
    </comment>
    <comment ref="E4" authorId="0" shapeId="0">
      <text>
        <r>
          <rPr>
            <b/>
            <sz val="9"/>
            <color indexed="81"/>
            <rFont val="Tahoma"/>
            <charset val="1"/>
          </rPr>
          <t>Utilisateur Windows:</t>
        </r>
        <r>
          <rPr>
            <sz val="9"/>
            <color indexed="81"/>
            <rFont val="Tahoma"/>
            <charset val="1"/>
          </rPr>
          <t xml:space="preserve">
b) 12€ prix unitaire
x 40 personnes en moyenne
Stock don de Khépri Formation à PSPPPE</t>
        </r>
      </text>
    </comment>
    <comment ref="E5" authorId="0" shapeId="0">
      <text>
        <r>
          <rPr>
            <b/>
            <sz val="9"/>
            <color indexed="81"/>
            <rFont val="Tahoma"/>
            <charset val="1"/>
          </rPr>
          <t>Utilisateur Windows:</t>
        </r>
        <r>
          <rPr>
            <sz val="9"/>
            <color indexed="81"/>
            <rFont val="Tahoma"/>
            <charset val="1"/>
          </rPr>
          <t xml:space="preserve">
c) 2,50€ la boite de 50 masques sur 3 mois.
Sachant qu'il y a 440 boites x 2,50€</t>
        </r>
      </text>
    </comment>
  </commentList>
</comments>
</file>

<file path=xl/comments2.xml><?xml version="1.0" encoding="utf-8"?>
<comments xmlns="http://schemas.openxmlformats.org/spreadsheetml/2006/main">
  <authors>
    <author>Utilisateur Windows</author>
  </authors>
  <commentList>
    <comment ref="D18" authorId="0" shapeId="0">
      <text>
        <r>
          <rPr>
            <b/>
            <sz val="9"/>
            <color indexed="81"/>
            <rFont val="Tahoma"/>
            <charset val="1"/>
          </rPr>
          <t xml:space="preserve">a) </t>
        </r>
        <r>
          <rPr>
            <sz val="9"/>
            <color indexed="81"/>
            <rFont val="Tahoma"/>
            <charset val="1"/>
          </rPr>
          <t>2021 : moyenne de 350 adhérents x 25 € = 8750€
il est envisgée en 2022 d'avoir 800 adhérents</t>
        </r>
      </text>
    </comment>
    <comment ref="D19" authorId="0" shapeId="0">
      <text>
        <r>
          <rPr>
            <b/>
            <sz val="9"/>
            <color indexed="81"/>
            <rFont val="Tahoma"/>
            <charset val="1"/>
          </rPr>
          <t>Utilisateur Windows:</t>
        </r>
        <r>
          <rPr>
            <sz val="9"/>
            <color indexed="81"/>
            <rFont val="Tahoma"/>
            <charset val="1"/>
          </rPr>
          <t xml:space="preserve">
b) 12€ prix unitaire
x 40 personnes en moyenne
Stock don de Khépri Formation à PSPPPE</t>
        </r>
      </text>
    </comment>
    <comment ref="D20" authorId="0" shapeId="0">
      <text>
        <r>
          <rPr>
            <b/>
            <sz val="9"/>
            <color indexed="81"/>
            <rFont val="Tahoma"/>
            <charset val="1"/>
          </rPr>
          <t>Utilisateur Windows:</t>
        </r>
        <r>
          <rPr>
            <sz val="9"/>
            <color indexed="81"/>
            <rFont val="Tahoma"/>
            <charset val="1"/>
          </rPr>
          <t xml:space="preserve">
c) 2,50€ la boite de 50 masques sur 3 mois.
Sachant qu'il y a 440 boites x 2,50€</t>
        </r>
      </text>
    </comment>
  </commentList>
</comments>
</file>

<file path=xl/sharedStrings.xml><?xml version="1.0" encoding="utf-8"?>
<sst xmlns="http://schemas.openxmlformats.org/spreadsheetml/2006/main" count="324" uniqueCount="287">
  <si>
    <t>D - Risque avéré de rupture de trésorerie, situation qui semble déjà très compromise, avec peu de marges de manœuvre</t>
  </si>
  <si>
    <t>C - L'entreprise paraît en risque de rupture de trésorerie courant 2020, il semble encore exister des leviers à activer</t>
  </si>
  <si>
    <t>B - L'entreprise connaît des difficultés importantes avec la crise, mais ces risques ne semblent pas de nature à menacer sa poursuite d'activité</t>
  </si>
  <si>
    <t>A - L'entreprise subit de faibles impacts de la crise, voire connaît un développement d'activité</t>
  </si>
  <si>
    <t>Activité totalement arrêtée</t>
  </si>
  <si>
    <t>Activité réduite</t>
  </si>
  <si>
    <t>Activité se poursuit à l'identique</t>
  </si>
  <si>
    <t>Activité en croissance</t>
  </si>
  <si>
    <t>Equipe totalement à l'arrêt</t>
  </si>
  <si>
    <t>Equipe réduite</t>
  </si>
  <si>
    <t>Equipe maintenue à l'identique</t>
  </si>
  <si>
    <t>Equipe en croissance</t>
  </si>
  <si>
    <t>Fort</t>
  </si>
  <si>
    <t>Moyen</t>
  </si>
  <si>
    <t>Faible</t>
  </si>
  <si>
    <t>Bon</t>
  </si>
  <si>
    <t>OK</t>
  </si>
  <si>
    <t>KO</t>
  </si>
  <si>
    <t>OUI</t>
  </si>
  <si>
    <t>NON</t>
  </si>
  <si>
    <t>Création</t>
  </si>
  <si>
    <t>Reprise</t>
  </si>
  <si>
    <t>Développement</t>
  </si>
  <si>
    <t>Rebond</t>
  </si>
  <si>
    <t>Changement d'échelle</t>
  </si>
  <si>
    <t>Non</t>
  </si>
  <si>
    <t>Je ne suis pas en rupture de trésorerie mais je prévois d'y être dans moins d'1 mois</t>
  </si>
  <si>
    <t>Je ne suis pas en rupture de trésorerie mais je prévois d'y être dans 1 à 3 mois</t>
  </si>
  <si>
    <t>Je ne suis pas en rupture de trésorerie mais je prévois d'y être dans plus de 3 mois</t>
  </si>
  <si>
    <t>Je pense ne pas avoir de risque de rupture de trésorerie</t>
  </si>
  <si>
    <t>Pas de réponse ou injoignable</t>
  </si>
  <si>
    <t>Refus de soutien bancaire</t>
  </si>
  <si>
    <t>Soutien bancaire obtenu mais insuffisant</t>
  </si>
  <si>
    <t>Soutien bancaire obtenu et suffisant pour les 6 prochains mois</t>
  </si>
  <si>
    <t>Oui déjà avant la crise</t>
  </si>
  <si>
    <t>Oui depuis la crise</t>
  </si>
  <si>
    <t>Non pas encore</t>
  </si>
  <si>
    <t>Non pas de risque à court terme</t>
  </si>
  <si>
    <t>Oui, souvent</t>
  </si>
  <si>
    <t>Oui, ponctuellement</t>
  </si>
  <si>
    <t>J'en avais déjà avant la crise</t>
  </si>
  <si>
    <t>Dès le début de la crise</t>
  </si>
  <si>
    <t>Durant la crise</t>
  </si>
  <si>
    <t>Cela vient de commencer</t>
  </si>
  <si>
    <t>Très bon, je n'avais jamais de soucis de trésorerie</t>
  </si>
  <si>
    <t>Bon : mes tensions de trésorerie étaient épisodiques et maîtrisées</t>
  </si>
  <si>
    <t xml:space="preserve">Moyen : certaines périodes étaient difficiles à gérer </t>
  </si>
  <si>
    <t>Mauvais : j'avais des problèmes de trésorerie permanents</t>
  </si>
  <si>
    <t>J'étais déjà en rupture de trésorerie avant la crise</t>
  </si>
  <si>
    <t>Je suis en rupture de trésorerie depuis le début de la crise</t>
  </si>
  <si>
    <t>J'ai été en rupture de trésorerie durant la crise</t>
  </si>
  <si>
    <t>Je viens d'être en rupture de trésorerie</t>
  </si>
  <si>
    <t>inférieur à 5000€</t>
  </si>
  <si>
    <t>entre 5 et 10000€</t>
  </si>
  <si>
    <t>supérieur à 10000€</t>
  </si>
  <si>
    <t>TVA moyenne sur CA</t>
  </si>
  <si>
    <t>TVA moyenne sur autres achats et charges externes</t>
  </si>
  <si>
    <t>TVA moyenne sur immobilisations</t>
  </si>
  <si>
    <r>
      <t xml:space="preserve">TVA à payer
</t>
    </r>
    <r>
      <rPr>
        <i/>
        <sz val="9"/>
        <color theme="1"/>
        <rFont val="Calibri (Corps)"/>
      </rPr>
      <t>(Indiquez ici la TVA à payer au regard de l'activité du mois précédent l'établissement du plan de trésorerie)</t>
    </r>
  </si>
  <si>
    <t>A noter :</t>
  </si>
  <si>
    <t>PLAN DE TRESORERIE</t>
  </si>
  <si>
    <t>ENCAISSEMENTS</t>
  </si>
  <si>
    <t>Subventions d'investissements</t>
  </si>
  <si>
    <t>Cessions d'immobilisations</t>
  </si>
  <si>
    <t>Emprunts bancaires</t>
  </si>
  <si>
    <t>Concours financiers</t>
  </si>
  <si>
    <t>Apports en courants associés bloqués</t>
  </si>
  <si>
    <t>HORS EXPLOITATION</t>
  </si>
  <si>
    <t>Créances à l'ouverture</t>
  </si>
  <si>
    <t>Chiffre d'affaires TTC 1</t>
  </si>
  <si>
    <t>Chiffre d'affaires TTC 2</t>
  </si>
  <si>
    <t>Chiffre d'affaires TTC 3</t>
  </si>
  <si>
    <t>Chiffre d'affaires TTC 4</t>
  </si>
  <si>
    <t>Chiffre d'affaires TTC 5</t>
  </si>
  <si>
    <t>Chiffre d'affaires TTC 6</t>
  </si>
  <si>
    <t>Chiffre d'affaires TTC 7</t>
  </si>
  <si>
    <t>Subventions d'exploitation</t>
  </si>
  <si>
    <t>Aides aux postes</t>
  </si>
  <si>
    <t>Autres produits</t>
  </si>
  <si>
    <t>Produits financiers</t>
  </si>
  <si>
    <t>EXPLOITATION</t>
  </si>
  <si>
    <t>DECAISSEMENTS</t>
  </si>
  <si>
    <t>Remboursement des emprunts</t>
  </si>
  <si>
    <t>Dettes à l'ouverture</t>
  </si>
  <si>
    <t>Achats de marchandises et matières premières TTC 1</t>
  </si>
  <si>
    <t>Achats de marchandises et matières premières TTC 2</t>
  </si>
  <si>
    <t>Charges externes TTC 1</t>
  </si>
  <si>
    <t>Charges externes TTC 2</t>
  </si>
  <si>
    <t>Charges externes TTC 3</t>
  </si>
  <si>
    <t>Charges externes TTC 4</t>
  </si>
  <si>
    <t>Charges externes TTC 5</t>
  </si>
  <si>
    <t>Charges externes TTC 6</t>
  </si>
  <si>
    <t>Charges externes TTC 7</t>
  </si>
  <si>
    <t>Charges externes TTC 8</t>
  </si>
  <si>
    <t>Charges externes TTC 9</t>
  </si>
  <si>
    <t>Charges externes TTC 10</t>
  </si>
  <si>
    <t>Charges externes TTC 11</t>
  </si>
  <si>
    <t>Charges externes TTC 12</t>
  </si>
  <si>
    <t>Charges externes TTC 13</t>
  </si>
  <si>
    <t>Charges de personnel</t>
  </si>
  <si>
    <t>Cotisations sociales</t>
  </si>
  <si>
    <t>Autres charges</t>
  </si>
  <si>
    <t>Charges d'intérêt</t>
  </si>
  <si>
    <t>Autres charges financières</t>
  </si>
  <si>
    <t xml:space="preserve">Participation et intéressement </t>
  </si>
  <si>
    <t>TVA à payer</t>
  </si>
  <si>
    <t>VARIATION TRESORERIE MENSUELLE</t>
  </si>
  <si>
    <t>TVA</t>
  </si>
  <si>
    <t>TVA collectée / ventes</t>
  </si>
  <si>
    <t>TVA collectée / cessions</t>
  </si>
  <si>
    <t>TVA déductible / achats</t>
  </si>
  <si>
    <t>TVA déductible / immobilisations</t>
  </si>
  <si>
    <t>TVA A DECAISSER</t>
  </si>
  <si>
    <t>CREDIT DE TVA</t>
  </si>
  <si>
    <t>TVA A PAYER</t>
  </si>
  <si>
    <t>(Ne pas remplir : données issues de la ligne 73)</t>
  </si>
  <si>
    <t>CALCUL DE LA TVA</t>
  </si>
  <si>
    <t xml:space="preserve"> (NB : A ne pas remplir car cette partie se calcule automatiquement)</t>
  </si>
  <si>
    <t>1- Tableau qui calcul ce que vous devrez aux impôts et/ou que les impôts vous devrons au titre de la TVA</t>
  </si>
  <si>
    <t xml:space="preserve">2- Si le total "TVA à payer" est négatif, cela signifie que les impôts vous doivent de l'argent </t>
  </si>
  <si>
    <t xml:space="preserve"> (Calcul : de la ligne 17 à 28)</t>
  </si>
  <si>
    <t>(Calcul : ligne 16 + ligne 29)</t>
  </si>
  <si>
    <t xml:space="preserve"> (Calcul : de la ligne 10 à 15)</t>
  </si>
  <si>
    <t>(Ex : vente d'un immeuble, du materiel, machine, …)</t>
  </si>
  <si>
    <t>(Apport financier autre qu'un emprunt bancaire)</t>
  </si>
  <si>
    <t xml:space="preserve"> (Calcul : de la ligne 33 à 35)</t>
  </si>
  <si>
    <t>(Ex : intérêts issus du placement de la trésorerie,…)</t>
  </si>
  <si>
    <t>(Ex : eau, gaz, éléctricité, loyers, autres prestations,…)</t>
  </si>
  <si>
    <t>(NB : tout bien qui entre dans le processus de production.)</t>
  </si>
  <si>
    <t>SON OBJECTIF</t>
  </si>
  <si>
    <t>Le plan de trésorerie prévisionnel recense l’ensemble des recettes (encaissements) et des dépenses (décaissements) d’une entreprise, habituellement sur 12 mois.</t>
  </si>
  <si>
    <t>C’est un outil qui permet de :</t>
  </si>
  <si>
    <t>˃ Constater une situation de trésorerie</t>
  </si>
  <si>
    <t>˃ Anticiper le moment où survient les tensions de trésorerie</t>
  </si>
  <si>
    <t>˃ Evaluer le montant du pic de trésorerie négative</t>
  </si>
  <si>
    <t>˃ Piloter et ajuster sa stratégie à court/moyen terme</t>
  </si>
  <si>
    <t>˃ Réaliser différents scénarios (pessimiste, médian et/ou optimiste)</t>
  </si>
  <si>
    <t>˃ Communiquer plus facilement avec ses partenaires financiers</t>
  </si>
  <si>
    <t>LES DOCUMENTS INDISPENSABLES</t>
  </si>
  <si>
    <t>Pour l’élaboration du plan de trésorerie, il faudra au préalable se munir de plusieurs éléments :</t>
  </si>
  <si>
    <t>Astuce : complétez votre tableau ligne par ligne et non colonne par colonne, cela rendra plus simple la saisie des données.</t>
  </si>
  <si>
    <t>Solde du Compte en début de mois</t>
  </si>
  <si>
    <t>Date de début du Plan de Trésorerie</t>
  </si>
  <si>
    <t>Vous avez 2 options :</t>
  </si>
  <si>
    <t>Dans les 2 cas, il devra être réalisé sur les 12 mois qui suivent.</t>
  </si>
  <si>
    <t>Les recettes sont affectées au mois de leur encaissement et non au mois de la vente.</t>
  </si>
  <si>
    <t>˃ Les ventes ou prestations de services,</t>
  </si>
  <si>
    <t>˃ Les autres produits d’exploitation tels que les cotisations, dons, transfert de charges…,</t>
  </si>
  <si>
    <t>Les données saisies doivent correspondre à la réalité de votre cycle d’exploitation (par exemple : ne pas répartir votre Chiffre d’Affaires de manière linéaire si votre activité fluctue en fonction de critères propres comme la saisonnalité).</t>
  </si>
  <si>
    <t>˃ Les subventions d’investissements,</t>
  </si>
  <si>
    <t>Astuce : il vous sera possible de rajouter/insérer autant de lignes que vous le souhaitez pour adapter le contenu du tableau à vos besoins.</t>
  </si>
  <si>
    <t>Vous pouvez par exemple rajouter une ligne pour les ventes de l’exercice n-1 qui seront encaissées sur l’exercice n en cours, cela vous permet de bien distinguer ce qui relève de l’exercice en cours de ce qui relève de l’exercice passé et d’être en cohésion avec votre Budget Prévisionnel. Idem pour le versement des subventions.</t>
  </si>
  <si>
    <t>˃ Les achats de matières premières ou achats de marchandises,</t>
  </si>
  <si>
    <t>˃ Les charges externes telles que les loyers, les fournitures consommables, les assurances, les honoraires, les services bancaires, les publicités et toutes les autres charges externes qui vous incombent,</t>
  </si>
  <si>
    <t>˃ Les impôts,</t>
  </si>
  <si>
    <t>˃ Les salaires nets et les cotisations salariales et patronales,</t>
  </si>
  <si>
    <t>˃ La rémunération du dirigeant, ainsi que les cotisations sociales du dirigeant,</t>
  </si>
  <si>
    <t>˃ Tous les reports dont vous avez pu bénéficier,</t>
  </si>
  <si>
    <t>Les données saisies doivent correspondre à la réalité de votre cycle d’exploitation (par exemple : ne pas répartir vos charges de manière linéaire si votre activité fluctue en fonction de critères propres comme la saisonnalité ou la nature même des charges).</t>
  </si>
  <si>
    <t>˃ Les dépenses liées à des investissements,</t>
  </si>
  <si>
    <t>˃ Les remboursements d’emprunts en capital et intérêt et tout autre remboursement (comptes courants d’associés, remboursement des concours court terme),</t>
  </si>
  <si>
    <t>˃ La distribution de dividendes,</t>
  </si>
  <si>
    <t>˃ Les remboursements des prêts exceptionnels,</t>
  </si>
  <si>
    <t>Astuce : là encore, vous pourrez ajouter ou masquer des lignes, pour que votre plan de trésorerie corresponde au plus près au fonctionnement de votre entreprise.</t>
  </si>
  <si>
    <t>A noter que les dotations aux amortissements (charges inscrites au compte de résultat) ainsi que les quotes-parts de subventions virées au résultat (produits inscrits au compte de résultat) ne donnent pas lieu à décaissement ou encaissement, vous n’avez donc pas à les reporter sur votre plan de trésorerie. Seuls les flux de trésorerie doivent être saisis.</t>
  </si>
  <si>
    <t>Attention : il faut mettre à jour les chiffres saisis dans votre Plan de Trésorerie au cours du mois et à minima à la fin de chaque mois en fonction des montants réellement débités et/ou crédités sur votre compte, et reporter les montants non débités et/ou crédités sur le mois suivant de votre Plan de Trésorerie.</t>
  </si>
  <si>
    <t>C’est ici que vous évaluerez le niveau de votre trésorerie prévisionnel et donc vos éventuelles tensions de trésorerie à venir.</t>
  </si>
  <si>
    <t>Cela vous permettra de répondre à vos 1eres interrogations telles que :</t>
  </si>
  <si>
    <t>˃ Quels sont les moments dans l’année où ma trésorerie disponible ne me permettra pas de couvrir mes dépenses mensuelles ?</t>
  </si>
  <si>
    <t>˃ Quelles sont les causes de mes problèmes de trésorerie ? baisse du chiffre d’affaire, décalage entre encaissements et décaissements, saisonnalité de l’activité…</t>
  </si>
  <si>
    <t>˃ Quels leviers sont possibles pour corriger les pics négatifs de ma trésorerie ?</t>
  </si>
  <si>
    <t>Attention : le Plan de Trésorerie ne peut à lui seul expliquer l’origine des problèmes de trésorerie, pour cela, il est nécessaire de procéder à une analyse de la structure financière.</t>
  </si>
  <si>
    <t>En cas de trésorerie négative, vous avez différents leviers à actionner :</t>
  </si>
  <si>
    <t>Concernant les Encaissements :</t>
  </si>
  <si>
    <t>˃ Faire plusieurs scénarios (pessimiste, médian, optimiste), en tenant compte de la baisse des produits encaissés pendant le confinement et de la reprise d’activité.</t>
  </si>
  <si>
    <t>˃ Tenir compte des décalages de paiement des clients qui ne pourront payer que plus tard,</t>
  </si>
  <si>
    <t>˃ Ajuster le paiement des subventions exceptionnelles</t>
  </si>
  <si>
    <t>˃ Ajuster le versement des indemnités de chômage partiel (les délais peuvent être plus longs qu’annoncé)</t>
  </si>
  <si>
    <t>˃ Intégrer le déblocage des prêts que vous aurez obtenu dans le cadre du covid 19,</t>
  </si>
  <si>
    <t>Concernant les Décaissements :</t>
  </si>
  <si>
    <t>˃ Revoir les coûts variables en fonction de la baisse d’activité,</t>
  </si>
  <si>
    <t>˃ Diminuer la masse salariale lié au chômage partiel, garde d’enfants, arrêt maladie…,</t>
  </si>
  <si>
    <t>˃ Enregistrer les éventuels reports et échelonnements négociés avec les différents organismes : URSSAF, bailleurs, EDF, banques…</t>
  </si>
  <si>
    <t>Il constitue donc un outil indispensable de prévention des risques et de prise de décisions. Mais il ne peut à lui seul expliquer l’origine des tensions de trésorerie. Il doit faire l’objet de mises à jour régulières.</t>
  </si>
  <si>
    <r>
      <rPr>
        <b/>
        <sz val="11"/>
        <color theme="1"/>
        <rFont val="Calibri"/>
        <family val="2"/>
        <scheme val="minor"/>
      </rPr>
      <t>1. Vos relevés de compte bancaire</t>
    </r>
    <r>
      <rPr>
        <sz val="11"/>
        <color theme="1"/>
        <rFont val="Calibri"/>
        <family val="2"/>
        <scheme val="minor"/>
      </rPr>
      <t xml:space="preserve"> : ils vont être une aide précieuse pour compléter votre plan de trésorerie. En effet, vous pourrez ainsi estimer le montant et identifier le cycle ou la fréquence des encaissements de certains produits (subventions, aides à l’emploi …), ou de certaines charges (eau, électricité, gaz…). Il vous permettra également de vérifier que vos soldes de comptes du Plan de Trésorerie correspondent aux relevés.</t>
    </r>
  </si>
  <si>
    <r>
      <rPr>
        <b/>
        <sz val="11"/>
        <color theme="1"/>
        <rFont val="Calibri"/>
        <family val="2"/>
        <scheme val="minor"/>
      </rPr>
      <t xml:space="preserve">2. Votre compte de résultat/business plan ou budget prévisionnel </t>
    </r>
    <r>
      <rPr>
        <sz val="11"/>
        <color theme="1"/>
        <rFont val="Calibri"/>
        <family val="2"/>
        <scheme val="minor"/>
      </rPr>
      <t>: il vous permet de reporter vos prévisions de chiffres d’affaires, subventions, charges etc… Ainsi vous pouvez lister toutes les recettes et dépenses futures qui sont liées à votre activité.</t>
    </r>
  </si>
  <si>
    <r>
      <rPr>
        <b/>
        <sz val="11"/>
        <color theme="1"/>
        <rFont val="Calibri"/>
        <family val="2"/>
        <scheme val="minor"/>
      </rPr>
      <t>3. Le Compte de Résultat et le Bilan n-1 ou la Balance dans l’attente de l’arrêté comptable vous permettent d’identifier les créances (clients, subvention à recevoir, remboursement de formation, …) et les dettes</t>
    </r>
    <r>
      <rPr>
        <sz val="11"/>
        <color theme="1"/>
        <rFont val="Calibri"/>
        <family val="2"/>
        <scheme val="minor"/>
      </rPr>
      <t xml:space="preserve"> (fournisseurs, sociales, fiscales, …) dues à la fin de votre dernier exercice comptable. Vous pourrez ainsi reporter les montants prévus en attente d’encaissement ou de décaissement de l’année précédente dans votre plan de trésorerie.</t>
    </r>
  </si>
  <si>
    <r>
      <rPr>
        <b/>
        <sz val="11"/>
        <color theme="1"/>
        <rFont val="Calibri"/>
        <family val="2"/>
        <scheme val="minor"/>
      </rPr>
      <t>4. Le Plan d’Investissement annuel</t>
    </r>
    <r>
      <rPr>
        <sz val="11"/>
        <color theme="1"/>
        <rFont val="Calibri"/>
        <family val="2"/>
        <scheme val="minor"/>
      </rPr>
      <t xml:space="preserve"> : il vous permettra de positionner les dépenses d’investissement (acquisition de matériel par exemple) et leurs financements (emprunt, subvention d’investissement par exemple). Ce sont des éléments « hors exploitation ».</t>
    </r>
  </si>
  <si>
    <t>Notre Plan de Trésorerie se présente sous forme d’un tableau Excel avec une 1ere partie haute (les encaissements), une 2nde partie basse (les décaissements), ainsi qu’un tableau de soldes de trésorerie et de TVA (pour les entreprises ou structures assujetties).</t>
  </si>
  <si>
    <t>LA CONSTRUCTION LE PLAN DE TRESORERIE</t>
  </si>
  <si>
    <t>QUELS SONT LES LEVIERS EN CAS DE DIFFICULTES DE TRESORERIE ?</t>
  </si>
  <si>
    <t>˃ Les subventions d'exploitation obtenues sur l’année en cours, ainsi que le solde de celles-ci restant à percevoir de l’année n-1 ou précédentes,</t>
  </si>
  <si>
    <r>
      <t>SOLDE DE TRESORERIE</t>
    </r>
    <r>
      <rPr>
        <b/>
        <sz val="14"/>
        <color theme="7"/>
        <rFont val="Arial Narrow"/>
        <family val="2"/>
      </rPr>
      <t xml:space="preserve"> </t>
    </r>
  </si>
  <si>
    <t>Les décaissements (dépenses)</t>
  </si>
  <si>
    <t>Les encaissements (recettes)</t>
  </si>
  <si>
    <t>Impôts</t>
  </si>
  <si>
    <t>Après avoir complété les cases (blanches), les sommes des décaissements sur les lignes de couleur vert et gris se calculent automatiquement.</t>
  </si>
  <si>
    <t>Après avoir complété les cases (blanches), les sommes des encaissements sur les lignes de couleur vert et gris se calculent automatiquement.</t>
  </si>
  <si>
    <t>Vous devez tenir compte également du solde de vos comptes d’épargne (livrets, placements monétaire, …).</t>
  </si>
  <si>
    <t>Sur la ligne 64, vous trouverez les variations de trésorerie en fin de mois qui correspond à la différence entre les encaissements et les décaissements mensuel. Il se calcule automatiquement.</t>
  </si>
  <si>
    <t>La ligne 66 désigne le solde de trésorerie (ce qu'il vous restera dans le ou les comptes en banque) en fin de mois sera calculée automatiquement à partir de la variation de trésorerie plus le solde du mois précédent</t>
  </si>
  <si>
    <t>Le solde de trésorerie</t>
  </si>
  <si>
    <t>Attention la ligne 60 sur la TVA est calculée automatiquement</t>
  </si>
  <si>
    <t>Le Plan de Trésorerie peut vous aider à obtenir un découvert autorisé auprès de votre établissement bancaire. Vous pourrez alors saisir le montant accordé dans la case correspondante.</t>
  </si>
  <si>
    <t>Pour les associations non assujetties à la TVA, ne remplissez pas les cases B6 à B10</t>
  </si>
  <si>
    <t>Pour les associations assujetties à la TVA, remplissez les cases B6 à B10</t>
  </si>
  <si>
    <t>Pour les structures ou entreprises assujetties à la TVA, les achats et les ventes sont à enregistrer en TTC. La TVA collectée (sur les ventes) et la TVA déductible (sur les achats), sont calculées automatiquement.</t>
  </si>
  <si>
    <t>FOCUS CRISE COVID 19</t>
  </si>
  <si>
    <r>
      <t xml:space="preserve">1. </t>
    </r>
    <r>
      <rPr>
        <b/>
        <sz val="11"/>
        <color theme="1"/>
        <rFont val="Calibri"/>
        <family val="2"/>
        <scheme val="minor"/>
      </rPr>
      <t>Faire entrer les recettes plus rapidement</t>
    </r>
    <r>
      <rPr>
        <sz val="11"/>
        <color theme="1"/>
        <rFont val="Calibri"/>
        <family val="2"/>
        <scheme val="minor"/>
      </rPr>
      <t xml:space="preserve"> : organiser au mieux votre circuit de facturation, effectuer des relances auprès des clients et partenaires financiers, demander des acomptes.</t>
    </r>
  </si>
  <si>
    <r>
      <t xml:space="preserve">2. </t>
    </r>
    <r>
      <rPr>
        <b/>
        <sz val="11"/>
        <color theme="1"/>
        <rFont val="Calibri"/>
        <family val="2"/>
        <scheme val="minor"/>
      </rPr>
      <t>Ajuster les dépenses à la baisse d’activité</t>
    </r>
    <r>
      <rPr>
        <sz val="11"/>
        <color theme="1"/>
        <rFont val="Calibri"/>
        <family val="2"/>
        <scheme val="minor"/>
      </rPr>
      <t xml:space="preserve"> : analyser votre plan de trésorerie au niveau des dépenses prévues, vous allez peut-être pouvoir trouver des dépenses que vous pouvez repousser ou même supprimer.</t>
    </r>
  </si>
  <si>
    <r>
      <t xml:space="preserve">3. </t>
    </r>
    <r>
      <rPr>
        <b/>
        <sz val="11"/>
        <color theme="1"/>
        <rFont val="Calibri"/>
        <family val="2"/>
        <scheme val="minor"/>
      </rPr>
      <t xml:space="preserve">Négocier les délais de paiement (reports ou échelonnement) </t>
    </r>
    <r>
      <rPr>
        <sz val="11"/>
        <color theme="1"/>
        <rFont val="Calibri"/>
        <family val="2"/>
        <scheme val="minor"/>
      </rPr>
      <t>: demandez des délais de paiement aux services fiscaux (impôts) et sociaux (URSSAF). Privilégiez les organismes qui représentent le plus gros impact ou dont l’échéance est la plus proche. Rapprochez-vous également de vos fournisseurs pour négocier un échelonnement des paiements.</t>
    </r>
  </si>
  <si>
    <r>
      <t xml:space="preserve">4. </t>
    </r>
    <r>
      <rPr>
        <b/>
        <sz val="11"/>
        <color theme="1"/>
        <rFont val="Calibri"/>
        <family val="2"/>
        <scheme val="minor"/>
      </rPr>
      <t>Demander des financements bancaires à court terme ou moyen terme, vendre des actifs…</t>
    </r>
  </si>
  <si>
    <t>Focus sur la TVA</t>
  </si>
  <si>
    <t>Ajuster régulièrement son plan de trésorerie</t>
  </si>
  <si>
    <t xml:space="preserve"> (Calcul : de la ligne 37 à 60)</t>
  </si>
  <si>
    <t>(Calcul : ligne 64 + ligne 66 mois précédent)</t>
  </si>
  <si>
    <t>3 - Les données de la ligne 81 sont reportées à la ligne 60</t>
  </si>
  <si>
    <t>Il convient de compléter le solde de compte correspondant au solde du début de mois (à partir de votre relevé de compte). Le solde est à saisir dans l'onglet "A remplir pour plan tréso" case B4</t>
  </si>
  <si>
    <t>(Voir explication onglet notice à partir de la ligne 36)</t>
  </si>
  <si>
    <t>Les encaissements dits « d’exploitation » (que vous retrouvez sur le compte de résultat) de la ligne 17 à 28 :</t>
  </si>
  <si>
    <t>(Ex : transfert de charges, dons, cotisations…)</t>
  </si>
  <si>
    <t>˃ Les concours financiers (dont apports,…)</t>
  </si>
  <si>
    <t>˃ Les prêts et emprunts bancaires,</t>
  </si>
  <si>
    <t>&gt; Cessions d'immobilisations</t>
  </si>
  <si>
    <t>Les encaissements dits « hors exploitation » (que vous retrouvez sur le bilan) de la ligne 10 à 15 :</t>
  </si>
  <si>
    <t>˃ Soit le débuter au mois en cours au milieu de l’année, et il faudra bien repérer les dettes et créances engagées non encore réglées pour les reporter sur le plan de trésorerie. Dans ce cas, ne prenez pas en compte les lignes 17 et 37 du plan de trésorerie</t>
  </si>
  <si>
    <t>˃ Soit débuter votre plan de trésorerie le mois qui suit votre date d’arrêté comptable. Ainsi vous pourrez faire le lien entre vos créances (recettes à encaisser) et dettes (dépenses à décaisser) non encore réglées en n-1 et inscrites au Bilan (ou Balance). Dans ce cas-là, vous compléterez la ligne 17 (créances) et 37 (dettes) aux dates correspondant aux échéances indiquées dans votre bilan.</t>
  </si>
  <si>
    <t>Les décaissements dits « d’exploitation » (que vous retrouvez sur le compte de résultat) de la ligne 37 à 60 :</t>
  </si>
  <si>
    <t>Les décaissements dits « hors exploitation » (que vous retrouvez sur le bilan) de la ligne 33 à 35 :</t>
  </si>
  <si>
    <t>2 - Si vous recevez vos subventions de plusieurs organismes n'hésitez pas à ajouter des lignes</t>
  </si>
  <si>
    <t>3- Pour le chiffre d'affaires et les charges externes, il y a des lignes masquées, que vous pouvez afficher si vous avez besoin de plus de détail. Inversement si vous ne faites pas de chiffre d'affaire, vous pouvez masquer vos lignes</t>
  </si>
  <si>
    <t>4- N'hésitez pas à masquer les lignes inutiles, vous y verrez plus clair !</t>
  </si>
  <si>
    <t>1- Vous pouvez rajouter autant de lignes que nécessaire. Pensez à bien vérifier que vos nouvelles lignes sont prises en compte dans les sommes intermédiaires !</t>
  </si>
  <si>
    <t xml:space="preserve">TOTAL ENCAISSEMENTS </t>
  </si>
  <si>
    <t>TOTAL DECAISSEMENTS</t>
  </si>
  <si>
    <t>Si la structure nn'est pas assujettie à la TVA, indiquez 0%</t>
  </si>
  <si>
    <t>Apport en capital / Augmentation fonds associatifs</t>
  </si>
  <si>
    <t>Remboursement des comptes courants</t>
  </si>
  <si>
    <r>
      <t xml:space="preserve">Date premier mois plan de trésorerie
</t>
    </r>
    <r>
      <rPr>
        <i/>
        <sz val="9"/>
        <color theme="1"/>
        <rFont val="Calibri (Corps)"/>
      </rPr>
      <t>(indiquez le dernier jour du mois : par exemple, si votre plan de trésorerie démarre au mois de janvier 2021, indiquez 31/01/21)</t>
    </r>
  </si>
  <si>
    <r>
      <t xml:space="preserve">Trésorerie N-1
</t>
    </r>
    <r>
      <rPr>
        <i/>
        <sz val="9"/>
        <color theme="1"/>
        <rFont val="Calibri (Corps)"/>
      </rPr>
      <t>(Indiquez ici le montant précis de votre trésorerie à la fin du mois précédent. Par exemple, si votre plan de trésorerie démarre au mois de janvier 2021, indiquez le montant de la trésorerie au 31 décembre 2020)</t>
    </r>
  </si>
  <si>
    <t>(Assurances...)</t>
  </si>
  <si>
    <t>(aide travailleur handicapé RQTH contrat CUI )</t>
  </si>
  <si>
    <t>(Conseil Régional IDF / Convention Aidants )</t>
  </si>
  <si>
    <t>(financement stagiaire / convention aidants  C. Régionale IDF)</t>
  </si>
  <si>
    <t>Matériel informatique et matériel de bureau pour travailleur handicapé</t>
  </si>
  <si>
    <t xml:space="preserve"> </t>
  </si>
  <si>
    <t>(factures TERRA FIRMA - Subvention CR IDF Convention aidants)</t>
  </si>
  <si>
    <t>(factures FACILIEN - Subvention CR IDF Convention aidants)</t>
  </si>
  <si>
    <t>(Ingénieur Stagiaire - Convention Conseil Régional/ Aidants)</t>
  </si>
  <si>
    <t>TOTAL</t>
  </si>
  <si>
    <t xml:space="preserve">  </t>
  </si>
  <si>
    <t>(Contrat CUI / Pole Emploi) -  COTIS. PATRONALES</t>
  </si>
  <si>
    <t>(Conseil Régional IDF) - Location et entretien locaux</t>
  </si>
  <si>
    <t xml:space="preserve">Adhésions </t>
  </si>
  <si>
    <t>Mise à disposition de Guides (dons de Khérpri Santé)</t>
  </si>
  <si>
    <t>Distribution de masques</t>
  </si>
  <si>
    <t>Ateliers bénéficiaires</t>
  </si>
  <si>
    <t>Colloques et conférences</t>
  </si>
  <si>
    <t>Coüt des prestations</t>
  </si>
  <si>
    <t>Atliers bénéficiaires</t>
  </si>
  <si>
    <t>Formation webinaire</t>
  </si>
  <si>
    <t>Conférenciers - salles - pub</t>
  </si>
  <si>
    <t>Loyers</t>
  </si>
  <si>
    <t>Ménages</t>
  </si>
  <si>
    <t>(Ex : eau, gaz, éléctricité,…)</t>
  </si>
  <si>
    <t>Autres frais administratif</t>
  </si>
  <si>
    <t>a)</t>
  </si>
  <si>
    <t>b)</t>
  </si>
  <si>
    <t>c)</t>
  </si>
  <si>
    <t>d)</t>
  </si>
  <si>
    <t>e)</t>
  </si>
  <si>
    <t>f)</t>
  </si>
  <si>
    <t xml:space="preserve">2022 = 25€x 800 adhérents = 20 000€ </t>
  </si>
  <si>
    <t>a) 350 adhérents x 25€ = 8750€</t>
  </si>
  <si>
    <t>b) 12€ le guide x 20 pers puis 40</t>
  </si>
  <si>
    <t>c) 2,50€ x 440 boites sur 2 mois = 1100€</t>
  </si>
  <si>
    <t>Don stock de masques de 440 boites par Khépri Formation</t>
  </si>
  <si>
    <t>1 atelier = (5 persx25€) x 10 h = 125 €                                                                 100€ pour l'intervenant et 25€ pour PSPPE                                                                          3 ateliers  = 3750 € en rythme normal</t>
  </si>
  <si>
    <t>d) En moyenne 3 thèmes = 3 ateliers sur 10 semaines ==&gt; 15 pers x 10 seances x 25€ de mars à août, puis évolution de sept à déc.</t>
  </si>
  <si>
    <t>e) Webinaire 20€/pers pour 2 heures + 100€ pour 2heures pour l'intervenant</t>
  </si>
  <si>
    <t>En moyenne 100 personnes x 20€</t>
  </si>
  <si>
    <t xml:space="preserve">f) 1 colloques </t>
  </si>
  <si>
    <t>15€ l'entrée x 150 = 2250 €</t>
  </si>
  <si>
    <t>(aide de l'état contrat CUI Pole Emploi) CF</t>
  </si>
  <si>
    <t>(aide de l'état contrat CUI Pole Emploi) VG</t>
  </si>
  <si>
    <t>(Contrat CUI / Pole Emploi) -  BRUT - CF</t>
  </si>
  <si>
    <t>(Contrat CUI / Pole Emploi) -  BRUT - VG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</si>
</sst>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164" formatCode="_-* #,##0.00_-;\-* #,##0.00_-;_-* &quot;-&quot;??_-;_-@_-"/>
    <numFmt numFmtId="165" formatCode="0.0%"/>
    <numFmt numFmtId="166" formatCode="dd/mm/yy;@"/>
    <numFmt numFmtId="167" formatCode="[$-40C]mmm\-yy;@"/>
  </numFmts>
  <fonts count="37">
    <font>
      <sz val="11"/>
      <color theme="1"/>
      <name val="Calibri"/>
      <family val="2"/>
      <scheme val="minor"/>
    </font>
    <font>
      <sz val="11"/>
      <color theme="1"/>
      <name val="Calibri"/>
      <family val="2"/>
      <scheme val="minor"/>
    </font>
    <font>
      <sz val="9"/>
      <color theme="1"/>
      <name val="Zilla slab"/>
    </font>
    <font>
      <u/>
      <sz val="11"/>
      <color theme="10"/>
      <name val="Calibri"/>
      <family val="2"/>
      <scheme val="minor"/>
    </font>
    <font>
      <u/>
      <sz val="11"/>
      <color theme="11"/>
      <name val="Calibri"/>
      <family val="2"/>
      <scheme val="minor"/>
    </font>
    <font>
      <sz val="11"/>
      <name val="Calibri"/>
      <family val="2"/>
      <scheme val="minor"/>
    </font>
    <font>
      <i/>
      <sz val="9"/>
      <color theme="1"/>
      <name val="Calibri (Corps)"/>
    </font>
    <font>
      <b/>
      <sz val="20"/>
      <color theme="0"/>
      <name val="Goth"/>
    </font>
    <font>
      <b/>
      <sz val="11"/>
      <name val="Arial Narrow"/>
      <family val="2"/>
    </font>
    <font>
      <sz val="11"/>
      <name val="Arial Narrow"/>
      <family val="2"/>
    </font>
    <font>
      <sz val="11"/>
      <color theme="1"/>
      <name val="Arial Narrow"/>
      <family val="2"/>
    </font>
    <font>
      <b/>
      <sz val="12"/>
      <color rgb="FF00A58D"/>
      <name val="Arial Narrow"/>
      <family val="2"/>
    </font>
    <font>
      <b/>
      <i/>
      <sz val="11"/>
      <color rgb="FF00A58D"/>
      <name val="Arial Narrow"/>
      <family val="2"/>
    </font>
    <font>
      <sz val="11"/>
      <color rgb="FF00A58D"/>
      <name val="Arial Narrow"/>
      <family val="2"/>
    </font>
    <font>
      <b/>
      <sz val="11"/>
      <color rgb="FF008000"/>
      <name val="Arial Narrow"/>
      <family val="2"/>
    </font>
    <font>
      <b/>
      <sz val="12"/>
      <color theme="0"/>
      <name val="Arial Narrow"/>
      <family val="2"/>
    </font>
    <font>
      <b/>
      <i/>
      <sz val="11"/>
      <name val="Arial Narrow"/>
      <family val="2"/>
    </font>
    <font>
      <b/>
      <sz val="11"/>
      <color theme="0"/>
      <name val="Calibri"/>
      <family val="2"/>
      <scheme val="minor"/>
    </font>
    <font>
      <b/>
      <sz val="11"/>
      <color theme="1"/>
      <name val="Calibri"/>
      <family val="2"/>
      <scheme val="minor"/>
    </font>
    <font>
      <b/>
      <i/>
      <sz val="9"/>
      <color rgb="FFFF0000"/>
      <name val="Arial Narrow"/>
      <family val="2"/>
    </font>
    <font>
      <b/>
      <sz val="9"/>
      <name val="Arial Narrow"/>
      <family val="2"/>
    </font>
    <font>
      <b/>
      <sz val="11"/>
      <color theme="0"/>
      <name val="Arial Narrow"/>
      <family val="2"/>
    </font>
    <font>
      <sz val="12"/>
      <color theme="1"/>
      <name val="Arial Narrow"/>
      <family val="2"/>
    </font>
    <font>
      <i/>
      <sz val="11"/>
      <color rgb="FFFF0000"/>
      <name val="Calibri"/>
      <family val="2"/>
      <scheme val="minor"/>
    </font>
    <font>
      <b/>
      <sz val="12"/>
      <name val="Calibri"/>
      <family val="2"/>
      <scheme val="minor"/>
    </font>
    <font>
      <b/>
      <i/>
      <sz val="9"/>
      <name val="Arial Narrow"/>
      <family val="2"/>
    </font>
    <font>
      <i/>
      <sz val="9"/>
      <color theme="1"/>
      <name val="Arial Narrow"/>
      <family val="2"/>
    </font>
    <font>
      <i/>
      <sz val="9"/>
      <name val="Arial Narrow"/>
      <family val="2"/>
    </font>
    <font>
      <b/>
      <i/>
      <sz val="11"/>
      <color rgb="FFFF0000"/>
      <name val="Calibri"/>
      <family val="2"/>
      <scheme val="minor"/>
    </font>
    <font>
      <b/>
      <sz val="12"/>
      <color theme="0"/>
      <name val="Calibri"/>
      <family val="2"/>
      <scheme val="minor"/>
    </font>
    <font>
      <b/>
      <i/>
      <sz val="11"/>
      <color rgb="FF00A58D"/>
      <name val="Calibri"/>
      <family val="2"/>
      <scheme val="minor"/>
    </font>
    <font>
      <b/>
      <sz val="14"/>
      <color theme="0"/>
      <name val="Arial Narrow"/>
      <family val="2"/>
    </font>
    <font>
      <b/>
      <sz val="14"/>
      <color theme="7"/>
      <name val="Arial Narrow"/>
      <family val="2"/>
    </font>
    <font>
      <i/>
      <u/>
      <sz val="11"/>
      <color rgb="FF00A58D"/>
      <name val="Calibri"/>
      <family val="2"/>
      <scheme val="minor"/>
    </font>
    <font>
      <i/>
      <sz val="9"/>
      <color theme="1"/>
      <name val="Calibri"/>
      <family val="2"/>
      <scheme val="minor"/>
    </font>
    <font>
      <sz val="9"/>
      <color indexed="81"/>
      <name val="Tahoma"/>
      <charset val="1"/>
    </font>
    <font>
      <b/>
      <sz val="9"/>
      <color indexed="81"/>
      <name val="Tahoma"/>
      <charset val="1"/>
    </font>
  </fonts>
  <fills count="11">
    <fill>
      <patternFill patternType="none"/>
    </fill>
    <fill>
      <patternFill patternType="gray125"/>
    </fill>
    <fill>
      <patternFill patternType="solid">
        <fgColor theme="0"/>
        <bgColor indexed="64"/>
      </patternFill>
    </fill>
    <fill>
      <patternFill patternType="solid">
        <fgColor rgb="FF00A58D"/>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41">
    <border>
      <left/>
      <right/>
      <top/>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0A58D"/>
      </left>
      <right/>
      <top style="thin">
        <color rgb="FF00A58D"/>
      </top>
      <bottom/>
      <diagonal/>
    </border>
    <border>
      <left/>
      <right/>
      <top style="thin">
        <color rgb="FF00A58D"/>
      </top>
      <bottom/>
      <diagonal/>
    </border>
    <border>
      <left style="thin">
        <color rgb="FF00A58D"/>
      </left>
      <right/>
      <top/>
      <bottom/>
      <diagonal/>
    </border>
    <border>
      <left style="medium">
        <color rgb="FF00A58D"/>
      </left>
      <right/>
      <top style="medium">
        <color rgb="FF00A58D"/>
      </top>
      <bottom style="medium">
        <color rgb="FF00A58D"/>
      </bottom>
      <diagonal/>
    </border>
    <border>
      <left/>
      <right/>
      <top style="medium">
        <color rgb="FF00A58D"/>
      </top>
      <bottom style="medium">
        <color rgb="FF00A58D"/>
      </bottom>
      <diagonal/>
    </border>
    <border>
      <left style="dotted">
        <color rgb="FF00A58D"/>
      </left>
      <right style="dotted">
        <color rgb="FF00A58D"/>
      </right>
      <top style="medium">
        <color rgb="FF00A58D"/>
      </top>
      <bottom style="medium">
        <color rgb="FF00A58D"/>
      </bottom>
      <diagonal/>
    </border>
    <border>
      <left style="dotted">
        <color rgb="FF00A58D"/>
      </left>
      <right style="thin">
        <color rgb="FF00A58D"/>
      </right>
      <top style="medium">
        <color rgb="FF00A58D"/>
      </top>
      <bottom style="medium">
        <color rgb="FF00A58D"/>
      </bottom>
      <diagonal/>
    </border>
    <border>
      <left style="medium">
        <color rgb="FF00A58D"/>
      </left>
      <right/>
      <top/>
      <bottom style="thin">
        <color rgb="FF00A58D"/>
      </bottom>
      <diagonal/>
    </border>
    <border>
      <left/>
      <right/>
      <top/>
      <bottom style="thin">
        <color rgb="FF00A58D"/>
      </bottom>
      <diagonal/>
    </border>
    <border>
      <left/>
      <right style="thin">
        <color rgb="FF00A58D"/>
      </right>
      <top/>
      <bottom style="thin">
        <color rgb="FF00A58D"/>
      </bottom>
      <diagonal/>
    </border>
    <border>
      <left style="thin">
        <color rgb="FF00A58D"/>
      </left>
      <right/>
      <top style="thin">
        <color rgb="FF00A58D"/>
      </top>
      <bottom style="thin">
        <color rgb="FF00A58D"/>
      </bottom>
      <diagonal/>
    </border>
    <border>
      <left style="dotted">
        <color rgb="FF00A58D"/>
      </left>
      <right style="dotted">
        <color rgb="FF00A58D"/>
      </right>
      <top style="thin">
        <color rgb="FF00A58D"/>
      </top>
      <bottom style="thin">
        <color rgb="FF00A58D"/>
      </bottom>
      <diagonal/>
    </border>
    <border>
      <left style="dotted">
        <color rgb="FF00A58D"/>
      </left>
      <right style="thin">
        <color rgb="FF00A58D"/>
      </right>
      <top style="thin">
        <color rgb="FF00A58D"/>
      </top>
      <bottom style="thin">
        <color rgb="FF00A58D"/>
      </bottom>
      <diagonal/>
    </border>
    <border>
      <left style="medium">
        <color rgb="FF00A58D"/>
      </left>
      <right/>
      <top style="thin">
        <color rgb="FF00A58D"/>
      </top>
      <bottom style="thin">
        <color rgb="FF00A58D"/>
      </bottom>
      <diagonal/>
    </border>
    <border>
      <left/>
      <right/>
      <top style="thin">
        <color rgb="FF00A58D"/>
      </top>
      <bottom style="thin">
        <color rgb="FF00A58D"/>
      </bottom>
      <diagonal/>
    </border>
    <border>
      <left/>
      <right style="thin">
        <color rgb="FF00A58D"/>
      </right>
      <top style="thin">
        <color rgb="FF00A58D"/>
      </top>
      <bottom style="thin">
        <color rgb="FF00A58D"/>
      </bottom>
      <diagonal/>
    </border>
    <border>
      <left style="thin">
        <color rgb="FF00A58D"/>
      </left>
      <right/>
      <top/>
      <bottom style="thin">
        <color rgb="FF00A58D"/>
      </bottom>
      <diagonal/>
    </border>
    <border>
      <left style="dotted">
        <color rgb="FF00A58D"/>
      </left>
      <right style="dotted">
        <color rgb="FF00A58D"/>
      </right>
      <top/>
      <bottom style="thin">
        <color rgb="FF00A58D"/>
      </bottom>
      <diagonal/>
    </border>
    <border>
      <left style="dotted">
        <color rgb="FF00A58D"/>
      </left>
      <right style="thin">
        <color rgb="FF00A58D"/>
      </right>
      <top/>
      <bottom style="thin">
        <color rgb="FF00A58D"/>
      </bottom>
      <diagonal/>
    </border>
    <border>
      <left/>
      <right style="thin">
        <color rgb="FF00A58D"/>
      </right>
      <top style="medium">
        <color rgb="FF00A58D"/>
      </top>
      <bottom style="medium">
        <color rgb="FF00A58D"/>
      </bottom>
      <diagonal/>
    </border>
    <border>
      <left style="thin">
        <color rgb="FF00A58D"/>
      </left>
      <right/>
      <top style="medium">
        <color rgb="FF00A58D"/>
      </top>
      <bottom style="medium">
        <color rgb="FF00A58D"/>
      </bottom>
      <diagonal/>
    </border>
    <border>
      <left style="medium">
        <color rgb="FF00A58D"/>
      </left>
      <right/>
      <top style="medium">
        <color rgb="FF00A58D"/>
      </top>
      <bottom style="thin">
        <color rgb="FF00A58D"/>
      </bottom>
      <diagonal/>
    </border>
    <border>
      <left style="thin">
        <color rgb="FF00A58D"/>
      </left>
      <right/>
      <top style="medium">
        <color rgb="FF00A58D"/>
      </top>
      <bottom style="thin">
        <color rgb="FF00A58D"/>
      </bottom>
      <diagonal/>
    </border>
    <border>
      <left style="dotted">
        <color rgb="FF00A58D"/>
      </left>
      <right style="dotted">
        <color rgb="FF00A58D"/>
      </right>
      <top style="medium">
        <color rgb="FF00A58D"/>
      </top>
      <bottom style="thin">
        <color rgb="FF00A58D"/>
      </bottom>
      <diagonal/>
    </border>
    <border>
      <left style="dotted">
        <color rgb="FF00A58D"/>
      </left>
      <right/>
      <top style="medium">
        <color rgb="FF00A58D"/>
      </top>
      <bottom style="thin">
        <color rgb="FF00A58D"/>
      </bottom>
      <diagonal/>
    </border>
    <border>
      <left style="dotted">
        <color rgb="FF00A58D"/>
      </left>
      <right style="thin">
        <color rgb="FF00A58D"/>
      </right>
      <top style="medium">
        <color rgb="FF00A58D"/>
      </top>
      <bottom style="thin">
        <color rgb="FF00A58D"/>
      </bottom>
      <diagonal/>
    </border>
    <border>
      <left style="dotted">
        <color rgb="FF00A58D"/>
      </left>
      <right/>
      <top/>
      <bottom style="thin">
        <color rgb="FF00A58D"/>
      </bottom>
      <diagonal/>
    </border>
    <border>
      <left style="dotted">
        <color rgb="FF00A58D"/>
      </left>
      <right/>
      <top style="thin">
        <color rgb="FF00A58D"/>
      </top>
      <bottom style="thin">
        <color rgb="FF00A58D"/>
      </bottom>
      <diagonal/>
    </border>
    <border>
      <left style="dotted">
        <color rgb="FF00A58D"/>
      </left>
      <right style="thin">
        <color rgb="FF00A58D"/>
      </right>
      <top style="thin">
        <color rgb="FF00A58D"/>
      </top>
      <bottom/>
      <diagonal/>
    </border>
    <border>
      <left style="medium">
        <color rgb="FF00A58D"/>
      </left>
      <right/>
      <top/>
      <bottom/>
      <diagonal/>
    </border>
    <border>
      <left style="thin">
        <color indexed="64"/>
      </left>
      <right style="thin">
        <color rgb="FF00A58D"/>
      </right>
      <top style="medium">
        <color rgb="FF00A58D"/>
      </top>
      <bottom style="medium">
        <color rgb="FF00A58D"/>
      </bottom>
      <diagonal/>
    </border>
    <border>
      <left style="thin">
        <color rgb="FF00A58D"/>
      </left>
      <right style="medium">
        <color rgb="FF00A58D"/>
      </right>
      <top style="medium">
        <color rgb="FF00A58D"/>
      </top>
      <bottom style="medium">
        <color rgb="FF00A58D"/>
      </bottom>
      <diagonal/>
    </border>
    <border>
      <left style="dotted">
        <color rgb="FF00A58D"/>
      </left>
      <right style="thin">
        <color indexed="64"/>
      </right>
      <top style="thin">
        <color rgb="FF00A58D"/>
      </top>
      <bottom style="thin">
        <color rgb="FF00A58D"/>
      </bottom>
      <diagonal/>
    </border>
    <border>
      <left style="dotted">
        <color rgb="FF00A58D"/>
      </left>
      <right style="thin">
        <color indexed="64"/>
      </right>
      <top/>
      <bottom style="thin">
        <color rgb="FF00A58D"/>
      </bottom>
      <diagonal/>
    </border>
    <border>
      <left style="dotted">
        <color rgb="FF00A58D"/>
      </left>
      <right/>
      <top style="thin">
        <color rgb="FF00A58D"/>
      </top>
      <bottom/>
      <diagonal/>
    </border>
  </borders>
  <cellStyleXfs count="1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88">
    <xf numFmtId="0" fontId="0" fillId="0" borderId="0" xfId="0"/>
    <xf numFmtId="0" fontId="2" fillId="0" borderId="0" xfId="0" applyFont="1" applyFill="1"/>
    <xf numFmtId="0" fontId="0" fillId="0" borderId="0" xfId="0"/>
    <xf numFmtId="0" fontId="0" fillId="0" borderId="0" xfId="0" applyAlignment="1">
      <alignment vertical="center"/>
    </xf>
    <xf numFmtId="0" fontId="5" fillId="0" borderId="0" xfId="0" applyFont="1"/>
    <xf numFmtId="0" fontId="0" fillId="0" borderId="0" xfId="0" applyAlignment="1">
      <alignment wrapText="1"/>
    </xf>
    <xf numFmtId="14" fontId="0" fillId="0" borderId="2" xfId="0" applyNumberFormat="1" applyBorder="1" applyAlignment="1">
      <alignment horizontal="center" vertical="center"/>
    </xf>
    <xf numFmtId="0" fontId="0" fillId="0" borderId="2" xfId="0" applyBorder="1"/>
    <xf numFmtId="165" fontId="0" fillId="0" borderId="3" xfId="14" applyNumberFormat="1" applyFont="1" applyBorder="1" applyAlignment="1">
      <alignment horizontal="center"/>
    </xf>
    <xf numFmtId="165" fontId="0" fillId="0" borderId="4" xfId="14" applyNumberFormat="1" applyFont="1" applyBorder="1" applyAlignment="1">
      <alignment horizontal="center"/>
    </xf>
    <xf numFmtId="165" fontId="0" fillId="0" borderId="5" xfId="14" applyNumberFormat="1" applyFont="1" applyBorder="1" applyAlignment="1">
      <alignment horizontal="center"/>
    </xf>
    <xf numFmtId="4" fontId="0" fillId="0" borderId="0" xfId="0" applyNumberFormat="1" applyAlignment="1">
      <alignment vertical="center"/>
    </xf>
    <xf numFmtId="0" fontId="0" fillId="0" borderId="0" xfId="0" applyAlignment="1">
      <alignment horizontal="left" vertical="center" indent="1"/>
    </xf>
    <xf numFmtId="166" fontId="0" fillId="0" borderId="0" xfId="0" applyNumberFormat="1" applyAlignment="1">
      <alignment vertical="center"/>
    </xf>
    <xf numFmtId="4" fontId="10" fillId="0" borderId="0" xfId="0" applyNumberFormat="1" applyFont="1" applyAlignment="1">
      <alignment vertical="center"/>
    </xf>
    <xf numFmtId="0" fontId="10" fillId="0" borderId="0" xfId="0" applyFont="1" applyAlignment="1">
      <alignment vertical="center"/>
    </xf>
    <xf numFmtId="0" fontId="10" fillId="0" borderId="13" xfId="0" applyFont="1" applyBorder="1" applyAlignment="1">
      <alignment horizontal="left" vertical="center" indent="1"/>
    </xf>
    <xf numFmtId="0" fontId="10" fillId="0" borderId="14" xfId="0" applyFont="1" applyBorder="1" applyAlignment="1">
      <alignment vertical="center"/>
    </xf>
    <xf numFmtId="0" fontId="10" fillId="0" borderId="15" xfId="0" applyFont="1" applyBorder="1" applyAlignment="1">
      <alignment vertical="center"/>
    </xf>
    <xf numFmtId="3" fontId="10" fillId="0" borderId="16" xfId="0" applyNumberFormat="1" applyFont="1" applyBorder="1" applyAlignment="1">
      <alignment horizontal="right" vertical="center" indent="1"/>
    </xf>
    <xf numFmtId="3" fontId="10" fillId="0" borderId="17" xfId="0" applyNumberFormat="1" applyFont="1" applyBorder="1" applyAlignment="1">
      <alignment horizontal="right" vertical="center" indent="1"/>
    </xf>
    <xf numFmtId="3" fontId="10" fillId="0" borderId="18" xfId="0" applyNumberFormat="1" applyFont="1" applyBorder="1" applyAlignment="1">
      <alignment horizontal="right" vertical="center" indent="1"/>
    </xf>
    <xf numFmtId="0" fontId="10" fillId="2" borderId="19" xfId="0" applyFont="1" applyFill="1" applyBorder="1" applyAlignment="1">
      <alignment horizontal="left" vertical="center" indent="1"/>
    </xf>
    <xf numFmtId="0" fontId="10" fillId="2" borderId="20" xfId="0" applyFont="1" applyFill="1" applyBorder="1" applyAlignment="1">
      <alignment vertical="center"/>
    </xf>
    <xf numFmtId="0" fontId="10" fillId="2" borderId="21" xfId="0" applyFont="1" applyFill="1" applyBorder="1" applyAlignment="1">
      <alignment vertical="center"/>
    </xf>
    <xf numFmtId="0" fontId="10" fillId="0" borderId="0" xfId="0" quotePrefix="1" applyFont="1" applyAlignment="1">
      <alignment vertical="center"/>
    </xf>
    <xf numFmtId="0" fontId="10" fillId="2" borderId="13" xfId="0" applyFont="1" applyFill="1" applyBorder="1" applyAlignment="1">
      <alignment horizontal="left" vertical="center" indent="1"/>
    </xf>
    <xf numFmtId="0" fontId="10" fillId="2" borderId="14" xfId="0" applyFont="1" applyFill="1" applyBorder="1" applyAlignment="1">
      <alignment vertical="center"/>
    </xf>
    <xf numFmtId="0" fontId="10" fillId="2" borderId="15" xfId="0" applyFont="1" applyFill="1" applyBorder="1" applyAlignment="1">
      <alignment vertical="center"/>
    </xf>
    <xf numFmtId="3" fontId="10" fillId="0" borderId="22" xfId="0" applyNumberFormat="1" applyFont="1" applyBorder="1" applyAlignment="1">
      <alignment horizontal="right" vertical="center" indent="1"/>
    </xf>
    <xf numFmtId="3" fontId="10" fillId="0" borderId="23" xfId="0" applyNumberFormat="1" applyFont="1" applyBorder="1" applyAlignment="1">
      <alignment horizontal="right" vertical="center" indent="1"/>
    </xf>
    <xf numFmtId="3" fontId="10" fillId="0" borderId="24" xfId="0" applyNumberFormat="1" applyFont="1" applyBorder="1" applyAlignment="1">
      <alignment horizontal="right" vertical="center" indent="1"/>
    </xf>
    <xf numFmtId="0" fontId="10" fillId="0" borderId="19" xfId="0" applyFont="1" applyBorder="1" applyAlignment="1">
      <alignment horizontal="left" vertical="center" indent="1"/>
    </xf>
    <xf numFmtId="3" fontId="14" fillId="0" borderId="26" xfId="0" applyNumberFormat="1" applyFont="1" applyBorder="1" applyAlignment="1">
      <alignment horizontal="right" vertical="center" indent="1"/>
    </xf>
    <xf numFmtId="0" fontId="10" fillId="0" borderId="27" xfId="0" applyFont="1" applyBorder="1" applyAlignment="1">
      <alignment horizontal="left" vertical="center" indent="1"/>
    </xf>
    <xf numFmtId="3" fontId="10" fillId="0" borderId="28" xfId="0" applyNumberFormat="1" applyFont="1" applyBorder="1" applyAlignment="1">
      <alignment horizontal="right" vertical="center" indent="1"/>
    </xf>
    <xf numFmtId="3" fontId="10" fillId="0" borderId="29" xfId="0" applyNumberFormat="1" applyFont="1" applyBorder="1" applyAlignment="1">
      <alignment horizontal="right" vertical="center" indent="1"/>
    </xf>
    <xf numFmtId="3" fontId="10" fillId="0" borderId="30" xfId="0" applyNumberFormat="1" applyFont="1" applyBorder="1" applyAlignment="1">
      <alignment horizontal="right" vertical="center" indent="1"/>
    </xf>
    <xf numFmtId="3" fontId="10" fillId="0" borderId="31" xfId="0" applyNumberFormat="1" applyFont="1" applyBorder="1" applyAlignment="1">
      <alignment horizontal="right" vertical="center" indent="1"/>
    </xf>
    <xf numFmtId="3" fontId="10" fillId="0" borderId="0" xfId="0" applyNumberFormat="1" applyFont="1" applyAlignment="1">
      <alignment vertical="center"/>
    </xf>
    <xf numFmtId="0" fontId="15" fillId="3" borderId="9" xfId="0" applyFont="1" applyFill="1" applyBorder="1" applyAlignment="1">
      <alignment horizontal="left" vertical="center" indent="1"/>
    </xf>
    <xf numFmtId="0" fontId="16" fillId="3" borderId="10" xfId="0" applyFont="1" applyFill="1" applyBorder="1" applyAlignment="1">
      <alignment vertical="center"/>
    </xf>
    <xf numFmtId="0" fontId="9" fillId="3" borderId="25" xfId="0" applyFont="1" applyFill="1" applyBorder="1" applyAlignment="1">
      <alignment horizontal="center" vertical="center"/>
    </xf>
    <xf numFmtId="3" fontId="10" fillId="0" borderId="32" xfId="0" applyNumberFormat="1" applyFont="1" applyBorder="1" applyAlignment="1">
      <alignment horizontal="right" vertical="center" indent="1"/>
    </xf>
    <xf numFmtId="0" fontId="10" fillId="0" borderId="20" xfId="0" applyFont="1" applyBorder="1" applyAlignment="1">
      <alignment vertical="center"/>
    </xf>
    <xf numFmtId="3" fontId="10" fillId="0" borderId="33" xfId="0" applyNumberFormat="1" applyFont="1" applyBorder="1" applyAlignment="1">
      <alignment horizontal="right" vertical="center" indent="1"/>
    </xf>
    <xf numFmtId="3" fontId="0" fillId="0" borderId="0" xfId="0" applyNumberFormat="1" applyAlignment="1">
      <alignment vertical="center"/>
    </xf>
    <xf numFmtId="0" fontId="10" fillId="0" borderId="21" xfId="0" applyFont="1" applyBorder="1" applyAlignment="1">
      <alignment vertical="center"/>
    </xf>
    <xf numFmtId="3" fontId="10" fillId="0" borderId="34" xfId="0" applyNumberFormat="1" applyFont="1" applyBorder="1" applyAlignment="1">
      <alignment horizontal="right" vertical="center" indent="1"/>
    </xf>
    <xf numFmtId="0" fontId="10" fillId="0" borderId="35" xfId="0" applyFont="1" applyBorder="1" applyAlignment="1">
      <alignment horizontal="left" vertical="center" indent="1"/>
    </xf>
    <xf numFmtId="3" fontId="10" fillId="4" borderId="16" xfId="0" applyNumberFormat="1" applyFont="1" applyFill="1" applyBorder="1" applyAlignment="1">
      <alignment horizontal="right" vertical="center" indent="1"/>
    </xf>
    <xf numFmtId="3" fontId="10" fillId="4" borderId="17" xfId="0" applyNumberFormat="1" applyFont="1" applyFill="1" applyBorder="1" applyAlignment="1">
      <alignment horizontal="right" vertical="center" indent="1"/>
    </xf>
    <xf numFmtId="3" fontId="10" fillId="4" borderId="33" xfId="0" applyNumberFormat="1" applyFont="1" applyFill="1" applyBorder="1" applyAlignment="1">
      <alignment horizontal="right" vertical="center" indent="1"/>
    </xf>
    <xf numFmtId="3" fontId="10" fillId="4" borderId="34" xfId="0" applyNumberFormat="1" applyFont="1" applyFill="1" applyBorder="1" applyAlignment="1">
      <alignment horizontal="right" vertical="center" indent="1"/>
    </xf>
    <xf numFmtId="3" fontId="8" fillId="0" borderId="26" xfId="0" applyNumberFormat="1" applyFont="1" applyFill="1" applyBorder="1" applyAlignment="1">
      <alignment horizontal="right" vertical="center" indent="1"/>
    </xf>
    <xf numFmtId="0" fontId="11" fillId="4" borderId="9" xfId="0" applyFont="1" applyFill="1" applyBorder="1" applyAlignment="1">
      <alignment horizontal="left" vertical="center" indent="1"/>
    </xf>
    <xf numFmtId="0" fontId="12" fillId="4" borderId="10" xfId="0" applyFont="1" applyFill="1" applyBorder="1" applyAlignment="1">
      <alignment vertical="center"/>
    </xf>
    <xf numFmtId="0" fontId="13" fillId="4" borderId="25" xfId="0" applyFont="1" applyFill="1" applyBorder="1" applyAlignment="1">
      <alignment horizontal="center" vertical="center"/>
    </xf>
    <xf numFmtId="0" fontId="21" fillId="3" borderId="9" xfId="0" applyFont="1" applyFill="1" applyBorder="1" applyAlignment="1">
      <alignment horizontal="left" vertical="center" indent="1"/>
    </xf>
    <xf numFmtId="0" fontId="23" fillId="0" borderId="0" xfId="0" applyFont="1" applyAlignment="1">
      <alignment vertical="center"/>
    </xf>
    <xf numFmtId="0" fontId="24" fillId="0" borderId="0" xfId="0" applyFont="1" applyAlignment="1">
      <alignment horizontal="left" vertical="center" indent="1"/>
    </xf>
    <xf numFmtId="3" fontId="14" fillId="4" borderId="26" xfId="0" applyNumberFormat="1" applyFont="1" applyFill="1" applyBorder="1" applyAlignment="1">
      <alignment horizontal="right" vertical="center" indent="1"/>
    </xf>
    <xf numFmtId="0" fontId="11" fillId="2" borderId="0" xfId="0" applyFont="1" applyFill="1" applyBorder="1" applyAlignment="1">
      <alignment horizontal="left" vertical="center" indent="1"/>
    </xf>
    <xf numFmtId="3" fontId="14" fillId="2" borderId="0" xfId="0" applyNumberFormat="1" applyFont="1" applyFill="1" applyBorder="1" applyAlignment="1">
      <alignment horizontal="right" vertical="center" indent="1"/>
    </xf>
    <xf numFmtId="4" fontId="0" fillId="2" borderId="0" xfId="0" applyNumberFormat="1" applyFill="1" applyBorder="1" applyAlignment="1">
      <alignment vertical="center"/>
    </xf>
    <xf numFmtId="3" fontId="0" fillId="2" borderId="0" xfId="0" applyNumberFormat="1" applyFill="1" applyBorder="1" applyAlignment="1">
      <alignment vertical="center"/>
    </xf>
    <xf numFmtId="0" fontId="0" fillId="2" borderId="0" xfId="0" applyFill="1" applyBorder="1" applyAlignment="1">
      <alignment vertical="center"/>
    </xf>
    <xf numFmtId="0" fontId="8" fillId="4" borderId="9" xfId="0" applyFont="1" applyFill="1" applyBorder="1" applyAlignment="1">
      <alignment horizontal="left" vertical="center" indent="1"/>
    </xf>
    <xf numFmtId="3" fontId="14" fillId="4" borderId="11" xfId="0" applyNumberFormat="1" applyFont="1" applyFill="1" applyBorder="1" applyAlignment="1">
      <alignment horizontal="right" vertical="center" indent="1"/>
    </xf>
    <xf numFmtId="3" fontId="14" fillId="4" borderId="12" xfId="0" applyNumberFormat="1" applyFont="1" applyFill="1" applyBorder="1" applyAlignment="1">
      <alignment horizontal="right" vertical="center" indent="1"/>
    </xf>
    <xf numFmtId="0" fontId="16" fillId="4" borderId="10" xfId="0" applyFont="1" applyFill="1" applyBorder="1" applyAlignment="1">
      <alignment vertical="center"/>
    </xf>
    <xf numFmtId="0" fontId="8" fillId="4" borderId="25" xfId="0" applyFont="1" applyFill="1" applyBorder="1" applyAlignment="1">
      <alignment horizontal="center" vertical="center"/>
    </xf>
    <xf numFmtId="3" fontId="8" fillId="4" borderId="26" xfId="0" applyNumberFormat="1" applyFont="1" applyFill="1" applyBorder="1" applyAlignment="1">
      <alignment horizontal="right" vertical="center" indent="1"/>
    </xf>
    <xf numFmtId="3" fontId="8" fillId="4" borderId="11" xfId="0" applyNumberFormat="1" applyFont="1" applyFill="1" applyBorder="1" applyAlignment="1">
      <alignment horizontal="right" vertical="center" indent="1"/>
    </xf>
    <xf numFmtId="3" fontId="8" fillId="4" borderId="12" xfId="0" applyNumberFormat="1" applyFont="1" applyFill="1" applyBorder="1" applyAlignment="1">
      <alignment horizontal="right" vertical="center" indent="1"/>
    </xf>
    <xf numFmtId="0" fontId="9" fillId="4" borderId="25" xfId="0" applyFont="1" applyFill="1" applyBorder="1" applyAlignment="1">
      <alignment horizontal="center" vertical="center"/>
    </xf>
    <xf numFmtId="4" fontId="8" fillId="5" borderId="0" xfId="0" applyNumberFormat="1" applyFont="1" applyFill="1" applyAlignment="1">
      <alignment vertical="center"/>
    </xf>
    <xf numFmtId="0" fontId="8" fillId="5" borderId="0" xfId="0" applyFont="1" applyFill="1" applyAlignment="1">
      <alignment vertical="center"/>
    </xf>
    <xf numFmtId="0" fontId="25" fillId="3" borderId="10" xfId="0" applyFont="1" applyFill="1" applyBorder="1" applyAlignment="1">
      <alignment vertical="center"/>
    </xf>
    <xf numFmtId="0" fontId="26" fillId="2" borderId="20" xfId="0" applyFont="1" applyFill="1" applyBorder="1" applyAlignment="1">
      <alignment vertical="center"/>
    </xf>
    <xf numFmtId="0" fontId="27" fillId="2" borderId="14" xfId="0" applyFont="1" applyFill="1" applyBorder="1" applyAlignment="1">
      <alignment vertical="center"/>
    </xf>
    <xf numFmtId="0" fontId="19" fillId="0" borderId="14" xfId="0" applyFont="1" applyBorder="1" applyAlignment="1">
      <alignment vertical="center"/>
    </xf>
    <xf numFmtId="0" fontId="26" fillId="2" borderId="14" xfId="0" applyFont="1" applyFill="1" applyBorder="1" applyAlignment="1">
      <alignment vertical="center"/>
    </xf>
    <xf numFmtId="0" fontId="26" fillId="0" borderId="14" xfId="0" applyFont="1" applyBorder="1" applyAlignment="1">
      <alignment vertical="center"/>
    </xf>
    <xf numFmtId="0" fontId="11" fillId="0" borderId="1" xfId="0" applyFont="1" applyBorder="1" applyAlignment="1">
      <alignment horizontal="left" vertical="center" indent="1"/>
    </xf>
    <xf numFmtId="3" fontId="14" fillId="0" borderId="36" xfId="0" applyNumberFormat="1" applyFont="1" applyBorder="1" applyAlignment="1">
      <alignment horizontal="right" vertical="center" indent="1"/>
    </xf>
    <xf numFmtId="0" fontId="10" fillId="0" borderId="19" xfId="0" applyFont="1" applyBorder="1" applyAlignment="1">
      <alignment horizontal="left" vertical="center" wrapText="1"/>
    </xf>
    <xf numFmtId="3" fontId="21" fillId="3" borderId="26" xfId="0" applyNumberFormat="1" applyFont="1" applyFill="1" applyBorder="1" applyAlignment="1">
      <alignment horizontal="right" vertical="center" indent="1"/>
    </xf>
    <xf numFmtId="3" fontId="21" fillId="3" borderId="11" xfId="0" applyNumberFormat="1" applyFont="1" applyFill="1" applyBorder="1" applyAlignment="1">
      <alignment horizontal="right" vertical="center" indent="1"/>
    </xf>
    <xf numFmtId="3" fontId="21" fillId="3" borderId="12" xfId="0" applyNumberFormat="1" applyFont="1" applyFill="1" applyBorder="1" applyAlignment="1">
      <alignment horizontal="right" vertical="center" indent="1"/>
    </xf>
    <xf numFmtId="0" fontId="0" fillId="0" borderId="10" xfId="0" applyBorder="1" applyAlignment="1">
      <alignment vertical="center"/>
    </xf>
    <xf numFmtId="3" fontId="14" fillId="0" borderId="37" xfId="0" applyNumberFormat="1" applyFont="1" applyBorder="1" applyAlignment="1">
      <alignment horizontal="right" vertical="center" indent="1"/>
    </xf>
    <xf numFmtId="0" fontId="28" fillId="0" borderId="0" xfId="0" applyFont="1" applyAlignment="1">
      <alignment vertical="center"/>
    </xf>
    <xf numFmtId="0" fontId="25" fillId="4" borderId="10" xfId="0" applyFont="1" applyFill="1" applyBorder="1" applyAlignment="1">
      <alignment vertical="center"/>
    </xf>
    <xf numFmtId="0" fontId="15" fillId="3" borderId="10" xfId="0" applyFont="1" applyFill="1" applyBorder="1" applyAlignment="1">
      <alignment vertical="center"/>
    </xf>
    <xf numFmtId="167" fontId="15" fillId="3" borderId="9" xfId="0" applyNumberFormat="1" applyFont="1" applyFill="1" applyBorder="1" applyAlignment="1">
      <alignment horizontal="center" vertical="center"/>
    </xf>
    <xf numFmtId="167" fontId="15" fillId="3" borderId="11" xfId="0" applyNumberFormat="1" applyFont="1" applyFill="1" applyBorder="1" applyAlignment="1">
      <alignment horizontal="center" vertical="center"/>
    </xf>
    <xf numFmtId="167" fontId="15" fillId="3" borderId="12" xfId="0" applyNumberFormat="1" applyFont="1" applyFill="1" applyBorder="1" applyAlignment="1">
      <alignment horizontal="center" vertical="center"/>
    </xf>
    <xf numFmtId="0" fontId="0" fillId="2" borderId="0" xfId="0" applyFill="1"/>
    <xf numFmtId="0" fontId="0" fillId="2" borderId="0" xfId="0" applyFill="1" applyAlignment="1">
      <alignment wrapText="1"/>
    </xf>
    <xf numFmtId="0" fontId="18" fillId="2" borderId="0" xfId="0" applyFont="1" applyFill="1" applyAlignment="1">
      <alignment wrapText="1"/>
    </xf>
    <xf numFmtId="0" fontId="0" fillId="2" borderId="0" xfId="0" applyFill="1" applyAlignment="1">
      <alignment horizontal="left" wrapText="1" indent="5"/>
    </xf>
    <xf numFmtId="0" fontId="30" fillId="2" borderId="0" xfId="0" applyFont="1" applyFill="1" applyAlignment="1">
      <alignment wrapText="1"/>
    </xf>
    <xf numFmtId="0" fontId="10" fillId="4" borderId="13" xfId="0" applyFont="1" applyFill="1" applyBorder="1" applyAlignment="1">
      <alignment horizontal="left" vertical="center" indent="1"/>
    </xf>
    <xf numFmtId="0" fontId="10" fillId="4" borderId="14" xfId="0" applyFont="1" applyFill="1" applyBorder="1" applyAlignment="1">
      <alignment vertical="center"/>
    </xf>
    <xf numFmtId="0" fontId="10" fillId="4" borderId="15" xfId="0" applyFont="1" applyFill="1" applyBorder="1" applyAlignment="1">
      <alignment vertical="center"/>
    </xf>
    <xf numFmtId="3" fontId="10" fillId="4" borderId="18" xfId="0" applyNumberFormat="1" applyFont="1" applyFill="1" applyBorder="1" applyAlignment="1">
      <alignment horizontal="right" vertical="center" indent="1"/>
    </xf>
    <xf numFmtId="0" fontId="10" fillId="4" borderId="19" xfId="0" applyFont="1" applyFill="1" applyBorder="1" applyAlignment="1">
      <alignment horizontal="left" vertical="center" indent="1"/>
    </xf>
    <xf numFmtId="0" fontId="10" fillId="4" borderId="20" xfId="0" applyFont="1" applyFill="1" applyBorder="1" applyAlignment="1">
      <alignment vertical="center"/>
    </xf>
    <xf numFmtId="0" fontId="10" fillId="4" borderId="21" xfId="0" applyFont="1" applyFill="1" applyBorder="1" applyAlignment="1">
      <alignment vertical="center"/>
    </xf>
    <xf numFmtId="0" fontId="31" fillId="3" borderId="9" xfId="0" applyFont="1" applyFill="1" applyBorder="1" applyAlignment="1">
      <alignment horizontal="left" vertical="center" wrapText="1" indent="1"/>
    </xf>
    <xf numFmtId="0" fontId="17" fillId="2" borderId="0" xfId="0" applyFont="1" applyFill="1" applyAlignment="1">
      <alignment wrapText="1"/>
    </xf>
    <xf numFmtId="0" fontId="33" fillId="2" borderId="0" xfId="0" applyFont="1" applyFill="1" applyAlignment="1">
      <alignment wrapText="1"/>
    </xf>
    <xf numFmtId="0" fontId="17" fillId="6" borderId="0" xfId="0" applyFont="1" applyFill="1" applyAlignment="1">
      <alignment horizontal="center" wrapText="1"/>
    </xf>
    <xf numFmtId="0" fontId="0" fillId="2" borderId="0" xfId="0" applyFill="1" applyAlignment="1">
      <alignment horizontal="left" indent="5"/>
    </xf>
    <xf numFmtId="0" fontId="29" fillId="3" borderId="0" xfId="0" applyFont="1" applyFill="1" applyAlignment="1">
      <alignment horizontal="center" wrapText="1"/>
    </xf>
    <xf numFmtId="4" fontId="22" fillId="0" borderId="0" xfId="0" applyNumberFormat="1" applyFont="1" applyAlignment="1">
      <alignment vertical="center"/>
    </xf>
    <xf numFmtId="0" fontId="22" fillId="0" borderId="0" xfId="0" applyFont="1" applyAlignment="1">
      <alignment vertical="center"/>
    </xf>
    <xf numFmtId="0" fontId="34" fillId="0" borderId="0" xfId="0" applyFont="1" applyAlignment="1">
      <alignment vertical="top"/>
    </xf>
    <xf numFmtId="3" fontId="10" fillId="0" borderId="0" xfId="0" applyNumberFormat="1" applyFont="1" applyBorder="1" applyAlignment="1">
      <alignment horizontal="right" vertical="center" indent="1"/>
    </xf>
    <xf numFmtId="3" fontId="10" fillId="0" borderId="38" xfId="0" applyNumberFormat="1" applyFont="1" applyBorder="1" applyAlignment="1">
      <alignment horizontal="right" vertical="center" indent="1"/>
    </xf>
    <xf numFmtId="3" fontId="10" fillId="0" borderId="39" xfId="0" applyNumberFormat="1" applyFont="1" applyBorder="1" applyAlignment="1">
      <alignment horizontal="right" vertical="center" indent="1"/>
    </xf>
    <xf numFmtId="0" fontId="10" fillId="7" borderId="13" xfId="0" applyFont="1" applyFill="1" applyBorder="1" applyAlignment="1">
      <alignment horizontal="left" vertical="center" indent="1"/>
    </xf>
    <xf numFmtId="0" fontId="26" fillId="7" borderId="14" xfId="0" applyFont="1" applyFill="1" applyBorder="1" applyAlignment="1">
      <alignment vertical="center"/>
    </xf>
    <xf numFmtId="0" fontId="10" fillId="7" borderId="14" xfId="0" applyFont="1" applyFill="1" applyBorder="1" applyAlignment="1">
      <alignment vertical="center"/>
    </xf>
    <xf numFmtId="0" fontId="10" fillId="7" borderId="15" xfId="0" applyFont="1" applyFill="1" applyBorder="1" applyAlignment="1">
      <alignment vertical="center"/>
    </xf>
    <xf numFmtId="3" fontId="10" fillId="7" borderId="22" xfId="0" applyNumberFormat="1" applyFont="1" applyFill="1" applyBorder="1" applyAlignment="1">
      <alignment horizontal="right" vertical="center" indent="1"/>
    </xf>
    <xf numFmtId="3" fontId="10" fillId="7" borderId="23" xfId="0" applyNumberFormat="1" applyFont="1" applyFill="1" applyBorder="1" applyAlignment="1">
      <alignment horizontal="right" vertical="center" indent="1"/>
    </xf>
    <xf numFmtId="3" fontId="10" fillId="7" borderId="38" xfId="0" applyNumberFormat="1" applyFont="1" applyFill="1" applyBorder="1" applyAlignment="1">
      <alignment horizontal="right" vertical="center" indent="1"/>
    </xf>
    <xf numFmtId="0" fontId="10" fillId="7" borderId="19" xfId="0" applyFont="1" applyFill="1" applyBorder="1" applyAlignment="1">
      <alignment horizontal="left" vertical="center" indent="1"/>
    </xf>
    <xf numFmtId="3" fontId="10" fillId="7" borderId="16" xfId="0" applyNumberFormat="1" applyFont="1" applyFill="1" applyBorder="1" applyAlignment="1">
      <alignment horizontal="right" vertical="center" indent="1"/>
    </xf>
    <xf numFmtId="3" fontId="10" fillId="7" borderId="17" xfId="0" applyNumberFormat="1" applyFont="1" applyFill="1" applyBorder="1" applyAlignment="1">
      <alignment horizontal="right" vertical="center" indent="1"/>
    </xf>
    <xf numFmtId="0" fontId="10" fillId="8" borderId="19" xfId="0" applyFont="1" applyFill="1" applyBorder="1" applyAlignment="1">
      <alignment horizontal="left" vertical="center" indent="1"/>
    </xf>
    <xf numFmtId="0" fontId="26" fillId="8" borderId="14" xfId="0" applyFont="1" applyFill="1" applyBorder="1" applyAlignment="1">
      <alignment vertical="center"/>
    </xf>
    <xf numFmtId="0" fontId="10" fillId="8" borderId="14" xfId="0" applyFont="1" applyFill="1" applyBorder="1" applyAlignment="1">
      <alignment vertical="center"/>
    </xf>
    <xf numFmtId="0" fontId="10" fillId="8" borderId="15" xfId="0" applyFont="1" applyFill="1" applyBorder="1" applyAlignment="1">
      <alignment vertical="center"/>
    </xf>
    <xf numFmtId="3" fontId="10" fillId="8" borderId="16" xfId="0" applyNumberFormat="1" applyFont="1" applyFill="1" applyBorder="1" applyAlignment="1">
      <alignment horizontal="right" vertical="center" indent="1"/>
    </xf>
    <xf numFmtId="3" fontId="10" fillId="8" borderId="17" xfId="0" applyNumberFormat="1" applyFont="1" applyFill="1" applyBorder="1" applyAlignment="1">
      <alignment horizontal="right" vertical="center" indent="1"/>
    </xf>
    <xf numFmtId="3" fontId="10" fillId="8" borderId="38" xfId="0" applyNumberFormat="1" applyFont="1" applyFill="1" applyBorder="1" applyAlignment="1">
      <alignment horizontal="right" vertical="center" indent="1"/>
    </xf>
    <xf numFmtId="0" fontId="10" fillId="8" borderId="13" xfId="0" applyFont="1" applyFill="1" applyBorder="1" applyAlignment="1">
      <alignment horizontal="left" vertical="center" indent="1"/>
    </xf>
    <xf numFmtId="3" fontId="10" fillId="8" borderId="22" xfId="0" applyNumberFormat="1" applyFont="1" applyFill="1" applyBorder="1" applyAlignment="1">
      <alignment horizontal="right" vertical="center" indent="1"/>
    </xf>
    <xf numFmtId="3" fontId="10" fillId="8" borderId="23" xfId="0" applyNumberFormat="1" applyFont="1" applyFill="1" applyBorder="1" applyAlignment="1">
      <alignment horizontal="right" vertical="center" indent="1"/>
    </xf>
    <xf numFmtId="0" fontId="10" fillId="9" borderId="13" xfId="0" applyFont="1" applyFill="1" applyBorder="1" applyAlignment="1">
      <alignment horizontal="left" vertical="center" indent="1"/>
    </xf>
    <xf numFmtId="0" fontId="26" fillId="9" borderId="14" xfId="0" applyFont="1" applyFill="1" applyBorder="1" applyAlignment="1">
      <alignment vertical="center"/>
    </xf>
    <xf numFmtId="0" fontId="10" fillId="9" borderId="14" xfId="0" applyFont="1" applyFill="1" applyBorder="1" applyAlignment="1">
      <alignment vertical="center"/>
    </xf>
    <xf numFmtId="0" fontId="10" fillId="9" borderId="15" xfId="0" applyFont="1" applyFill="1" applyBorder="1" applyAlignment="1">
      <alignment vertical="center"/>
    </xf>
    <xf numFmtId="3" fontId="10" fillId="9" borderId="22" xfId="0" applyNumberFormat="1" applyFont="1" applyFill="1" applyBorder="1" applyAlignment="1">
      <alignment horizontal="right" vertical="center" indent="1"/>
    </xf>
    <xf numFmtId="3" fontId="10" fillId="9" borderId="23" xfId="0" applyNumberFormat="1" applyFont="1" applyFill="1" applyBorder="1" applyAlignment="1">
      <alignment horizontal="right" vertical="center" indent="1"/>
    </xf>
    <xf numFmtId="3" fontId="10" fillId="9" borderId="38" xfId="0" applyNumberFormat="1" applyFont="1" applyFill="1" applyBorder="1" applyAlignment="1">
      <alignment horizontal="right" vertical="center" indent="1"/>
    </xf>
    <xf numFmtId="0" fontId="10" fillId="9" borderId="19" xfId="0" applyFont="1" applyFill="1" applyBorder="1" applyAlignment="1">
      <alignment horizontal="left" vertical="center" indent="1"/>
    </xf>
    <xf numFmtId="3" fontId="10" fillId="9" borderId="16" xfId="0" applyNumberFormat="1" applyFont="1" applyFill="1" applyBorder="1" applyAlignment="1">
      <alignment horizontal="right" vertical="center" indent="1"/>
    </xf>
    <xf numFmtId="3" fontId="10" fillId="9" borderId="17" xfId="0" applyNumberFormat="1" applyFont="1" applyFill="1" applyBorder="1" applyAlignment="1">
      <alignment horizontal="right" vertical="center" indent="1"/>
    </xf>
    <xf numFmtId="3" fontId="10" fillId="9" borderId="33" xfId="0" applyNumberFormat="1" applyFont="1" applyFill="1" applyBorder="1" applyAlignment="1">
      <alignment horizontal="right" vertical="center" indent="1"/>
    </xf>
    <xf numFmtId="3" fontId="10" fillId="9" borderId="34" xfId="0" applyNumberFormat="1" applyFont="1" applyFill="1" applyBorder="1" applyAlignment="1">
      <alignment horizontal="right" vertical="center" indent="1"/>
    </xf>
    <xf numFmtId="3" fontId="10" fillId="9" borderId="40" xfId="0" applyNumberFormat="1" applyFont="1" applyFill="1" applyBorder="1" applyAlignment="1">
      <alignment horizontal="right" vertical="center" indent="1"/>
    </xf>
    <xf numFmtId="0" fontId="10" fillId="0" borderId="0" xfId="0" applyFont="1" applyAlignment="1">
      <alignment horizontal="center" vertical="center"/>
    </xf>
    <xf numFmtId="0" fontId="10" fillId="5" borderId="13" xfId="0" applyFont="1" applyFill="1" applyBorder="1" applyAlignment="1">
      <alignment horizontal="left" vertical="center" indent="1"/>
    </xf>
    <xf numFmtId="0" fontId="26" fillId="5" borderId="14" xfId="0" applyFont="1" applyFill="1" applyBorder="1" applyAlignment="1">
      <alignment vertical="center"/>
    </xf>
    <xf numFmtId="0" fontId="10" fillId="5" borderId="14" xfId="0" applyFont="1" applyFill="1" applyBorder="1" applyAlignment="1">
      <alignment vertical="center"/>
    </xf>
    <xf numFmtId="0" fontId="10" fillId="5" borderId="15" xfId="0" applyFont="1" applyFill="1" applyBorder="1" applyAlignment="1">
      <alignment vertical="center"/>
    </xf>
    <xf numFmtId="3" fontId="10" fillId="5" borderId="22" xfId="0" applyNumberFormat="1" applyFont="1" applyFill="1" applyBorder="1" applyAlignment="1">
      <alignment horizontal="right" vertical="center" indent="1"/>
    </xf>
    <xf numFmtId="0" fontId="10" fillId="5" borderId="19" xfId="0" applyFont="1" applyFill="1" applyBorder="1" applyAlignment="1">
      <alignment horizontal="left" vertical="center" indent="1"/>
    </xf>
    <xf numFmtId="3" fontId="10" fillId="5" borderId="16" xfId="0" applyNumberFormat="1" applyFont="1" applyFill="1" applyBorder="1" applyAlignment="1">
      <alignment horizontal="right" vertical="center" indent="1"/>
    </xf>
    <xf numFmtId="3" fontId="10" fillId="5" borderId="17" xfId="0" applyNumberFormat="1" applyFont="1" applyFill="1" applyBorder="1" applyAlignment="1">
      <alignment horizontal="right" vertical="center" indent="1"/>
    </xf>
    <xf numFmtId="3" fontId="10" fillId="5" borderId="33" xfId="0" applyNumberFormat="1" applyFont="1" applyFill="1" applyBorder="1" applyAlignment="1">
      <alignment horizontal="right" vertical="center" indent="1"/>
    </xf>
    <xf numFmtId="3" fontId="10" fillId="5" borderId="38" xfId="0" applyNumberFormat="1" applyFont="1" applyFill="1" applyBorder="1" applyAlignment="1">
      <alignment horizontal="right" vertical="center" indent="1"/>
    </xf>
    <xf numFmtId="0" fontId="10" fillId="10" borderId="19" xfId="0" applyFont="1" applyFill="1" applyBorder="1" applyAlignment="1">
      <alignment horizontal="left" vertical="center" indent="1"/>
    </xf>
    <xf numFmtId="0" fontId="26" fillId="10" borderId="14" xfId="0" applyFont="1" applyFill="1" applyBorder="1" applyAlignment="1">
      <alignment vertical="center"/>
    </xf>
    <xf numFmtId="0" fontId="10" fillId="10" borderId="14" xfId="0" applyFont="1" applyFill="1" applyBorder="1" applyAlignment="1">
      <alignment vertical="center"/>
    </xf>
    <xf numFmtId="0" fontId="10" fillId="10" borderId="15" xfId="0" applyFont="1" applyFill="1" applyBorder="1" applyAlignment="1">
      <alignment vertical="center"/>
    </xf>
    <xf numFmtId="3" fontId="10" fillId="10" borderId="16" xfId="0" applyNumberFormat="1" applyFont="1" applyFill="1" applyBorder="1" applyAlignment="1">
      <alignment horizontal="right" vertical="center" indent="1"/>
    </xf>
    <xf numFmtId="3" fontId="10" fillId="10" borderId="17" xfId="0" applyNumberFormat="1" applyFont="1" applyFill="1" applyBorder="1" applyAlignment="1">
      <alignment horizontal="right" vertical="center" indent="1"/>
    </xf>
    <xf numFmtId="4" fontId="10" fillId="10" borderId="0" xfId="0" applyNumberFormat="1" applyFont="1" applyFill="1" applyAlignment="1">
      <alignment vertical="center"/>
    </xf>
    <xf numFmtId="0" fontId="0" fillId="10" borderId="0" xfId="0" applyFill="1" applyAlignment="1">
      <alignment vertical="center"/>
    </xf>
    <xf numFmtId="0" fontId="8" fillId="0" borderId="0" xfId="0" applyFont="1" applyFill="1" applyAlignment="1">
      <alignment vertical="center"/>
    </xf>
    <xf numFmtId="0" fontId="10" fillId="0" borderId="0" xfId="0" applyFont="1" applyFill="1" applyAlignment="1">
      <alignment vertical="center"/>
    </xf>
    <xf numFmtId="0" fontId="0" fillId="0" borderId="0" xfId="0" applyFill="1" applyAlignment="1">
      <alignment vertical="center"/>
    </xf>
    <xf numFmtId="3" fontId="10" fillId="0" borderId="17" xfId="0" applyNumberFormat="1" applyFont="1" applyFill="1" applyBorder="1" applyAlignment="1">
      <alignment horizontal="right" vertical="center" indent="1"/>
    </xf>
    <xf numFmtId="0" fontId="10" fillId="0" borderId="0" xfId="0" applyFont="1" applyFill="1" applyBorder="1" applyAlignment="1">
      <alignment horizontal="left" vertical="center" indent="1"/>
    </xf>
    <xf numFmtId="0" fontId="10" fillId="0" borderId="0" xfId="0" applyFont="1" applyFill="1" applyBorder="1" applyAlignment="1">
      <alignment horizontal="left" vertical="center" wrapText="1" indent="1"/>
    </xf>
    <xf numFmtId="0" fontId="7" fillId="3" borderId="6" xfId="0" applyFont="1" applyFill="1" applyBorder="1" applyAlignment="1">
      <alignment horizontal="left" vertical="center" indent="1"/>
    </xf>
    <xf numFmtId="0" fontId="7" fillId="3" borderId="7" xfId="0" applyFont="1" applyFill="1" applyBorder="1" applyAlignment="1">
      <alignment horizontal="left" vertical="center" indent="1"/>
    </xf>
    <xf numFmtId="0" fontId="7" fillId="3" borderId="8" xfId="0" applyFont="1" applyFill="1" applyBorder="1" applyAlignment="1">
      <alignment horizontal="left" vertical="center" indent="1"/>
    </xf>
    <xf numFmtId="0" fontId="7" fillId="3" borderId="0" xfId="0" applyFont="1" applyFill="1" applyAlignment="1">
      <alignment horizontal="left" vertical="center" indent="1"/>
    </xf>
    <xf numFmtId="0" fontId="25" fillId="3" borderId="9"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6" fillId="0" borderId="20" xfId="0" applyFont="1" applyBorder="1" applyAlignment="1">
      <alignment horizontal="left" vertical="center" wrapText="1"/>
    </xf>
    <xf numFmtId="0" fontId="26" fillId="0" borderId="21" xfId="0" applyFont="1" applyBorder="1" applyAlignment="1">
      <alignment horizontal="left" vertical="center" wrapText="1"/>
    </xf>
  </cellXfs>
  <cellStyles count="17">
    <cellStyle name="Hyperlink" xfId="1"/>
    <cellStyle name="Lien hypertexte visité" xfId="8" builtinId="9" hidden="1"/>
    <cellStyle name="Lien hypertexte visité" xfId="2" builtinId="9" hidden="1"/>
    <cellStyle name="Lien hypertexte visité" xfId="9" builtinId="9" hidden="1"/>
    <cellStyle name="Lien hypertexte visité" xfId="10" builtinId="9" hidden="1"/>
    <cellStyle name="Lien hypertexte visité" xfId="7" builtinId="9" hidden="1"/>
    <cellStyle name="Lien hypertexte visité" xfId="11" builtinId="9" hidden="1"/>
    <cellStyle name="Lien hypertexte visité" xfId="6" builtinId="9" hidden="1"/>
    <cellStyle name="Lien hypertexte visité" xfId="4" builtinId="9" hidden="1"/>
    <cellStyle name="Lien hypertexte visité" xfId="5" builtinId="9" hidden="1"/>
    <cellStyle name="Lien hypertexte visité" xfId="12" builtinId="9" hidden="1"/>
    <cellStyle name="Lien hypertexte visité" xfId="3" builtinId="9" hidden="1"/>
    <cellStyle name="Milliers 2" xfId="13"/>
    <cellStyle name="Monétaire 2" xfId="15"/>
    <cellStyle name="Monétaire 3" xfId="16"/>
    <cellStyle name="Normal" xfId="0" builtinId="0"/>
    <cellStyle name="Pourcentage" xfId="14" builtinId="5"/>
  </cellStyles>
  <dxfs count="0"/>
  <tableStyles count="0" defaultTableStyle="TableStyleMedium2" defaultPivotStyle="PivotStyleLight16"/>
  <colors>
    <mruColors>
      <color rgb="FF00A58D"/>
      <color rgb="FFFEE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1806787</xdr:colOff>
      <xdr:row>19</xdr:row>
      <xdr:rowOff>97977</xdr:rowOff>
    </xdr:from>
    <xdr:to>
      <xdr:col>0</xdr:col>
      <xdr:colOff>3357033</xdr:colOff>
      <xdr:row>21</xdr:row>
      <xdr:rowOff>81879</xdr:rowOff>
    </xdr:to>
    <xdr:pic>
      <xdr:nvPicPr>
        <xdr:cNvPr id="6" name="Imag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6787" y="4403277"/>
          <a:ext cx="1550246" cy="349662"/>
        </a:xfrm>
        <a:prstGeom prst="rect">
          <a:avLst/>
        </a:prstGeom>
      </xdr:spPr>
    </xdr:pic>
    <xdr:clientData/>
  </xdr:twoCellAnchor>
  <xdr:twoCellAnchor editAs="oneCell">
    <xdr:from>
      <xdr:col>0</xdr:col>
      <xdr:colOff>3423919</xdr:colOff>
      <xdr:row>17</xdr:row>
      <xdr:rowOff>171394</xdr:rowOff>
    </xdr:from>
    <xdr:to>
      <xdr:col>0</xdr:col>
      <xdr:colOff>5010062</xdr:colOff>
      <xdr:row>21</xdr:row>
      <xdr:rowOff>122858</xdr:rowOff>
    </xdr:to>
    <xdr:pic>
      <xdr:nvPicPr>
        <xdr:cNvPr id="7" name="Image 6">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423919" y="4110934"/>
          <a:ext cx="1586143" cy="682984"/>
        </a:xfrm>
        <a:prstGeom prst="rect">
          <a:avLst/>
        </a:prstGeom>
      </xdr:spPr>
    </xdr:pic>
    <xdr:clientData/>
  </xdr:twoCellAnchor>
  <xdr:twoCellAnchor editAs="oneCell">
    <xdr:from>
      <xdr:col>0</xdr:col>
      <xdr:colOff>1129592</xdr:colOff>
      <xdr:row>17</xdr:row>
      <xdr:rowOff>38101</xdr:rowOff>
    </xdr:from>
    <xdr:to>
      <xdr:col>0</xdr:col>
      <xdr:colOff>1734819</xdr:colOff>
      <xdr:row>21</xdr:row>
      <xdr:rowOff>83827</xdr:rowOff>
    </xdr:to>
    <xdr:pic>
      <xdr:nvPicPr>
        <xdr:cNvPr id="8" name="Image 7">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9592" y="3977641"/>
          <a:ext cx="605227" cy="777246"/>
        </a:xfrm>
        <a:prstGeom prst="rect">
          <a:avLst/>
        </a:prstGeom>
      </xdr:spPr>
    </xdr:pic>
    <xdr:clientData/>
  </xdr:twoCellAnchor>
  <xdr:twoCellAnchor editAs="oneCell">
    <xdr:from>
      <xdr:col>0</xdr:col>
      <xdr:colOff>121920</xdr:colOff>
      <xdr:row>17</xdr:row>
      <xdr:rowOff>172356</xdr:rowOff>
    </xdr:from>
    <xdr:to>
      <xdr:col>0</xdr:col>
      <xdr:colOff>1021563</xdr:colOff>
      <xdr:row>21</xdr:row>
      <xdr:rowOff>67289</xdr:rowOff>
    </xdr:to>
    <xdr:pic>
      <xdr:nvPicPr>
        <xdr:cNvPr id="9" name="Image 8">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 y="4111896"/>
          <a:ext cx="899643" cy="626453"/>
        </a:xfrm>
        <a:prstGeom prst="rect">
          <a:avLst/>
        </a:prstGeom>
      </xdr:spPr>
    </xdr:pic>
    <xdr:clientData/>
  </xdr:twoCellAnchor>
  <xdr:twoCellAnchor editAs="oneCell">
    <xdr:from>
      <xdr:col>0</xdr:col>
      <xdr:colOff>147320</xdr:colOff>
      <xdr:row>13</xdr:row>
      <xdr:rowOff>7620</xdr:rowOff>
    </xdr:from>
    <xdr:to>
      <xdr:col>0</xdr:col>
      <xdr:colOff>1308298</xdr:colOff>
      <xdr:row>16</xdr:row>
      <xdr:rowOff>136998</xdr:rowOff>
    </xdr:to>
    <xdr:pic>
      <xdr:nvPicPr>
        <xdr:cNvPr id="10" name="Image 9">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5"/>
        <a:stretch>
          <a:fillRect/>
        </a:stretch>
      </xdr:blipFill>
      <xdr:spPr>
        <a:xfrm>
          <a:off x="147320" y="3215640"/>
          <a:ext cx="1160978" cy="678018"/>
        </a:xfrm>
        <a:prstGeom prst="rect">
          <a:avLst/>
        </a:prstGeom>
      </xdr:spPr>
    </xdr:pic>
    <xdr:clientData/>
  </xdr:twoCellAnchor>
  <xdr:twoCellAnchor editAs="oneCell">
    <xdr:from>
      <xdr:col>0</xdr:col>
      <xdr:colOff>1460500</xdr:colOff>
      <xdr:row>13</xdr:row>
      <xdr:rowOff>101600</xdr:rowOff>
    </xdr:from>
    <xdr:to>
      <xdr:col>0</xdr:col>
      <xdr:colOff>3225800</xdr:colOff>
      <xdr:row>16</xdr:row>
      <xdr:rowOff>66394</xdr:rowOff>
    </xdr:to>
    <xdr:pic>
      <xdr:nvPicPr>
        <xdr:cNvPr id="11" name="Image 10">
          <a:extLst>
            <a:ext uri="{FF2B5EF4-FFF2-40B4-BE49-F238E27FC236}">
              <a16:creationId xmlns:a16="http://schemas.microsoft.com/office/drawing/2014/main" xmlns="" id="{F2C0C5E8-9736-2A43-AEA6-168A0D43029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60500" y="3568700"/>
          <a:ext cx="1765300" cy="53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427567</xdr:colOff>
      <xdr:row>102</xdr:row>
      <xdr:rowOff>21777</xdr:rowOff>
    </xdr:from>
    <xdr:to>
      <xdr:col>2</xdr:col>
      <xdr:colOff>872913</xdr:colOff>
      <xdr:row>103</xdr:row>
      <xdr:rowOff>131410</xdr:rowOff>
    </xdr:to>
    <xdr:pic>
      <xdr:nvPicPr>
        <xdr:cNvPr id="11" name="Image 10">
          <a:extLst>
            <a:ext uri="{FF2B5EF4-FFF2-40B4-BE49-F238E27FC236}">
              <a16:creationId xmlns:a16="http://schemas.microsoft.com/office/drawing/2014/main" xmlns="" id="{00000000-0008-0000-02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03967" y="16732437"/>
          <a:ext cx="1550246" cy="349662"/>
        </a:xfrm>
        <a:prstGeom prst="rect">
          <a:avLst/>
        </a:prstGeom>
      </xdr:spPr>
    </xdr:pic>
    <xdr:clientData/>
  </xdr:twoCellAnchor>
  <xdr:twoCellAnchor editAs="oneCell">
    <xdr:from>
      <xdr:col>3</xdr:col>
      <xdr:colOff>25399</xdr:colOff>
      <xdr:row>101</xdr:row>
      <xdr:rowOff>163774</xdr:rowOff>
    </xdr:from>
    <xdr:to>
      <xdr:col>4</xdr:col>
      <xdr:colOff>518072</xdr:colOff>
      <xdr:row>104</xdr:row>
      <xdr:rowOff>96189</xdr:rowOff>
    </xdr:to>
    <xdr:pic>
      <xdr:nvPicPr>
        <xdr:cNvPr id="12" name="Image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51579" y="16622974"/>
          <a:ext cx="1586143" cy="682984"/>
        </a:xfrm>
        <a:prstGeom prst="rect">
          <a:avLst/>
        </a:prstGeom>
      </xdr:spPr>
    </xdr:pic>
    <xdr:clientData/>
  </xdr:twoCellAnchor>
  <xdr:twoCellAnchor editAs="oneCell">
    <xdr:from>
      <xdr:col>0</xdr:col>
      <xdr:colOff>1464872</xdr:colOff>
      <xdr:row>100</xdr:row>
      <xdr:rowOff>243841</xdr:rowOff>
    </xdr:from>
    <xdr:to>
      <xdr:col>1</xdr:col>
      <xdr:colOff>397509</xdr:colOff>
      <xdr:row>104</xdr:row>
      <xdr:rowOff>19057</xdr:rowOff>
    </xdr:to>
    <xdr:pic>
      <xdr:nvPicPr>
        <xdr:cNvPr id="13" name="Image 12">
          <a:extLst>
            <a:ext uri="{FF2B5EF4-FFF2-40B4-BE49-F238E27FC236}">
              <a16:creationId xmlns:a16="http://schemas.microsoft.com/office/drawing/2014/main" xmlns="" id="{00000000-0008-0000-02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64872" y="16451581"/>
          <a:ext cx="605227" cy="777246"/>
        </a:xfrm>
        <a:prstGeom prst="rect">
          <a:avLst/>
        </a:prstGeom>
      </xdr:spPr>
    </xdr:pic>
    <xdr:clientData/>
  </xdr:twoCellAnchor>
  <xdr:twoCellAnchor editAs="oneCell">
    <xdr:from>
      <xdr:col>0</xdr:col>
      <xdr:colOff>426720</xdr:colOff>
      <xdr:row>101</xdr:row>
      <xdr:rowOff>96156</xdr:rowOff>
    </xdr:from>
    <xdr:to>
      <xdr:col>0</xdr:col>
      <xdr:colOff>1313028</xdr:colOff>
      <xdr:row>103</xdr:row>
      <xdr:rowOff>212069</xdr:rowOff>
    </xdr:to>
    <xdr:pic>
      <xdr:nvPicPr>
        <xdr:cNvPr id="14" name="Image 13">
          <a:extLst>
            <a:ext uri="{FF2B5EF4-FFF2-40B4-BE49-F238E27FC236}">
              <a16:creationId xmlns:a16="http://schemas.microsoft.com/office/drawing/2014/main" xmlns="" id="{00000000-0008-0000-0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720" y="16555356"/>
          <a:ext cx="899643" cy="626453"/>
        </a:xfrm>
        <a:prstGeom prst="rect">
          <a:avLst/>
        </a:prstGeom>
      </xdr:spPr>
    </xdr:pic>
    <xdr:clientData/>
  </xdr:twoCellAnchor>
  <xdr:twoCellAnchor editAs="oneCell">
    <xdr:from>
      <xdr:col>0</xdr:col>
      <xdr:colOff>314960</xdr:colOff>
      <xdr:row>97</xdr:row>
      <xdr:rowOff>236220</xdr:rowOff>
    </xdr:from>
    <xdr:to>
      <xdr:col>0</xdr:col>
      <xdr:colOff>1466413</xdr:colOff>
      <xdr:row>100</xdr:row>
      <xdr:rowOff>173194</xdr:rowOff>
    </xdr:to>
    <xdr:pic>
      <xdr:nvPicPr>
        <xdr:cNvPr id="15" name="Image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5"/>
        <a:stretch>
          <a:fillRect/>
        </a:stretch>
      </xdr:blipFill>
      <xdr:spPr>
        <a:xfrm>
          <a:off x="314960" y="15689580"/>
          <a:ext cx="1160978" cy="678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R:/Formation/02.%20Formations%20R&#233;seau/5.Parcours%20BLENDED/Axe%202_J'accompagne%20un%20entrepreneur/Parcours_CHALLENGER/2.E-learning/RESSOURCES/VF_15.01.2019/Nouvelle%20note%20d'analys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ract-my.sharepoint.com/Users/mariegabriellel/AppData/Local/Microsoft/Windows/Temporary%20Internet%20Files/Content.Outlook/98VRXJES/Nouvelle%20note%20d'analyse%20modifs%20mai%202019_V11.xlsm"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rille%20s&#233;lection%20Offre%20Amor&#231;age%20-%20v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ommaire"/>
      <sheetName val="Colonnes_Utiles"/>
      <sheetName val="Message"/>
      <sheetName val="Référentiel"/>
      <sheetName val="Impression"/>
      <sheetName val="Listes"/>
      <sheetName val="Admin"/>
      <sheetName val="PRESENTATION"/>
      <sheetName val="ENVIRONNEMENT"/>
      <sheetName val="POSITIONNEMENT"/>
      <sheetName val="MOYENS"/>
      <sheetName val="ENTREPRENEUR"/>
      <sheetName val="ENTREPRENEUR (2)"/>
      <sheetName val="ENTREPRENEUR (3)"/>
      <sheetName val="ENTREPRENEUR (4)"/>
      <sheetName val="BILAN"/>
      <sheetName val="CR"/>
      <sheetName val="BENCHMARK"/>
      <sheetName val="PF"/>
      <sheetName val="REVELATEUR"/>
      <sheetName val="Scoring"/>
      <sheetName val="PV"/>
      <sheetName val="SOURCE"/>
      <sheetName val="CPTE RES"/>
      <sheetName val="SIG"/>
      <sheetName val="ANALYSE FI"/>
      <sheetName val="TABLEAU FI"/>
      <sheetName val="TRESORERIE"/>
      <sheetName val="LIVRABLE ENTREPRENEUR"/>
      <sheetName val="LIVRABLE ENTREPRENEUR (2)"/>
      <sheetName val="PRES_TECH"/>
      <sheetName val="CALCULATEUR"/>
      <sheetName val="PATCH"/>
      <sheetName val="GLOSSAIRE"/>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 val="Suivi CR"/>
      <sheetName val="Suivi Bilan"/>
      <sheetName val="Calcul BFR"/>
      <sheetName val="Suivi année 1"/>
      <sheetName val="Suivi année 2"/>
      <sheetName val="Suivi année 3"/>
      <sheetName val="Suivi année 4"/>
      <sheetName val="Suivi année 5"/>
      <sheetName val="Suivi année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1">
          <cell r="P81">
            <v>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férentiel"/>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nnes_Utiles"/>
      <sheetName val="Message"/>
      <sheetName val="Référentiel"/>
      <sheetName val="Impression"/>
      <sheetName val="Admin"/>
      <sheetName val="Listes"/>
      <sheetName val="SELECTION AMORCAGE"/>
      <sheetName val="export"/>
      <sheetName val="ENTREPRENEUR (2)"/>
      <sheetName val="ENTREPRENEUR (3)"/>
      <sheetName val="ENTREPRENEUR (4)"/>
      <sheetName val="Scoring"/>
      <sheetName val="PRES_TECH"/>
      <sheetName val="Prêt futur 1"/>
      <sheetName val="Prêt futur 2"/>
      <sheetName val="Prêt futur 3"/>
      <sheetName val="Prêt futur 4"/>
      <sheetName val="Prêt futur 5"/>
      <sheetName val="Prêt futur 6"/>
      <sheetName val="Prêt futur 7"/>
      <sheetName val="Prêt futur 8"/>
      <sheetName val="Prêt futur 9"/>
      <sheetName val="Prêt futur 10"/>
      <sheetName val="Prêt futur 11"/>
      <sheetName val="Prêt passé 1"/>
      <sheetName val="Prêt passé 2"/>
      <sheetName val="Prêt passé 3"/>
      <sheetName val="Prêt passé 4"/>
      <sheetName val="Prêt passé 5"/>
      <sheetName val="Prêt passé 6"/>
    </sheetNames>
    <sheetDataSet>
      <sheetData sheetId="0" refreshError="1"/>
      <sheetData sheetId="1" refreshError="1"/>
      <sheetData sheetId="2">
        <row r="1">
          <cell r="Q1" t="str">
            <v>Statut Juridique</v>
          </cell>
        </row>
        <row r="2">
          <cell r="Q2" t="str">
            <v>Association</v>
          </cell>
        </row>
        <row r="3">
          <cell r="Q3" t="str">
            <v>Autres</v>
          </cell>
        </row>
        <row r="4">
          <cell r="Q4" t="str">
            <v>EARL</v>
          </cell>
        </row>
        <row r="5">
          <cell r="Q5" t="str">
            <v>EIRL</v>
          </cell>
        </row>
        <row r="6">
          <cell r="Q6" t="str">
            <v>Entreprise Individuelle (Hors micro-entrepreneur)</v>
          </cell>
        </row>
        <row r="7">
          <cell r="Q7" t="str">
            <v>EURL</v>
          </cell>
        </row>
        <row r="8">
          <cell r="Q8" t="str">
            <v>GCSMS</v>
          </cell>
        </row>
        <row r="9">
          <cell r="Q9" t="str">
            <v>GIE</v>
          </cell>
        </row>
        <row r="10">
          <cell r="Q10" t="str">
            <v>GIP</v>
          </cell>
        </row>
        <row r="11">
          <cell r="Q11" t="str">
            <v>Micro-entrepreneur</v>
          </cell>
        </row>
        <row r="12">
          <cell r="Q12" t="str">
            <v>SA</v>
          </cell>
        </row>
        <row r="13">
          <cell r="Q13" t="str">
            <v>SA SCOP</v>
          </cell>
        </row>
        <row r="14">
          <cell r="Q14" t="str">
            <v>SARL</v>
          </cell>
        </row>
        <row r="15">
          <cell r="Q15" t="str">
            <v>SARL SCOP</v>
          </cell>
        </row>
        <row r="16">
          <cell r="Q16" t="str">
            <v>SAS</v>
          </cell>
        </row>
        <row r="17">
          <cell r="Q17" t="str">
            <v>SASU</v>
          </cell>
        </row>
        <row r="18">
          <cell r="Q18" t="str">
            <v>SCA</v>
          </cell>
        </row>
        <row r="19">
          <cell r="Q19" t="str">
            <v>SCI</v>
          </cell>
        </row>
        <row r="20">
          <cell r="Q20" t="str">
            <v>SCM</v>
          </cell>
        </row>
        <row r="21">
          <cell r="Q21" t="str">
            <v>SCP</v>
          </cell>
        </row>
        <row r="22">
          <cell r="Q22" t="str">
            <v>SCS</v>
          </cell>
        </row>
        <row r="23">
          <cell r="Q23" t="str">
            <v>SELARL</v>
          </cell>
        </row>
        <row r="24">
          <cell r="Q24" t="str">
            <v>SNC</v>
          </cell>
        </row>
        <row r="25">
          <cell r="Q25" t="str">
            <v>UES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topLeftCell="E1" workbookViewId="0">
      <selection activeCell="E9" sqref="E9"/>
    </sheetView>
  </sheetViews>
  <sheetFormatPr baseColWidth="10" defaultColWidth="10.7109375" defaultRowHeight="15"/>
  <cols>
    <col min="1" max="1" width="92.140625" style="2" customWidth="1"/>
    <col min="2" max="16384" width="10.7109375" style="2"/>
  </cols>
  <sheetData>
    <row r="1" spans="1:2" ht="15.75" thickBot="1">
      <c r="A1"/>
    </row>
    <row r="2" spans="1:2" ht="40.5" thickBot="1">
      <c r="A2" s="5" t="s">
        <v>238</v>
      </c>
      <c r="B2" s="6">
        <v>44227</v>
      </c>
    </row>
    <row r="3" spans="1:2" ht="15.75" thickBot="1"/>
    <row r="4" spans="1:2" ht="40.5" thickBot="1">
      <c r="A4" s="5" t="s">
        <v>239</v>
      </c>
      <c r="B4" s="7">
        <v>12025</v>
      </c>
    </row>
    <row r="5" spans="1:2" ht="15.75" thickBot="1"/>
    <row r="6" spans="1:2">
      <c r="A6" s="2" t="s">
        <v>55</v>
      </c>
      <c r="B6" s="8">
        <v>0</v>
      </c>
    </row>
    <row r="7" spans="1:2">
      <c r="A7" s="2" t="s">
        <v>56</v>
      </c>
      <c r="B7" s="9">
        <v>0</v>
      </c>
    </row>
    <row r="8" spans="1:2" ht="15.75" thickBot="1">
      <c r="A8" s="2" t="s">
        <v>57</v>
      </c>
      <c r="B8" s="10">
        <v>0</v>
      </c>
    </row>
    <row r="9" spans="1:2" ht="28.15" customHeight="1" thickBot="1">
      <c r="A9" s="118" t="s">
        <v>235</v>
      </c>
    </row>
    <row r="10" spans="1:2" ht="28.5" thickBot="1">
      <c r="A10" s="5" t="s">
        <v>58</v>
      </c>
      <c r="B10" s="7">
        <v>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6"/>
  <sheetViews>
    <sheetView workbookViewId="0">
      <selection activeCell="C17" sqref="C17"/>
    </sheetView>
  </sheetViews>
  <sheetFormatPr baseColWidth="10" defaultRowHeight="15"/>
  <cols>
    <col min="1" max="1" width="11.42578125" style="2"/>
    <col min="2" max="2" width="34.85546875" customWidth="1"/>
    <col min="3" max="3" width="59.85546875" customWidth="1"/>
  </cols>
  <sheetData>
    <row r="1" spans="2:5" ht="15.75" thickBot="1"/>
    <row r="2" spans="2:5" ht="16.5">
      <c r="B2" s="34" t="s">
        <v>68</v>
      </c>
      <c r="C2" s="83" t="s">
        <v>218</v>
      </c>
      <c r="D2" s="17"/>
      <c r="E2" s="18"/>
    </row>
    <row r="3" spans="2:5" ht="16.5">
      <c r="B3" s="16" t="s">
        <v>266</v>
      </c>
      <c r="C3" s="82" t="s">
        <v>253</v>
      </c>
      <c r="D3" s="27"/>
      <c r="E3" s="28"/>
    </row>
    <row r="4" spans="2:5" ht="16.5">
      <c r="B4" s="16" t="s">
        <v>267</v>
      </c>
      <c r="C4" s="82" t="s">
        <v>254</v>
      </c>
      <c r="D4" s="27"/>
      <c r="E4" s="28"/>
    </row>
    <row r="5" spans="2:5" ht="16.5">
      <c r="B5" s="16" t="s">
        <v>268</v>
      </c>
      <c r="C5" s="82" t="s">
        <v>255</v>
      </c>
      <c r="D5" s="27"/>
      <c r="E5" s="28"/>
    </row>
    <row r="6" spans="2:5" ht="16.5">
      <c r="B6" s="16" t="s">
        <v>269</v>
      </c>
      <c r="C6" s="82" t="s">
        <v>256</v>
      </c>
      <c r="D6" s="27"/>
      <c r="E6" s="28"/>
    </row>
    <row r="7" spans="2:5" ht="16.5">
      <c r="B7" s="16" t="s">
        <v>270</v>
      </c>
      <c r="C7" s="82" t="s">
        <v>260</v>
      </c>
      <c r="D7" s="27"/>
      <c r="E7" s="28"/>
    </row>
    <row r="8" spans="2:5" ht="16.5">
      <c r="B8" s="16" t="s">
        <v>271</v>
      </c>
      <c r="C8" s="82" t="s">
        <v>257</v>
      </c>
      <c r="D8" s="27"/>
      <c r="E8" s="28"/>
    </row>
    <row r="10" spans="2:5" ht="16.5">
      <c r="B10" s="178" t="s">
        <v>273</v>
      </c>
    </row>
    <row r="11" spans="2:5" ht="16.5">
      <c r="B11" s="178" t="s">
        <v>272</v>
      </c>
    </row>
    <row r="12" spans="2:5" ht="16.5">
      <c r="B12" s="178" t="s">
        <v>274</v>
      </c>
      <c r="C12" t="s">
        <v>276</v>
      </c>
    </row>
    <row r="13" spans="2:5" ht="16.5">
      <c r="B13" s="178" t="s">
        <v>275</v>
      </c>
    </row>
    <row r="14" spans="2:5" ht="66">
      <c r="B14" s="179" t="s">
        <v>278</v>
      </c>
      <c r="C14" s="5" t="s">
        <v>277</v>
      </c>
    </row>
    <row r="15" spans="2:5" ht="33">
      <c r="B15" s="179" t="s">
        <v>279</v>
      </c>
      <c r="C15" t="s">
        <v>280</v>
      </c>
    </row>
    <row r="16" spans="2:5" ht="16.5">
      <c r="B16" s="178" t="s">
        <v>281</v>
      </c>
      <c r="C16" t="s">
        <v>282</v>
      </c>
    </row>
  </sheetData>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B137"/>
  <sheetViews>
    <sheetView topLeftCell="A22" zoomScaleNormal="100" workbookViewId="0">
      <selection activeCell="B14" sqref="B14"/>
    </sheetView>
  </sheetViews>
  <sheetFormatPr baseColWidth="10" defaultColWidth="165.42578125" defaultRowHeight="15"/>
  <cols>
    <col min="1" max="1" width="2.42578125" style="98" customWidth="1"/>
    <col min="2" max="2" width="195.7109375" style="99" customWidth="1"/>
    <col min="3" max="16384" width="165.42578125" style="98"/>
  </cols>
  <sheetData>
    <row r="4" spans="2:2" ht="15.75">
      <c r="B4" s="115" t="s">
        <v>129</v>
      </c>
    </row>
    <row r="6" spans="2:2">
      <c r="B6" s="99" t="s">
        <v>130</v>
      </c>
    </row>
    <row r="8" spans="2:2">
      <c r="B8" s="99" t="s">
        <v>131</v>
      </c>
    </row>
    <row r="9" spans="2:2">
      <c r="B9" s="101" t="s">
        <v>132</v>
      </c>
    </row>
    <row r="10" spans="2:2">
      <c r="B10" s="101" t="s">
        <v>133</v>
      </c>
    </row>
    <row r="11" spans="2:2">
      <c r="B11" s="101" t="s">
        <v>134</v>
      </c>
    </row>
    <row r="12" spans="2:2">
      <c r="B12" s="101" t="s">
        <v>135</v>
      </c>
    </row>
    <row r="13" spans="2:2">
      <c r="B13" s="101" t="s">
        <v>136</v>
      </c>
    </row>
    <row r="14" spans="2:2">
      <c r="B14" s="101" t="s">
        <v>137</v>
      </c>
    </row>
    <row r="15" spans="2:2">
      <c r="B15" s="98"/>
    </row>
    <row r="16" spans="2:2">
      <c r="B16" s="99" t="s">
        <v>183</v>
      </c>
    </row>
    <row r="18" spans="2:2" ht="15.75">
      <c r="B18" s="115" t="s">
        <v>138</v>
      </c>
    </row>
    <row r="19" spans="2:2">
      <c r="B19" s="99" t="s">
        <v>139</v>
      </c>
    </row>
    <row r="20" spans="2:2" ht="45">
      <c r="B20" s="101" t="s">
        <v>184</v>
      </c>
    </row>
    <row r="21" spans="2:2" ht="30">
      <c r="B21" s="101" t="s">
        <v>185</v>
      </c>
    </row>
    <row r="22" spans="2:2" ht="45">
      <c r="B22" s="101" t="s">
        <v>186</v>
      </c>
    </row>
    <row r="23" spans="2:2" ht="30">
      <c r="B23" s="101" t="s">
        <v>187</v>
      </c>
    </row>
    <row r="25" spans="2:2" ht="15.75">
      <c r="B25" s="115" t="s">
        <v>189</v>
      </c>
    </row>
    <row r="26" spans="2:2">
      <c r="B26" s="98"/>
    </row>
    <row r="27" spans="2:2" ht="30">
      <c r="B27" s="99" t="s">
        <v>188</v>
      </c>
    </row>
    <row r="28" spans="2:2">
      <c r="B28" s="98"/>
    </row>
    <row r="29" spans="2:2">
      <c r="B29" s="112" t="s">
        <v>140</v>
      </c>
    </row>
    <row r="31" spans="2:2">
      <c r="B31" s="113" t="s">
        <v>141</v>
      </c>
    </row>
    <row r="33" spans="2:2">
      <c r="B33" s="99" t="s">
        <v>217</v>
      </c>
    </row>
    <row r="34" spans="2:2">
      <c r="B34" s="99" t="s">
        <v>198</v>
      </c>
    </row>
    <row r="36" spans="2:2">
      <c r="B36" s="113" t="s">
        <v>142</v>
      </c>
    </row>
    <row r="38" spans="2:2">
      <c r="B38" s="99" t="s">
        <v>143</v>
      </c>
    </row>
    <row r="39" spans="2:2" ht="30">
      <c r="B39" s="101" t="s">
        <v>226</v>
      </c>
    </row>
    <row r="40" spans="2:2" ht="30">
      <c r="B40" s="101" t="s">
        <v>225</v>
      </c>
    </row>
    <row r="41" spans="2:2">
      <c r="B41" s="98"/>
    </row>
    <row r="42" spans="2:2">
      <c r="B42" s="99" t="s">
        <v>144</v>
      </c>
    </row>
    <row r="44" spans="2:2">
      <c r="B44" s="113" t="s">
        <v>194</v>
      </c>
    </row>
    <row r="46" spans="2:2">
      <c r="B46" s="99" t="s">
        <v>145</v>
      </c>
    </row>
    <row r="47" spans="2:2">
      <c r="B47" s="98"/>
    </row>
    <row r="48" spans="2:2">
      <c r="B48" s="102" t="s">
        <v>219</v>
      </c>
    </row>
    <row r="49" spans="2:2">
      <c r="B49" s="101" t="s">
        <v>146</v>
      </c>
    </row>
    <row r="50" spans="2:2">
      <c r="B50" s="101" t="s">
        <v>191</v>
      </c>
    </row>
    <row r="51" spans="2:2">
      <c r="B51" s="101" t="s">
        <v>147</v>
      </c>
    </row>
    <row r="52" spans="2:2">
      <c r="B52" s="101"/>
    </row>
    <row r="53" spans="2:2" ht="30">
      <c r="B53" s="99" t="s">
        <v>148</v>
      </c>
    </row>
    <row r="54" spans="2:2">
      <c r="B54" s="98"/>
    </row>
    <row r="55" spans="2:2">
      <c r="B55" s="102" t="s">
        <v>224</v>
      </c>
    </row>
    <row r="56" spans="2:2">
      <c r="B56" s="101" t="s">
        <v>149</v>
      </c>
    </row>
    <row r="57" spans="2:2">
      <c r="B57" s="101" t="s">
        <v>222</v>
      </c>
    </row>
    <row r="58" spans="2:2">
      <c r="B58" s="101" t="s">
        <v>221</v>
      </c>
    </row>
    <row r="59" spans="2:2">
      <c r="B59" s="114" t="s">
        <v>223</v>
      </c>
    </row>
    <row r="60" spans="2:2">
      <c r="B60" s="98"/>
    </row>
    <row r="61" spans="2:2">
      <c r="B61" s="99" t="s">
        <v>197</v>
      </c>
    </row>
    <row r="62" spans="2:2">
      <c r="B62" s="98"/>
    </row>
    <row r="63" spans="2:2">
      <c r="B63" s="112" t="s">
        <v>150</v>
      </c>
    </row>
    <row r="64" spans="2:2" ht="30">
      <c r="B64" s="99" t="s">
        <v>151</v>
      </c>
    </row>
    <row r="65" spans="2:2">
      <c r="B65" s="98"/>
    </row>
    <row r="66" spans="2:2">
      <c r="B66" s="113" t="s">
        <v>193</v>
      </c>
    </row>
    <row r="67" spans="2:2">
      <c r="B67" s="111"/>
    </row>
    <row r="68" spans="2:2">
      <c r="B68" s="102" t="s">
        <v>227</v>
      </c>
    </row>
    <row r="69" spans="2:2">
      <c r="B69" s="101" t="s">
        <v>152</v>
      </c>
    </row>
    <row r="70" spans="2:2">
      <c r="B70" s="101" t="s">
        <v>153</v>
      </c>
    </row>
    <row r="71" spans="2:2">
      <c r="B71" s="101" t="s">
        <v>154</v>
      </c>
    </row>
    <row r="72" spans="2:2">
      <c r="B72" s="101" t="s">
        <v>155</v>
      </c>
    </row>
    <row r="73" spans="2:2">
      <c r="B73" s="101" t="s">
        <v>156</v>
      </c>
    </row>
    <row r="74" spans="2:2">
      <c r="B74" s="101" t="s">
        <v>157</v>
      </c>
    </row>
    <row r="75" spans="2:2" ht="30">
      <c r="B75" s="99" t="s">
        <v>158</v>
      </c>
    </row>
    <row r="76" spans="2:2">
      <c r="B76" s="98"/>
    </row>
    <row r="77" spans="2:2">
      <c r="B77" s="102" t="s">
        <v>228</v>
      </c>
    </row>
    <row r="78" spans="2:2">
      <c r="B78" s="101" t="s">
        <v>159</v>
      </c>
    </row>
    <row r="79" spans="2:2">
      <c r="B79" s="101" t="s">
        <v>160</v>
      </c>
    </row>
    <row r="80" spans="2:2">
      <c r="B80" s="101" t="s">
        <v>161</v>
      </c>
    </row>
    <row r="81" spans="2:2">
      <c r="B81" s="101" t="s">
        <v>162</v>
      </c>
    </row>
    <row r="82" spans="2:2">
      <c r="B82" s="98"/>
    </row>
    <row r="83" spans="2:2">
      <c r="B83" s="99" t="s">
        <v>196</v>
      </c>
    </row>
    <row r="85" spans="2:2">
      <c r="B85" s="112" t="s">
        <v>163</v>
      </c>
    </row>
    <row r="87" spans="2:2" ht="30">
      <c r="B87" s="99" t="s">
        <v>164</v>
      </c>
    </row>
    <row r="88" spans="2:2">
      <c r="B88" s="98"/>
    </row>
    <row r="89" spans="2:2">
      <c r="B89" s="98" t="s">
        <v>202</v>
      </c>
    </row>
    <row r="91" spans="2:2">
      <c r="B91" s="113" t="s">
        <v>201</v>
      </c>
    </row>
    <row r="92" spans="2:2">
      <c r="B92" s="98"/>
    </row>
    <row r="93" spans="2:2">
      <c r="B93" s="99" t="s">
        <v>199</v>
      </c>
    </row>
    <row r="95" spans="2:2">
      <c r="B95" s="99" t="s">
        <v>200</v>
      </c>
    </row>
    <row r="96" spans="2:2">
      <c r="B96" s="99" t="s">
        <v>166</v>
      </c>
    </row>
    <row r="97" spans="2:2">
      <c r="B97" s="98"/>
    </row>
    <row r="98" spans="2:2">
      <c r="B98" s="99" t="s">
        <v>167</v>
      </c>
    </row>
    <row r="99" spans="2:2">
      <c r="B99" s="101" t="s">
        <v>168</v>
      </c>
    </row>
    <row r="100" spans="2:2">
      <c r="B100" s="101" t="s">
        <v>169</v>
      </c>
    </row>
    <row r="101" spans="2:2">
      <c r="B101" s="101" t="s">
        <v>170</v>
      </c>
    </row>
    <row r="102" spans="2:2">
      <c r="B102" s="98"/>
    </row>
    <row r="103" spans="2:2">
      <c r="B103" s="99" t="s">
        <v>203</v>
      </c>
    </row>
    <row r="105" spans="2:2">
      <c r="B105" s="99" t="s">
        <v>171</v>
      </c>
    </row>
    <row r="106" spans="2:2">
      <c r="B106" s="98"/>
    </row>
    <row r="107" spans="2:2">
      <c r="B107" s="113" t="s">
        <v>212</v>
      </c>
    </row>
    <row r="108" spans="2:2">
      <c r="B108" s="98" t="s">
        <v>204</v>
      </c>
    </row>
    <row r="109" spans="2:2">
      <c r="B109" s="98" t="s">
        <v>205</v>
      </c>
    </row>
    <row r="110" spans="2:2">
      <c r="B110" s="98"/>
    </row>
    <row r="111" spans="2:2">
      <c r="B111" s="99" t="s">
        <v>206</v>
      </c>
    </row>
    <row r="112" spans="2:2">
      <c r="B112" s="98"/>
    </row>
    <row r="113" spans="2:2">
      <c r="B113" s="113" t="s">
        <v>213</v>
      </c>
    </row>
    <row r="114" spans="2:2" ht="30">
      <c r="B114" s="99" t="s">
        <v>165</v>
      </c>
    </row>
    <row r="116" spans="2:2">
      <c r="B116" s="98"/>
    </row>
    <row r="117" spans="2:2" ht="15.75">
      <c r="B117" s="115" t="s">
        <v>190</v>
      </c>
    </row>
    <row r="118" spans="2:2">
      <c r="B118" s="98"/>
    </row>
    <row r="119" spans="2:2">
      <c r="B119" s="99" t="s">
        <v>172</v>
      </c>
    </row>
    <row r="120" spans="2:2">
      <c r="B120" s="101" t="s">
        <v>208</v>
      </c>
    </row>
    <row r="121" spans="2:2" ht="30">
      <c r="B121" s="101" t="s">
        <v>209</v>
      </c>
    </row>
    <row r="122" spans="2:2" ht="30">
      <c r="B122" s="101" t="s">
        <v>210</v>
      </c>
    </row>
    <row r="123" spans="2:2">
      <c r="B123" s="101" t="s">
        <v>211</v>
      </c>
    </row>
    <row r="125" spans="2:2">
      <c r="B125" s="113" t="s">
        <v>207</v>
      </c>
    </row>
    <row r="127" spans="2:2">
      <c r="B127" s="100" t="s">
        <v>173</v>
      </c>
    </row>
    <row r="128" spans="2:2">
      <c r="B128" s="101" t="s">
        <v>174</v>
      </c>
    </row>
    <row r="129" spans="2:2">
      <c r="B129" s="101" t="s">
        <v>175</v>
      </c>
    </row>
    <row r="130" spans="2:2">
      <c r="B130" s="101" t="s">
        <v>176</v>
      </c>
    </row>
    <row r="131" spans="2:2">
      <c r="B131" s="101" t="s">
        <v>177</v>
      </c>
    </row>
    <row r="132" spans="2:2">
      <c r="B132" s="101" t="s">
        <v>178</v>
      </c>
    </row>
    <row r="133" spans="2:2">
      <c r="B133" s="98"/>
    </row>
    <row r="134" spans="2:2">
      <c r="B134" s="100" t="s">
        <v>179</v>
      </c>
    </row>
    <row r="135" spans="2:2">
      <c r="B135" s="101" t="s">
        <v>180</v>
      </c>
    </row>
    <row r="136" spans="2:2">
      <c r="B136" s="101" t="s">
        <v>181</v>
      </c>
    </row>
    <row r="137" spans="2:2">
      <c r="B137" s="101" t="s">
        <v>182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A58D"/>
  </sheetPr>
  <dimension ref="A1:OJ97"/>
  <sheetViews>
    <sheetView showGridLines="0" tabSelected="1" topLeftCell="A8" zoomScale="80" zoomScaleNormal="80" workbookViewId="0">
      <pane xSplit="4" ySplit="3" topLeftCell="E11" activePane="bottomRight" state="frozen"/>
      <selection activeCell="A8" sqref="A8"/>
      <selection pane="topRight" activeCell="E8" sqref="E8"/>
      <selection pane="bottomLeft" activeCell="A11" sqref="A11"/>
      <selection pane="bottomRight" activeCell="J50" sqref="J50"/>
    </sheetView>
  </sheetViews>
  <sheetFormatPr baseColWidth="10" defaultColWidth="11.42578125" defaultRowHeight="19.899999999999999" customHeight="1"/>
  <cols>
    <col min="1" max="1" width="24.42578125" style="12" customWidth="1"/>
    <col min="2" max="2" width="16.140625" style="3" customWidth="1"/>
    <col min="3" max="3" width="13.7109375" style="3" customWidth="1"/>
    <col min="4" max="4" width="15.7109375" style="3" customWidth="1"/>
    <col min="5" max="16" width="12.7109375" style="3" customWidth="1"/>
    <col min="17" max="17" width="2.28515625" style="11" customWidth="1"/>
    <col min="18" max="16384" width="11.42578125" style="3"/>
  </cols>
  <sheetData>
    <row r="1" spans="1:18" ht="19.899999999999999" customHeight="1">
      <c r="A1" s="3" t="s">
        <v>59</v>
      </c>
    </row>
    <row r="2" spans="1:18" ht="19.899999999999999" customHeight="1">
      <c r="A2" s="12" t="s">
        <v>232</v>
      </c>
    </row>
    <row r="3" spans="1:18" ht="19.899999999999999" customHeight="1">
      <c r="A3" s="12" t="s">
        <v>229</v>
      </c>
    </row>
    <row r="4" spans="1:18" ht="19.899999999999999" customHeight="1">
      <c r="A4" s="12" t="s">
        <v>230</v>
      </c>
    </row>
    <row r="5" spans="1:18" ht="19.899999999999999" customHeight="1">
      <c r="A5" s="12" t="s">
        <v>231</v>
      </c>
    </row>
    <row r="6" spans="1:18" ht="19.899999999999999" customHeight="1">
      <c r="A6" s="180" t="s">
        <v>60</v>
      </c>
      <c r="B6" s="181"/>
      <c r="C6" s="181"/>
      <c r="D6" s="181"/>
      <c r="E6" s="181"/>
      <c r="F6" s="181"/>
      <c r="G6" s="181"/>
      <c r="H6" s="181"/>
      <c r="I6" s="181"/>
      <c r="J6" s="181"/>
      <c r="K6" s="181"/>
      <c r="L6" s="181"/>
      <c r="M6" s="181"/>
      <c r="N6" s="181"/>
      <c r="O6" s="181"/>
      <c r="P6" s="181"/>
    </row>
    <row r="7" spans="1:18" ht="19.899999999999999" customHeight="1">
      <c r="A7" s="182"/>
      <c r="B7" s="183"/>
      <c r="C7" s="183"/>
      <c r="D7" s="183"/>
      <c r="E7" s="183"/>
      <c r="F7" s="183"/>
      <c r="G7" s="183"/>
      <c r="H7" s="183"/>
      <c r="I7" s="183"/>
      <c r="J7" s="183"/>
      <c r="K7" s="183"/>
      <c r="L7" s="183"/>
      <c r="M7" s="183"/>
      <c r="N7" s="183"/>
      <c r="O7" s="183"/>
      <c r="P7" s="183"/>
    </row>
    <row r="8" spans="1:18" ht="12" customHeight="1" thickBot="1">
      <c r="E8" s="13"/>
      <c r="F8" s="13"/>
      <c r="G8" s="13"/>
      <c r="H8" s="13"/>
      <c r="I8" s="13"/>
      <c r="J8" s="13"/>
      <c r="K8" s="13"/>
      <c r="L8" s="13"/>
      <c r="M8" s="13"/>
      <c r="N8" s="13"/>
      <c r="O8" s="13"/>
      <c r="P8" s="13"/>
    </row>
    <row r="9" spans="1:18" s="15" customFormat="1" ht="19.899999999999999" customHeight="1" thickBot="1">
      <c r="A9" s="40" t="s">
        <v>61</v>
      </c>
      <c r="B9" s="94"/>
      <c r="C9" s="94"/>
      <c r="D9" s="94"/>
      <c r="E9" s="95">
        <f>'A remplir pour plan de tréso'!B2</f>
        <v>44227</v>
      </c>
      <c r="F9" s="96">
        <f>IF(E9="","",EOMONTH(E9,1))</f>
        <v>44255</v>
      </c>
      <c r="G9" s="96">
        <f t="shared" ref="G9:P9" si="0">IF(F9="","",EOMONTH(F9,1))</f>
        <v>44286</v>
      </c>
      <c r="H9" s="96">
        <f t="shared" si="0"/>
        <v>44316</v>
      </c>
      <c r="I9" s="96">
        <f t="shared" si="0"/>
        <v>44347</v>
      </c>
      <c r="J9" s="96">
        <f t="shared" si="0"/>
        <v>44377</v>
      </c>
      <c r="K9" s="96">
        <f t="shared" si="0"/>
        <v>44408</v>
      </c>
      <c r="L9" s="96">
        <f t="shared" si="0"/>
        <v>44439</v>
      </c>
      <c r="M9" s="96">
        <f t="shared" si="0"/>
        <v>44469</v>
      </c>
      <c r="N9" s="96">
        <f t="shared" si="0"/>
        <v>44500</v>
      </c>
      <c r="O9" s="96">
        <f t="shared" si="0"/>
        <v>44530</v>
      </c>
      <c r="P9" s="97">
        <f t="shared" si="0"/>
        <v>44561</v>
      </c>
      <c r="Q9" s="14"/>
      <c r="R9" s="155" t="s">
        <v>249</v>
      </c>
    </row>
    <row r="10" spans="1:18" s="15" customFormat="1" ht="19.899999999999999" hidden="1" customHeight="1">
      <c r="A10" s="16" t="s">
        <v>236</v>
      </c>
      <c r="B10" s="17"/>
      <c r="C10" s="17"/>
      <c r="D10" s="18"/>
      <c r="E10" s="19"/>
      <c r="F10" s="20"/>
      <c r="G10" s="20"/>
      <c r="H10" s="20"/>
      <c r="I10" s="20"/>
      <c r="J10" s="20"/>
      <c r="K10" s="20"/>
      <c r="L10" s="20"/>
      <c r="M10" s="20"/>
      <c r="N10" s="20"/>
      <c r="O10" s="20"/>
      <c r="P10" s="21"/>
      <c r="Q10" s="14"/>
    </row>
    <row r="11" spans="1:18" s="15" customFormat="1" ht="19.899999999999999" customHeight="1">
      <c r="A11" s="22" t="s">
        <v>62</v>
      </c>
      <c r="B11" s="23"/>
      <c r="C11" s="23"/>
      <c r="D11" s="24"/>
      <c r="E11" s="19"/>
      <c r="F11" s="20"/>
      <c r="G11" s="20"/>
      <c r="H11" s="20"/>
      <c r="I11" s="20"/>
      <c r="J11" s="20"/>
      <c r="K11" s="20"/>
      <c r="L11" s="20"/>
      <c r="M11" s="20"/>
      <c r="N11" s="20"/>
      <c r="O11" s="20"/>
      <c r="P11" s="21"/>
      <c r="Q11" s="14"/>
      <c r="R11" s="25"/>
    </row>
    <row r="12" spans="1:18" s="15" customFormat="1" ht="19.899999999999999" customHeight="1">
      <c r="A12" s="16" t="s">
        <v>63</v>
      </c>
      <c r="B12" s="79" t="s">
        <v>123</v>
      </c>
      <c r="C12" s="23"/>
      <c r="D12" s="24"/>
      <c r="E12" s="19"/>
      <c r="F12" s="20"/>
      <c r="G12" s="20"/>
      <c r="H12" s="20"/>
      <c r="I12" s="20"/>
      <c r="J12" s="20"/>
      <c r="K12" s="20"/>
      <c r="L12" s="20"/>
      <c r="M12" s="20"/>
      <c r="N12" s="20"/>
      <c r="O12" s="20"/>
      <c r="P12" s="21"/>
      <c r="Q12" s="14"/>
      <c r="R12" s="25"/>
    </row>
    <row r="13" spans="1:18" s="15" customFormat="1" ht="19.899999999999999" customHeight="1">
      <c r="A13" s="22" t="s">
        <v>64</v>
      </c>
      <c r="B13" s="23"/>
      <c r="C13" s="23"/>
      <c r="D13" s="24"/>
      <c r="E13" s="19"/>
      <c r="F13" s="20"/>
      <c r="G13" s="20"/>
      <c r="H13" s="20"/>
      <c r="I13" s="20"/>
      <c r="J13" s="20"/>
      <c r="K13" s="20"/>
      <c r="L13" s="20"/>
      <c r="M13" s="20"/>
      <c r="N13" s="20"/>
      <c r="O13" s="20"/>
      <c r="P13" s="21"/>
      <c r="Q13" s="14"/>
      <c r="R13" s="25"/>
    </row>
    <row r="14" spans="1:18" s="15" customFormat="1" ht="19.899999999999999" customHeight="1" thickBot="1">
      <c r="A14" s="26" t="s">
        <v>65</v>
      </c>
      <c r="B14" s="80" t="s">
        <v>124</v>
      </c>
      <c r="C14" s="27"/>
      <c r="D14" s="28"/>
      <c r="E14" s="29"/>
      <c r="F14" s="30"/>
      <c r="G14" s="30"/>
      <c r="H14" s="30"/>
      <c r="I14" s="30"/>
      <c r="J14" s="30"/>
      <c r="K14" s="30"/>
      <c r="L14" s="30"/>
      <c r="M14" s="30"/>
      <c r="N14" s="30"/>
      <c r="O14" s="30"/>
      <c r="P14" s="31"/>
      <c r="Q14" s="14"/>
      <c r="R14" s="25"/>
    </row>
    <row r="15" spans="1:18" s="15" customFormat="1" ht="19.899999999999999" hidden="1" customHeight="1" thickBot="1">
      <c r="A15" s="32" t="s">
        <v>66</v>
      </c>
      <c r="B15" s="27"/>
      <c r="C15" s="27"/>
      <c r="D15" s="28"/>
      <c r="E15" s="29"/>
      <c r="F15" s="30"/>
      <c r="G15" s="30"/>
      <c r="H15" s="30"/>
      <c r="I15" s="30"/>
      <c r="J15" s="30"/>
      <c r="K15" s="30"/>
      <c r="L15" s="30"/>
      <c r="M15" s="30"/>
      <c r="N15" s="30"/>
      <c r="O15" s="30"/>
      <c r="P15" s="31"/>
      <c r="Q15" s="14"/>
      <c r="R15" s="25"/>
    </row>
    <row r="16" spans="1:18" s="15" customFormat="1" ht="19.899999999999999" customHeight="1" thickBot="1">
      <c r="A16" s="67" t="s">
        <v>67</v>
      </c>
      <c r="B16" s="93" t="s">
        <v>122</v>
      </c>
      <c r="C16" s="70"/>
      <c r="D16" s="75"/>
      <c r="E16" s="72">
        <f t="shared" ref="E16:P16" si="1">SUM(E10:E15)</f>
        <v>0</v>
      </c>
      <c r="F16" s="73">
        <f t="shared" si="1"/>
        <v>0</v>
      </c>
      <c r="G16" s="73">
        <f t="shared" si="1"/>
        <v>0</v>
      </c>
      <c r="H16" s="73">
        <f t="shared" si="1"/>
        <v>0</v>
      </c>
      <c r="I16" s="73">
        <f t="shared" si="1"/>
        <v>0</v>
      </c>
      <c r="J16" s="73">
        <f t="shared" si="1"/>
        <v>0</v>
      </c>
      <c r="K16" s="73">
        <f t="shared" si="1"/>
        <v>0</v>
      </c>
      <c r="L16" s="73">
        <f t="shared" si="1"/>
        <v>0</v>
      </c>
      <c r="M16" s="73">
        <f t="shared" si="1"/>
        <v>0</v>
      </c>
      <c r="N16" s="73">
        <f t="shared" si="1"/>
        <v>0</v>
      </c>
      <c r="O16" s="73">
        <f t="shared" si="1"/>
        <v>0</v>
      </c>
      <c r="P16" s="74">
        <f t="shared" si="1"/>
        <v>0</v>
      </c>
      <c r="Q16" s="14"/>
      <c r="R16" s="25"/>
    </row>
    <row r="17" spans="1:18" s="15" customFormat="1" ht="19.899999999999999" customHeight="1">
      <c r="A17" s="34" t="s">
        <v>68</v>
      </c>
      <c r="B17" s="83" t="s">
        <v>218</v>
      </c>
      <c r="C17" s="17"/>
      <c r="D17" s="18"/>
      <c r="E17" s="35"/>
      <c r="F17" s="36"/>
      <c r="G17" s="37"/>
      <c r="H17" s="37"/>
      <c r="I17" s="37"/>
      <c r="J17" s="37"/>
      <c r="K17" s="37"/>
      <c r="L17" s="37"/>
      <c r="M17" s="37"/>
      <c r="N17" s="37"/>
      <c r="O17" s="37"/>
      <c r="P17" s="38"/>
      <c r="Q17" s="14"/>
      <c r="R17" s="39"/>
    </row>
    <row r="18" spans="1:18" s="15" customFormat="1" ht="19.899999999999999" customHeight="1">
      <c r="A18" s="16" t="s">
        <v>69</v>
      </c>
      <c r="B18" s="82" t="s">
        <v>253</v>
      </c>
      <c r="C18" s="27"/>
      <c r="D18" s="28"/>
      <c r="E18" s="29"/>
      <c r="F18" s="30"/>
      <c r="G18" s="30">
        <v>500</v>
      </c>
      <c r="H18" s="30">
        <v>500</v>
      </c>
      <c r="I18" s="30">
        <v>750</v>
      </c>
      <c r="J18" s="30">
        <v>1000</v>
      </c>
      <c r="K18" s="30">
        <v>750</v>
      </c>
      <c r="L18" s="30">
        <v>250</v>
      </c>
      <c r="M18" s="30">
        <v>1250</v>
      </c>
      <c r="N18" s="30">
        <v>1250</v>
      </c>
      <c r="O18" s="30">
        <v>1250</v>
      </c>
      <c r="P18" s="31">
        <v>1250</v>
      </c>
      <c r="Q18" s="14"/>
      <c r="R18" s="39">
        <f t="shared" ref="R18:R23" si="2">SUM(G18:Q18)</f>
        <v>8750</v>
      </c>
    </row>
    <row r="19" spans="1:18" s="15" customFormat="1" ht="19.899999999999999" customHeight="1">
      <c r="A19" s="16" t="s">
        <v>70</v>
      </c>
      <c r="B19" s="82" t="s">
        <v>254</v>
      </c>
      <c r="C19" s="27"/>
      <c r="D19" s="28"/>
      <c r="E19" s="29"/>
      <c r="F19" s="30"/>
      <c r="G19" s="30">
        <v>240</v>
      </c>
      <c r="H19" s="30">
        <v>480</v>
      </c>
      <c r="I19" s="30">
        <v>480</v>
      </c>
      <c r="J19" s="30">
        <v>480</v>
      </c>
      <c r="K19" s="30">
        <v>480</v>
      </c>
      <c r="L19" s="30">
        <v>480</v>
      </c>
      <c r="M19" s="30">
        <v>480</v>
      </c>
      <c r="N19" s="30">
        <v>480</v>
      </c>
      <c r="O19" s="30">
        <v>480</v>
      </c>
      <c r="P19" s="31">
        <v>480</v>
      </c>
      <c r="Q19" s="14"/>
      <c r="R19" s="39">
        <f t="shared" si="2"/>
        <v>4560</v>
      </c>
    </row>
    <row r="20" spans="1:18" s="15" customFormat="1" ht="19.899999999999999" customHeight="1">
      <c r="A20" s="16" t="s">
        <v>71</v>
      </c>
      <c r="B20" s="82" t="s">
        <v>255</v>
      </c>
      <c r="C20" s="27"/>
      <c r="D20" s="28"/>
      <c r="E20" s="29"/>
      <c r="F20" s="30"/>
      <c r="G20" s="30">
        <v>450</v>
      </c>
      <c r="H20" s="30">
        <v>270</v>
      </c>
      <c r="I20" s="30"/>
      <c r="J20" s="30"/>
      <c r="K20" s="30"/>
      <c r="L20" s="30"/>
      <c r="M20" s="30"/>
      <c r="N20" s="30"/>
      <c r="O20" s="30"/>
      <c r="P20" s="31"/>
      <c r="Q20" s="14"/>
      <c r="R20" s="39">
        <f t="shared" si="2"/>
        <v>720</v>
      </c>
    </row>
    <row r="21" spans="1:18" s="15" customFormat="1" ht="19.899999999999999" customHeight="1">
      <c r="A21" s="16" t="s">
        <v>72</v>
      </c>
      <c r="B21" s="82" t="s">
        <v>256</v>
      </c>
      <c r="C21" s="27"/>
      <c r="D21" s="28"/>
      <c r="E21" s="29"/>
      <c r="F21" s="30"/>
      <c r="G21" s="30">
        <v>375</v>
      </c>
      <c r="H21" s="30">
        <v>750</v>
      </c>
      <c r="I21" s="30">
        <v>1250</v>
      </c>
      <c r="J21" s="30">
        <v>1250</v>
      </c>
      <c r="K21" s="30">
        <v>1250</v>
      </c>
      <c r="L21" s="30">
        <v>1250</v>
      </c>
      <c r="M21" s="30">
        <v>2500</v>
      </c>
      <c r="N21" s="30">
        <v>3750</v>
      </c>
      <c r="O21" s="30">
        <v>3750</v>
      </c>
      <c r="P21" s="30">
        <v>3750</v>
      </c>
      <c r="Q21" s="14"/>
      <c r="R21" s="39">
        <f t="shared" si="2"/>
        <v>19875</v>
      </c>
    </row>
    <row r="22" spans="1:18" s="15" customFormat="1" ht="19.899999999999999" customHeight="1">
      <c r="A22" s="16" t="s">
        <v>73</v>
      </c>
      <c r="B22" s="82" t="s">
        <v>260</v>
      </c>
      <c r="C22" s="27"/>
      <c r="D22" s="28"/>
      <c r="E22" s="29"/>
      <c r="F22" s="30"/>
      <c r="G22" s="30"/>
      <c r="H22" s="30"/>
      <c r="I22" s="30"/>
      <c r="J22" s="30"/>
      <c r="K22" s="30"/>
      <c r="L22" s="30"/>
      <c r="M22" s="30">
        <v>2500</v>
      </c>
      <c r="N22" s="30">
        <v>2500</v>
      </c>
      <c r="O22" s="30">
        <v>2500</v>
      </c>
      <c r="P22" s="31">
        <v>2500</v>
      </c>
      <c r="Q22" s="14"/>
      <c r="R22" s="39">
        <f t="shared" si="2"/>
        <v>10000</v>
      </c>
    </row>
    <row r="23" spans="1:18" s="15" customFormat="1" ht="19.899999999999999" customHeight="1">
      <c r="A23" s="16" t="s">
        <v>74</v>
      </c>
      <c r="B23" s="82" t="s">
        <v>257</v>
      </c>
      <c r="C23" s="27"/>
      <c r="D23" s="28"/>
      <c r="E23" s="29"/>
      <c r="F23" s="30"/>
      <c r="G23" s="30"/>
      <c r="H23" s="30"/>
      <c r="I23" s="30"/>
      <c r="J23" s="30"/>
      <c r="K23" s="30"/>
      <c r="L23" s="30"/>
      <c r="M23" s="30"/>
      <c r="N23" s="30">
        <v>2250</v>
      </c>
      <c r="O23" s="30"/>
      <c r="P23" s="31"/>
      <c r="Q23" s="14"/>
      <c r="R23" s="39">
        <f t="shared" si="2"/>
        <v>2250</v>
      </c>
    </row>
    <row r="24" spans="1:18" s="15" customFormat="1" ht="19.899999999999999" hidden="1" customHeight="1">
      <c r="A24" s="16" t="s">
        <v>71</v>
      </c>
      <c r="B24" s="27"/>
      <c r="C24" s="27"/>
      <c r="D24" s="28"/>
      <c r="E24" s="29"/>
      <c r="F24" s="30"/>
      <c r="G24" s="30"/>
      <c r="H24" s="30"/>
      <c r="I24" s="30"/>
      <c r="J24" s="30"/>
      <c r="K24" s="30"/>
      <c r="L24" s="30"/>
      <c r="M24" s="30"/>
      <c r="N24" s="30"/>
      <c r="O24" s="30"/>
      <c r="P24" s="31"/>
      <c r="Q24" s="14"/>
      <c r="R24" s="39"/>
    </row>
    <row r="25" spans="1:18" s="15" customFormat="1" ht="19.899999999999999" hidden="1" customHeight="1">
      <c r="A25" s="16" t="s">
        <v>72</v>
      </c>
      <c r="B25" s="27"/>
      <c r="C25" s="27"/>
      <c r="D25" s="28"/>
      <c r="E25" s="29"/>
      <c r="F25" s="30"/>
      <c r="G25" s="30"/>
      <c r="H25" s="30"/>
      <c r="I25" s="30"/>
      <c r="J25" s="30"/>
      <c r="K25" s="30"/>
      <c r="L25" s="30"/>
      <c r="M25" s="30"/>
      <c r="N25" s="30"/>
      <c r="O25" s="30"/>
      <c r="P25" s="31"/>
      <c r="Q25" s="14"/>
      <c r="R25" s="39"/>
    </row>
    <row r="26" spans="1:18" s="15" customFormat="1" ht="19.899999999999999" hidden="1" customHeight="1">
      <c r="A26" s="16" t="s">
        <v>73</v>
      </c>
      <c r="B26" s="27"/>
      <c r="C26" s="27"/>
      <c r="D26" s="28"/>
      <c r="E26" s="29"/>
      <c r="F26" s="30"/>
      <c r="G26" s="30"/>
      <c r="H26" s="30"/>
      <c r="I26" s="30"/>
      <c r="J26" s="30"/>
      <c r="K26" s="30"/>
      <c r="L26" s="30"/>
      <c r="M26" s="30"/>
      <c r="N26" s="30"/>
      <c r="O26" s="30"/>
      <c r="P26" s="31"/>
      <c r="Q26" s="14"/>
      <c r="R26" s="39"/>
    </row>
    <row r="27" spans="1:18" s="15" customFormat="1" ht="19.899999999999999" hidden="1" customHeight="1">
      <c r="A27" s="16" t="s">
        <v>74</v>
      </c>
      <c r="B27" s="27"/>
      <c r="C27" s="27"/>
      <c r="D27" s="28"/>
      <c r="E27" s="29"/>
      <c r="F27" s="30"/>
      <c r="G27" s="30"/>
      <c r="H27" s="30"/>
      <c r="I27" s="30"/>
      <c r="J27" s="30"/>
      <c r="K27" s="30"/>
      <c r="L27" s="30"/>
      <c r="M27" s="30"/>
      <c r="N27" s="30"/>
      <c r="O27" s="30"/>
      <c r="P27" s="31"/>
      <c r="Q27" s="14"/>
      <c r="R27" s="39"/>
    </row>
    <row r="28" spans="1:18" s="15" customFormat="1" ht="19.899999999999999" hidden="1" customHeight="1">
      <c r="A28" s="16" t="s">
        <v>75</v>
      </c>
      <c r="B28" s="27"/>
      <c r="C28" s="27"/>
      <c r="D28" s="28"/>
      <c r="E28" s="29"/>
      <c r="F28" s="30"/>
      <c r="G28" s="30"/>
      <c r="H28" s="30"/>
      <c r="I28" s="30"/>
      <c r="J28" s="30"/>
      <c r="K28" s="30"/>
      <c r="L28" s="30"/>
      <c r="M28" s="30"/>
      <c r="N28" s="30"/>
      <c r="O28" s="30"/>
      <c r="P28" s="31"/>
      <c r="Q28" s="14"/>
      <c r="R28" s="39"/>
    </row>
    <row r="29" spans="1:18" s="15" customFormat="1" ht="19.899999999999999" customHeight="1">
      <c r="A29" s="142" t="s">
        <v>76</v>
      </c>
      <c r="B29" s="143" t="s">
        <v>242</v>
      </c>
      <c r="C29" s="144"/>
      <c r="D29" s="145"/>
      <c r="E29" s="146"/>
      <c r="F29" s="147"/>
      <c r="G29" s="147"/>
      <c r="H29" s="147"/>
      <c r="I29" s="147"/>
      <c r="J29" s="147"/>
      <c r="K29" s="147"/>
      <c r="L29" s="147"/>
      <c r="M29" s="147"/>
      <c r="N29" s="147"/>
      <c r="O29" s="147"/>
      <c r="P29" s="148"/>
      <c r="Q29" s="14"/>
      <c r="R29" s="39">
        <f>SUM(E29:P29)</f>
        <v>0</v>
      </c>
    </row>
    <row r="30" spans="1:18" s="15" customFormat="1" ht="19.899999999999999" customHeight="1">
      <c r="A30" s="122" t="s">
        <v>76</v>
      </c>
      <c r="B30" s="123" t="s">
        <v>243</v>
      </c>
      <c r="C30" s="124"/>
      <c r="D30" s="125"/>
      <c r="E30" s="126"/>
      <c r="F30" s="127"/>
      <c r="G30" s="127"/>
      <c r="H30" s="127">
        <v>286</v>
      </c>
      <c r="I30" s="127">
        <f>600*0.4762</f>
        <v>285.72000000000003</v>
      </c>
      <c r="J30" s="127">
        <f t="shared" ref="J30:P30" si="3">600*0.4762</f>
        <v>285.72000000000003</v>
      </c>
      <c r="K30" s="127">
        <f t="shared" si="3"/>
        <v>285.72000000000003</v>
      </c>
      <c r="L30" s="127">
        <f t="shared" si="3"/>
        <v>285.72000000000003</v>
      </c>
      <c r="M30" s="127">
        <f t="shared" si="3"/>
        <v>285.72000000000003</v>
      </c>
      <c r="N30" s="127">
        <f t="shared" si="3"/>
        <v>285.72000000000003</v>
      </c>
      <c r="O30" s="127">
        <f t="shared" si="3"/>
        <v>285.72000000000003</v>
      </c>
      <c r="P30" s="127">
        <f t="shared" si="3"/>
        <v>285.72000000000003</v>
      </c>
      <c r="Q30" s="14"/>
      <c r="R30" s="39">
        <f>SUM(E30:P30)</f>
        <v>2571.7600000000002</v>
      </c>
    </row>
    <row r="31" spans="1:18" s="15" customFormat="1" ht="19.899999999999999" customHeight="1">
      <c r="A31" s="156" t="s">
        <v>76</v>
      </c>
      <c r="B31" s="157" t="s">
        <v>252</v>
      </c>
      <c r="C31" s="158"/>
      <c r="D31" s="159"/>
      <c r="E31" s="160">
        <f>+E52*0.4762</f>
        <v>190.48000000000002</v>
      </c>
      <c r="F31" s="160">
        <f t="shared" ref="F31:P31" si="4">+F52*0.4762</f>
        <v>190.48000000000002</v>
      </c>
      <c r="G31" s="160">
        <f t="shared" si="4"/>
        <v>190.48000000000002</v>
      </c>
      <c r="H31" s="160">
        <f t="shared" si="4"/>
        <v>190.48000000000002</v>
      </c>
      <c r="I31" s="160">
        <f t="shared" si="4"/>
        <v>190.48000000000002</v>
      </c>
      <c r="J31" s="160">
        <f t="shared" si="4"/>
        <v>190.48000000000002</v>
      </c>
      <c r="K31" s="160">
        <f t="shared" si="4"/>
        <v>190.48000000000002</v>
      </c>
      <c r="L31" s="160">
        <f t="shared" si="4"/>
        <v>190.48000000000002</v>
      </c>
      <c r="M31" s="160">
        <f t="shared" si="4"/>
        <v>190.48000000000002</v>
      </c>
      <c r="N31" s="160">
        <f t="shared" si="4"/>
        <v>190.48000000000002</v>
      </c>
      <c r="O31" s="160">
        <f t="shared" si="4"/>
        <v>190.48000000000002</v>
      </c>
      <c r="P31" s="160">
        <f t="shared" si="4"/>
        <v>190.48000000000002</v>
      </c>
      <c r="Q31" s="14"/>
      <c r="R31" s="39"/>
    </row>
    <row r="32" spans="1:18" s="15" customFormat="1" ht="19.899999999999999" customHeight="1">
      <c r="A32" s="139" t="s">
        <v>77</v>
      </c>
      <c r="B32" s="133" t="s">
        <v>284</v>
      </c>
      <c r="C32" s="134"/>
      <c r="D32" s="135"/>
      <c r="E32" s="140"/>
      <c r="F32" s="140"/>
      <c r="G32" s="140"/>
      <c r="H32" s="141">
        <f>+(H67+H68)*0.5935</f>
        <v>919.92500000000007</v>
      </c>
      <c r="I32" s="141">
        <f t="shared" ref="I32:P32" si="5">+(I67+I68)*0.5935</f>
        <v>919.92500000000007</v>
      </c>
      <c r="J32" s="141">
        <f t="shared" si="5"/>
        <v>919.92500000000007</v>
      </c>
      <c r="K32" s="141">
        <f t="shared" si="5"/>
        <v>919.92500000000007</v>
      </c>
      <c r="L32" s="141">
        <f t="shared" si="5"/>
        <v>919.92500000000007</v>
      </c>
      <c r="M32" s="141">
        <f t="shared" si="5"/>
        <v>919.92500000000007</v>
      </c>
      <c r="N32" s="141">
        <f t="shared" si="5"/>
        <v>919.92500000000007</v>
      </c>
      <c r="O32" s="141">
        <f t="shared" si="5"/>
        <v>919.92500000000007</v>
      </c>
      <c r="P32" s="141">
        <f t="shared" si="5"/>
        <v>919.92500000000007</v>
      </c>
      <c r="Q32" s="14"/>
      <c r="R32" s="39"/>
    </row>
    <row r="33" spans="1:400" s="15" customFormat="1" ht="19.899999999999999" customHeight="1">
      <c r="A33" s="139" t="s">
        <v>77</v>
      </c>
      <c r="B33" s="133" t="s">
        <v>283</v>
      </c>
      <c r="C33" s="134"/>
      <c r="D33" s="135"/>
      <c r="E33" s="140"/>
      <c r="F33" s="141">
        <f>+(F65+F66)*0.5935</f>
        <v>77.155000000000001</v>
      </c>
      <c r="G33" s="141">
        <f>+(G65+G66)*0.5935</f>
        <v>919.92500000000007</v>
      </c>
      <c r="H33" s="141">
        <f>+(H65+H66)*0.5935</f>
        <v>919.92500000000007</v>
      </c>
      <c r="I33" s="141">
        <f>+(I65+I66)*0.5935</f>
        <v>919.92500000000007</v>
      </c>
      <c r="J33" s="141">
        <f>+(J65+J66)*0.5935</f>
        <v>919.92500000000007</v>
      </c>
      <c r="K33" s="141">
        <f>+(K65+K66)*0.5935</f>
        <v>919.92500000000007</v>
      </c>
      <c r="L33" s="141">
        <f>+(L65+L66)*0.5935</f>
        <v>919.92500000000007</v>
      </c>
      <c r="M33" s="141">
        <f>+(M65+M66)*0.5935</f>
        <v>919.92500000000007</v>
      </c>
      <c r="N33" s="141">
        <f>+(N65+N66)*0.5935</f>
        <v>919.92500000000007</v>
      </c>
      <c r="O33" s="141">
        <f>+(O65+O66)*0.5935</f>
        <v>919.92500000000007</v>
      </c>
      <c r="P33" s="141">
        <f>+(P65+P66)*0.5935</f>
        <v>919.92500000000007</v>
      </c>
      <c r="Q33" s="14"/>
      <c r="R33" s="39">
        <f>SUM(E33:P33)</f>
        <v>9276.4050000000007</v>
      </c>
    </row>
    <row r="34" spans="1:400" s="15" customFormat="1" ht="19.899999999999999" customHeight="1">
      <c r="A34" s="26" t="s">
        <v>77</v>
      </c>
      <c r="B34" s="82" t="s">
        <v>241</v>
      </c>
      <c r="C34" s="27"/>
      <c r="D34" s="28"/>
      <c r="E34" s="29"/>
      <c r="F34" s="30"/>
      <c r="G34" s="30" t="s">
        <v>245</v>
      </c>
      <c r="H34" s="30"/>
      <c r="I34" s="30"/>
      <c r="J34" s="30"/>
      <c r="K34" s="30"/>
      <c r="L34" s="30"/>
      <c r="M34" s="30"/>
      <c r="N34" s="30"/>
      <c r="O34" s="30"/>
      <c r="P34" s="121"/>
      <c r="Q34" s="14"/>
      <c r="R34" s="39"/>
    </row>
    <row r="35" spans="1:400" s="15" customFormat="1" ht="19.899999999999999" customHeight="1">
      <c r="A35" s="26" t="s">
        <v>78</v>
      </c>
      <c r="B35" s="82" t="s">
        <v>220</v>
      </c>
      <c r="C35" s="27"/>
      <c r="D35" s="28"/>
      <c r="E35" s="29"/>
      <c r="F35" s="30"/>
      <c r="G35" s="30"/>
      <c r="H35" s="30"/>
      <c r="I35" s="30"/>
      <c r="J35" s="30"/>
      <c r="K35" s="30"/>
      <c r="L35" s="30"/>
      <c r="M35" s="30"/>
      <c r="N35" s="30"/>
      <c r="O35" s="30"/>
      <c r="P35" s="31"/>
      <c r="Q35" s="14"/>
      <c r="R35" s="39"/>
      <c r="S35" s="39"/>
    </row>
    <row r="36" spans="1:400" s="15" customFormat="1" ht="19.899999999999999" customHeight="1" thickBot="1">
      <c r="A36" s="26" t="s">
        <v>79</v>
      </c>
      <c r="B36" s="82" t="s">
        <v>126</v>
      </c>
      <c r="C36" s="27"/>
      <c r="D36" s="28"/>
      <c r="E36" s="29"/>
      <c r="F36" s="30"/>
      <c r="G36" s="30"/>
      <c r="H36" s="30"/>
      <c r="I36" s="30"/>
      <c r="J36" s="30"/>
      <c r="K36" s="30"/>
      <c r="L36" s="30"/>
      <c r="M36" s="30"/>
      <c r="N36" s="30"/>
      <c r="O36" s="30"/>
      <c r="P36" s="31"/>
      <c r="Q36" s="14"/>
    </row>
    <row r="37" spans="1:400" s="77" customFormat="1" ht="19.899999999999999" customHeight="1" thickBot="1">
      <c r="A37" s="67" t="s">
        <v>80</v>
      </c>
      <c r="B37" s="93" t="s">
        <v>120</v>
      </c>
      <c r="C37" s="70"/>
      <c r="D37" s="71"/>
      <c r="E37" s="72">
        <f>SUM(E17:E36)</f>
        <v>190.48000000000002</v>
      </c>
      <c r="F37" s="73">
        <f>SUM(F17:F36)</f>
        <v>267.63499999999999</v>
      </c>
      <c r="G37" s="73">
        <f>SUM(G17:G36)</f>
        <v>2675.4050000000002</v>
      </c>
      <c r="H37" s="73">
        <f>SUM(H17:H36)</f>
        <v>4316.33</v>
      </c>
      <c r="I37" s="73">
        <f>SUM(I17:I36)</f>
        <v>4796.05</v>
      </c>
      <c r="J37" s="73">
        <f>SUM(J17:J36)</f>
        <v>5046.05</v>
      </c>
      <c r="K37" s="73">
        <f>SUM(K17:K36)</f>
        <v>4796.05</v>
      </c>
      <c r="L37" s="73">
        <f>SUM(L17:L36)</f>
        <v>4296.05</v>
      </c>
      <c r="M37" s="73">
        <f>SUM(M17:M36)</f>
        <v>9046.0500000000011</v>
      </c>
      <c r="N37" s="73">
        <f>SUM(N17:N36)</f>
        <v>12546.049999999997</v>
      </c>
      <c r="O37" s="73">
        <f>SUM(O17:O36)</f>
        <v>10296.049999999997</v>
      </c>
      <c r="P37" s="74">
        <f>SUM(P17:P36)</f>
        <v>10296.049999999997</v>
      </c>
      <c r="Q37" s="76"/>
      <c r="R37" s="39">
        <f t="shared" ref="R37:R46" si="6">SUM(E37:P37)</f>
        <v>68568.249999999985</v>
      </c>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c r="FA37" s="174"/>
      <c r="FB37" s="174"/>
      <c r="FC37" s="174"/>
      <c r="FD37" s="174"/>
      <c r="FE37" s="174"/>
      <c r="FF37" s="174"/>
      <c r="FG37" s="174"/>
      <c r="FH37" s="174"/>
      <c r="FI37" s="174"/>
      <c r="FJ37" s="174"/>
      <c r="FK37" s="174"/>
      <c r="FL37" s="174"/>
      <c r="FM37" s="174"/>
      <c r="FN37" s="174"/>
      <c r="FO37" s="174"/>
      <c r="FP37" s="174"/>
      <c r="FQ37" s="174"/>
      <c r="FR37" s="174"/>
      <c r="FS37" s="174"/>
      <c r="FT37" s="174"/>
      <c r="FU37" s="174"/>
      <c r="FV37" s="174"/>
      <c r="FW37" s="174"/>
      <c r="FX37" s="174"/>
      <c r="FY37" s="174"/>
      <c r="FZ37" s="174"/>
      <c r="GA37" s="174"/>
      <c r="GB37" s="174"/>
      <c r="GC37" s="174"/>
      <c r="GD37" s="174"/>
      <c r="GE37" s="174"/>
      <c r="GF37" s="174"/>
      <c r="GG37" s="174"/>
      <c r="GH37" s="174"/>
      <c r="GI37" s="174"/>
      <c r="GJ37" s="174"/>
      <c r="GK37" s="174"/>
      <c r="GL37" s="174"/>
      <c r="GM37" s="174"/>
      <c r="GN37" s="174"/>
      <c r="GO37" s="174"/>
      <c r="GP37" s="174"/>
      <c r="GQ37" s="174"/>
      <c r="GR37" s="174"/>
      <c r="GS37" s="174"/>
      <c r="GT37" s="174"/>
      <c r="GU37" s="174"/>
      <c r="GV37" s="174"/>
      <c r="GW37" s="174"/>
      <c r="GX37" s="174"/>
      <c r="GY37" s="174"/>
      <c r="GZ37" s="174"/>
      <c r="HA37" s="174"/>
      <c r="HB37" s="174"/>
      <c r="HC37" s="174"/>
      <c r="HD37" s="174"/>
      <c r="HE37" s="174"/>
      <c r="HF37" s="174"/>
      <c r="HG37" s="174"/>
      <c r="HH37" s="174"/>
      <c r="HI37" s="174"/>
      <c r="HJ37" s="174"/>
      <c r="HK37" s="174"/>
      <c r="HL37" s="174"/>
      <c r="HM37" s="174"/>
      <c r="HN37" s="174"/>
      <c r="HO37" s="174"/>
      <c r="HP37" s="174"/>
      <c r="HQ37" s="174"/>
      <c r="HR37" s="174"/>
      <c r="HS37" s="174"/>
      <c r="HT37" s="174"/>
      <c r="HU37" s="174"/>
      <c r="HV37" s="174"/>
      <c r="HW37" s="174"/>
      <c r="HX37" s="174"/>
      <c r="HY37" s="174"/>
      <c r="HZ37" s="174"/>
      <c r="IA37" s="174"/>
      <c r="IB37" s="174"/>
      <c r="IC37" s="174"/>
      <c r="ID37" s="174"/>
      <c r="IE37" s="174"/>
      <c r="IF37" s="174"/>
      <c r="IG37" s="174"/>
      <c r="IH37" s="174"/>
      <c r="II37" s="174"/>
      <c r="IJ37" s="174"/>
      <c r="IK37" s="174"/>
      <c r="IL37" s="174"/>
      <c r="IM37" s="174"/>
      <c r="IN37" s="174"/>
      <c r="IO37" s="174"/>
      <c r="IP37" s="174"/>
      <c r="IQ37" s="174"/>
      <c r="IR37" s="174"/>
      <c r="IS37" s="174"/>
      <c r="IT37" s="174"/>
      <c r="IU37" s="174"/>
      <c r="IV37" s="174"/>
      <c r="IW37" s="174"/>
      <c r="IX37" s="174"/>
      <c r="IY37" s="174"/>
      <c r="IZ37" s="174"/>
      <c r="JA37" s="174"/>
      <c r="JB37" s="174"/>
      <c r="JC37" s="174"/>
      <c r="JD37" s="174"/>
      <c r="JE37" s="174"/>
      <c r="JF37" s="174"/>
      <c r="JG37" s="174"/>
      <c r="JH37" s="174"/>
      <c r="JI37" s="174"/>
      <c r="JJ37" s="174"/>
      <c r="JK37" s="174"/>
      <c r="JL37" s="174"/>
      <c r="JM37" s="174"/>
      <c r="JN37" s="174"/>
      <c r="JO37" s="174"/>
      <c r="JP37" s="174"/>
      <c r="JQ37" s="174"/>
      <c r="JR37" s="174"/>
      <c r="JS37" s="174"/>
      <c r="JT37" s="174"/>
      <c r="JU37" s="174"/>
      <c r="JV37" s="174"/>
      <c r="JW37" s="174"/>
      <c r="JX37" s="174"/>
      <c r="JY37" s="174"/>
      <c r="JZ37" s="174"/>
      <c r="KA37" s="174"/>
      <c r="KB37" s="174"/>
      <c r="KC37" s="174"/>
      <c r="KD37" s="174"/>
      <c r="KE37" s="174"/>
      <c r="KF37" s="174"/>
      <c r="KG37" s="174"/>
      <c r="KH37" s="174"/>
      <c r="KI37" s="174"/>
      <c r="KJ37" s="174"/>
      <c r="KK37" s="174"/>
      <c r="KL37" s="174"/>
      <c r="KM37" s="174"/>
      <c r="KN37" s="174"/>
      <c r="KO37" s="174"/>
      <c r="KP37" s="174"/>
      <c r="KQ37" s="174"/>
      <c r="KR37" s="174"/>
      <c r="KS37" s="174"/>
      <c r="KT37" s="174"/>
      <c r="KU37" s="174"/>
      <c r="KV37" s="174"/>
      <c r="KW37" s="174"/>
      <c r="KX37" s="174"/>
      <c r="KY37" s="174"/>
      <c r="KZ37" s="174"/>
      <c r="LA37" s="174"/>
      <c r="LB37" s="174"/>
      <c r="LC37" s="174"/>
      <c r="LD37" s="174"/>
      <c r="LE37" s="174"/>
      <c r="LF37" s="174"/>
      <c r="LG37" s="174"/>
      <c r="LH37" s="174"/>
      <c r="LI37" s="174"/>
      <c r="LJ37" s="174"/>
      <c r="LK37" s="174"/>
      <c r="LL37" s="174"/>
      <c r="LM37" s="174"/>
      <c r="LN37" s="174"/>
      <c r="LO37" s="174"/>
      <c r="LP37" s="174"/>
      <c r="LQ37" s="174"/>
      <c r="LR37" s="174"/>
      <c r="LS37" s="174"/>
      <c r="LT37" s="174"/>
      <c r="LU37" s="174"/>
      <c r="LV37" s="174"/>
      <c r="LW37" s="174"/>
      <c r="LX37" s="174"/>
      <c r="LY37" s="174"/>
      <c r="LZ37" s="174"/>
      <c r="MA37" s="174"/>
      <c r="MB37" s="174"/>
      <c r="MC37" s="174"/>
      <c r="MD37" s="174"/>
      <c r="ME37" s="174"/>
      <c r="MF37" s="174"/>
      <c r="MG37" s="174"/>
      <c r="MH37" s="174"/>
      <c r="MI37" s="174"/>
      <c r="MJ37" s="174"/>
      <c r="MK37" s="174"/>
      <c r="ML37" s="174"/>
      <c r="MM37" s="174"/>
      <c r="MN37" s="174"/>
      <c r="MO37" s="174"/>
      <c r="MP37" s="174"/>
      <c r="MQ37" s="174"/>
      <c r="MR37" s="174"/>
      <c r="MS37" s="174"/>
      <c r="MT37" s="174"/>
      <c r="MU37" s="174"/>
      <c r="MV37" s="174"/>
      <c r="MW37" s="174"/>
      <c r="MX37" s="174"/>
      <c r="MY37" s="174"/>
      <c r="MZ37" s="174"/>
      <c r="NA37" s="174"/>
      <c r="NB37" s="174"/>
      <c r="NC37" s="174"/>
      <c r="ND37" s="174"/>
      <c r="NE37" s="174"/>
      <c r="NF37" s="174"/>
      <c r="NG37" s="174"/>
      <c r="NH37" s="174"/>
      <c r="NI37" s="174"/>
      <c r="NJ37" s="174"/>
      <c r="NK37" s="174"/>
      <c r="NL37" s="174"/>
      <c r="NM37" s="174"/>
      <c r="NN37" s="174"/>
      <c r="NO37" s="174"/>
      <c r="NP37" s="174"/>
      <c r="NQ37" s="174"/>
      <c r="NR37" s="174"/>
      <c r="NS37" s="174"/>
      <c r="NT37" s="174"/>
      <c r="NU37" s="174"/>
      <c r="NV37" s="174"/>
      <c r="NW37" s="174"/>
      <c r="NX37" s="174"/>
      <c r="NY37" s="174"/>
      <c r="NZ37" s="174"/>
      <c r="OA37" s="174"/>
      <c r="OB37" s="174"/>
      <c r="OC37" s="174"/>
      <c r="OD37" s="174"/>
      <c r="OE37" s="174"/>
      <c r="OF37" s="174"/>
      <c r="OG37" s="174"/>
      <c r="OH37" s="174"/>
      <c r="OI37" s="174"/>
      <c r="OJ37" s="174"/>
    </row>
    <row r="38" spans="1:400" s="15" customFormat="1" ht="19.899999999999999" customHeight="1" thickBot="1">
      <c r="A38" s="58" t="s">
        <v>233</v>
      </c>
      <c r="B38" s="78" t="s">
        <v>121</v>
      </c>
      <c r="C38" s="41"/>
      <c r="D38" s="42"/>
      <c r="E38" s="87">
        <f>E16+E37</f>
        <v>190.48000000000002</v>
      </c>
      <c r="F38" s="88">
        <f>F16+F37</f>
        <v>267.63499999999999</v>
      </c>
      <c r="G38" s="88">
        <f>G16+G37</f>
        <v>2675.4050000000002</v>
      </c>
      <c r="H38" s="88">
        <f>H16+H37</f>
        <v>4316.33</v>
      </c>
      <c r="I38" s="88">
        <f>I16+I37</f>
        <v>4796.05</v>
      </c>
      <c r="J38" s="88">
        <f>J16+J37</f>
        <v>5046.05</v>
      </c>
      <c r="K38" s="88">
        <f>K16+K37</f>
        <v>4796.05</v>
      </c>
      <c r="L38" s="88">
        <f>L16+L37</f>
        <v>4296.05</v>
      </c>
      <c r="M38" s="88">
        <f>M16+M37</f>
        <v>9046.0500000000011</v>
      </c>
      <c r="N38" s="88">
        <f>N16+N37</f>
        <v>12546.049999999997</v>
      </c>
      <c r="O38" s="88">
        <f>O16+O37</f>
        <v>10296.049999999997</v>
      </c>
      <c r="P38" s="89">
        <f>P16+P37</f>
        <v>10296.049999999997</v>
      </c>
      <c r="Q38" s="14"/>
      <c r="R38" s="39">
        <f t="shared" si="6"/>
        <v>68568.249999999985</v>
      </c>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c r="CA38" s="175"/>
      <c r="CB38" s="175"/>
      <c r="CC38" s="175"/>
      <c r="CD38" s="175"/>
      <c r="CE38" s="175"/>
      <c r="CF38" s="175"/>
      <c r="CG38" s="175"/>
      <c r="CH38" s="175"/>
      <c r="CI38" s="175"/>
      <c r="CJ38" s="175"/>
      <c r="CK38" s="175"/>
      <c r="CL38" s="175"/>
      <c r="CM38" s="175"/>
      <c r="CN38" s="175"/>
      <c r="CO38" s="175"/>
      <c r="CP38" s="175"/>
      <c r="CQ38" s="175"/>
      <c r="CR38" s="175"/>
      <c r="CS38" s="175"/>
      <c r="CT38" s="175"/>
      <c r="CU38" s="175"/>
      <c r="CV38" s="175"/>
      <c r="CW38" s="175"/>
      <c r="CX38" s="175"/>
      <c r="CY38" s="175"/>
      <c r="CZ38" s="175"/>
      <c r="DA38" s="175"/>
      <c r="DB38" s="175"/>
      <c r="DC38" s="175"/>
      <c r="DD38" s="175"/>
      <c r="DE38" s="175"/>
      <c r="DF38" s="175"/>
      <c r="DG38" s="175"/>
      <c r="DH38" s="175"/>
      <c r="DI38" s="175"/>
      <c r="DJ38" s="175"/>
      <c r="DK38" s="175"/>
      <c r="DL38" s="175"/>
      <c r="DM38" s="175"/>
      <c r="DN38" s="175"/>
      <c r="DO38" s="175"/>
      <c r="DP38" s="175"/>
      <c r="DQ38" s="175"/>
      <c r="DR38" s="175"/>
      <c r="DS38" s="175"/>
      <c r="DT38" s="175"/>
      <c r="DU38" s="175"/>
      <c r="DV38" s="175"/>
      <c r="DW38" s="175"/>
      <c r="DX38" s="175"/>
      <c r="DY38" s="175"/>
      <c r="DZ38" s="175"/>
      <c r="EA38" s="175"/>
      <c r="EB38" s="175"/>
      <c r="EC38" s="175"/>
      <c r="ED38" s="175"/>
      <c r="EE38" s="175"/>
      <c r="EF38" s="175"/>
      <c r="EG38" s="175"/>
      <c r="EH38" s="175"/>
      <c r="EI38" s="175"/>
      <c r="EJ38" s="175"/>
      <c r="EK38" s="175"/>
      <c r="EL38" s="175"/>
      <c r="EM38" s="175"/>
      <c r="EN38" s="175"/>
      <c r="EO38" s="175"/>
      <c r="EP38" s="175"/>
      <c r="EQ38" s="175"/>
      <c r="ER38" s="175"/>
      <c r="ES38" s="175"/>
      <c r="ET38" s="175"/>
      <c r="EU38" s="175"/>
      <c r="EV38" s="175"/>
      <c r="EW38" s="175"/>
      <c r="EX38" s="175"/>
      <c r="EY38" s="175"/>
      <c r="EZ38" s="175"/>
      <c r="FA38" s="175"/>
      <c r="FB38" s="175"/>
      <c r="FC38" s="175"/>
      <c r="FD38" s="175"/>
      <c r="FE38" s="175"/>
      <c r="FF38" s="175"/>
      <c r="FG38" s="175"/>
      <c r="FH38" s="175"/>
      <c r="FI38" s="175"/>
      <c r="FJ38" s="175"/>
      <c r="FK38" s="175"/>
      <c r="FL38" s="175"/>
      <c r="FM38" s="175"/>
      <c r="FN38" s="175"/>
      <c r="FO38" s="175"/>
      <c r="FP38" s="175"/>
      <c r="FQ38" s="175"/>
      <c r="FR38" s="175"/>
      <c r="FS38" s="175"/>
      <c r="FT38" s="175"/>
      <c r="FU38" s="175"/>
      <c r="FV38" s="175"/>
      <c r="FW38" s="175"/>
      <c r="FX38" s="175"/>
      <c r="FY38" s="175"/>
      <c r="FZ38" s="175"/>
      <c r="GA38" s="175"/>
      <c r="GB38" s="175"/>
      <c r="GC38" s="175"/>
      <c r="GD38" s="175"/>
      <c r="GE38" s="175"/>
      <c r="GF38" s="175"/>
      <c r="GG38" s="175"/>
      <c r="GH38" s="175"/>
      <c r="GI38" s="175"/>
      <c r="GJ38" s="175"/>
      <c r="GK38" s="175"/>
      <c r="GL38" s="175"/>
      <c r="GM38" s="175"/>
      <c r="GN38" s="175"/>
      <c r="GO38" s="175"/>
      <c r="GP38" s="175"/>
      <c r="GQ38" s="175"/>
      <c r="GR38" s="175"/>
      <c r="GS38" s="175"/>
      <c r="GT38" s="175"/>
      <c r="GU38" s="175"/>
      <c r="GV38" s="175"/>
      <c r="GW38" s="175"/>
      <c r="GX38" s="175"/>
      <c r="GY38" s="175"/>
      <c r="GZ38" s="175"/>
      <c r="HA38" s="175"/>
      <c r="HB38" s="175"/>
      <c r="HC38" s="175"/>
      <c r="HD38" s="175"/>
      <c r="HE38" s="175"/>
      <c r="HF38" s="175"/>
      <c r="HG38" s="175"/>
      <c r="HH38" s="175"/>
      <c r="HI38" s="175"/>
      <c r="HJ38" s="175"/>
      <c r="HK38" s="175"/>
      <c r="HL38" s="175"/>
      <c r="HM38" s="175"/>
      <c r="HN38" s="175"/>
      <c r="HO38" s="175"/>
      <c r="HP38" s="175"/>
      <c r="HQ38" s="175"/>
      <c r="HR38" s="175"/>
      <c r="HS38" s="175"/>
      <c r="HT38" s="175"/>
      <c r="HU38" s="175"/>
      <c r="HV38" s="175"/>
      <c r="HW38" s="175"/>
      <c r="HX38" s="175"/>
      <c r="HY38" s="175"/>
      <c r="HZ38" s="175"/>
      <c r="IA38" s="175"/>
      <c r="IB38" s="175"/>
      <c r="IC38" s="175"/>
      <c r="ID38" s="175"/>
      <c r="IE38" s="175"/>
      <c r="IF38" s="175"/>
      <c r="IG38" s="175"/>
      <c r="IH38" s="175"/>
      <c r="II38" s="175"/>
      <c r="IJ38" s="175"/>
      <c r="IK38" s="175"/>
      <c r="IL38" s="175"/>
      <c r="IM38" s="175"/>
      <c r="IN38" s="175"/>
      <c r="IO38" s="175"/>
      <c r="IP38" s="175"/>
      <c r="IQ38" s="175"/>
      <c r="IR38" s="175"/>
      <c r="IS38" s="175"/>
      <c r="IT38" s="175"/>
      <c r="IU38" s="175"/>
      <c r="IV38" s="175"/>
      <c r="IW38" s="175"/>
      <c r="IX38" s="175"/>
      <c r="IY38" s="175"/>
      <c r="IZ38" s="175"/>
      <c r="JA38" s="175"/>
      <c r="JB38" s="175"/>
      <c r="JC38" s="175"/>
      <c r="JD38" s="175"/>
      <c r="JE38" s="175"/>
      <c r="JF38" s="175"/>
      <c r="JG38" s="175"/>
      <c r="JH38" s="175"/>
      <c r="JI38" s="175"/>
      <c r="JJ38" s="175"/>
      <c r="JK38" s="175"/>
      <c r="JL38" s="175"/>
      <c r="JM38" s="175"/>
      <c r="JN38" s="175"/>
      <c r="JO38" s="175"/>
      <c r="JP38" s="175"/>
      <c r="JQ38" s="175"/>
      <c r="JR38" s="175"/>
      <c r="JS38" s="175"/>
      <c r="JT38" s="175"/>
      <c r="JU38" s="175"/>
      <c r="JV38" s="175"/>
      <c r="JW38" s="175"/>
      <c r="JX38" s="175"/>
      <c r="JY38" s="175"/>
      <c r="JZ38" s="175"/>
      <c r="KA38" s="175"/>
      <c r="KB38" s="175"/>
      <c r="KC38" s="175"/>
      <c r="KD38" s="175"/>
      <c r="KE38" s="175"/>
      <c r="KF38" s="175"/>
      <c r="KG38" s="175"/>
      <c r="KH38" s="175"/>
      <c r="KI38" s="175"/>
      <c r="KJ38" s="175"/>
      <c r="KK38" s="175"/>
      <c r="KL38" s="175"/>
      <c r="KM38" s="175"/>
      <c r="KN38" s="175"/>
      <c r="KO38" s="175"/>
      <c r="KP38" s="175"/>
      <c r="KQ38" s="175"/>
      <c r="KR38" s="175"/>
      <c r="KS38" s="175"/>
      <c r="KT38" s="175"/>
      <c r="KU38" s="175"/>
      <c r="KV38" s="175"/>
      <c r="KW38" s="175"/>
      <c r="KX38" s="175"/>
      <c r="KY38" s="175"/>
      <c r="KZ38" s="175"/>
      <c r="LA38" s="175"/>
      <c r="LB38" s="175"/>
      <c r="LC38" s="175"/>
      <c r="LD38" s="175"/>
      <c r="LE38" s="175"/>
      <c r="LF38" s="175"/>
      <c r="LG38" s="175"/>
      <c r="LH38" s="175"/>
      <c r="LI38" s="175"/>
      <c r="LJ38" s="175"/>
      <c r="LK38" s="175"/>
      <c r="LL38" s="175"/>
      <c r="LM38" s="175"/>
      <c r="LN38" s="175"/>
      <c r="LO38" s="175"/>
      <c r="LP38" s="175"/>
      <c r="LQ38" s="175"/>
      <c r="LR38" s="175"/>
      <c r="LS38" s="175"/>
      <c r="LT38" s="175"/>
      <c r="LU38" s="175"/>
      <c r="LV38" s="175"/>
      <c r="LW38" s="175"/>
      <c r="LX38" s="175"/>
      <c r="LY38" s="175"/>
      <c r="LZ38" s="175"/>
      <c r="MA38" s="175"/>
      <c r="MB38" s="175"/>
      <c r="MC38" s="175"/>
      <c r="MD38" s="175"/>
      <c r="ME38" s="175"/>
      <c r="MF38" s="175"/>
      <c r="MG38" s="175"/>
      <c r="MH38" s="175"/>
      <c r="MI38" s="175"/>
      <c r="MJ38" s="175"/>
      <c r="MK38" s="175"/>
      <c r="ML38" s="175"/>
      <c r="MM38" s="175"/>
      <c r="MN38" s="175"/>
      <c r="MO38" s="175"/>
      <c r="MP38" s="175"/>
      <c r="MQ38" s="175"/>
      <c r="MR38" s="175"/>
      <c r="MS38" s="175"/>
      <c r="MT38" s="175"/>
      <c r="MU38" s="175"/>
      <c r="MV38" s="175"/>
      <c r="MW38" s="175"/>
      <c r="MX38" s="175"/>
      <c r="MY38" s="175"/>
      <c r="MZ38" s="175"/>
      <c r="NA38" s="175"/>
      <c r="NB38" s="175"/>
      <c r="NC38" s="175"/>
      <c r="ND38" s="175"/>
      <c r="NE38" s="175"/>
      <c r="NF38" s="175"/>
      <c r="NG38" s="175"/>
      <c r="NH38" s="175"/>
      <c r="NI38" s="175"/>
      <c r="NJ38" s="175"/>
      <c r="NK38" s="175"/>
      <c r="NL38" s="175"/>
      <c r="NM38" s="175"/>
      <c r="NN38" s="175"/>
      <c r="NO38" s="175"/>
      <c r="NP38" s="175"/>
      <c r="NQ38" s="175"/>
      <c r="NR38" s="175"/>
      <c r="NS38" s="175"/>
      <c r="NT38" s="175"/>
      <c r="NU38" s="175"/>
      <c r="NV38" s="175"/>
      <c r="NW38" s="175"/>
      <c r="NX38" s="175"/>
      <c r="NY38" s="175"/>
      <c r="NZ38" s="175"/>
      <c r="OA38" s="175"/>
      <c r="OB38" s="175"/>
      <c r="OC38" s="175"/>
      <c r="OD38" s="175"/>
      <c r="OE38" s="175"/>
      <c r="OF38" s="175"/>
      <c r="OG38" s="175"/>
      <c r="OH38" s="175"/>
      <c r="OI38" s="175"/>
      <c r="OJ38" s="175"/>
    </row>
    <row r="39" spans="1:400" ht="12" customHeight="1" thickBot="1">
      <c r="E39" s="13"/>
      <c r="F39" s="13"/>
      <c r="G39" s="13"/>
      <c r="H39" s="13"/>
      <c r="I39" s="13"/>
      <c r="J39" s="13"/>
      <c r="K39" s="13"/>
      <c r="L39" s="13"/>
      <c r="M39" s="13"/>
      <c r="N39" s="13"/>
      <c r="O39" s="13"/>
      <c r="P39" s="13"/>
      <c r="R39" s="39">
        <f t="shared" si="6"/>
        <v>0</v>
      </c>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M39" s="176"/>
      <c r="EN39" s="176"/>
      <c r="EO39" s="176"/>
      <c r="EP39" s="176"/>
      <c r="EQ39" s="176"/>
      <c r="ER39" s="176"/>
      <c r="ES39" s="176"/>
      <c r="ET39" s="176"/>
      <c r="EU39" s="176"/>
      <c r="EV39" s="176"/>
      <c r="EW39" s="176"/>
      <c r="EX39" s="176"/>
      <c r="EY39" s="176"/>
      <c r="EZ39" s="176"/>
      <c r="FA39" s="176"/>
      <c r="FB39" s="176"/>
      <c r="FC39" s="176"/>
      <c r="FD39" s="176"/>
      <c r="FE39" s="176"/>
      <c r="FF39" s="176"/>
      <c r="FG39" s="176"/>
      <c r="FH39" s="176"/>
      <c r="FI39" s="176"/>
      <c r="FJ39" s="176"/>
      <c r="FK39" s="176"/>
      <c r="FL39" s="176"/>
      <c r="FM39" s="176"/>
      <c r="FN39" s="176"/>
      <c r="FO39" s="176"/>
      <c r="FP39" s="176"/>
      <c r="FQ39" s="176"/>
      <c r="FR39" s="176"/>
      <c r="FS39" s="176"/>
      <c r="FT39" s="176"/>
      <c r="FU39" s="176"/>
      <c r="FV39" s="176"/>
      <c r="FW39" s="176"/>
      <c r="FX39" s="176"/>
      <c r="FY39" s="176"/>
      <c r="FZ39" s="176"/>
      <c r="GA39" s="176"/>
      <c r="GB39" s="176"/>
      <c r="GC39" s="176"/>
      <c r="GD39" s="176"/>
      <c r="GE39" s="176"/>
      <c r="GF39" s="176"/>
      <c r="GG39" s="176"/>
      <c r="GH39" s="176"/>
      <c r="GI39" s="176"/>
      <c r="GJ39" s="176"/>
      <c r="GK39" s="176"/>
      <c r="GL39" s="176"/>
      <c r="GM39" s="176"/>
      <c r="GN39" s="176"/>
      <c r="GO39" s="176"/>
      <c r="GP39" s="176"/>
      <c r="GQ39" s="176"/>
      <c r="GR39" s="176"/>
      <c r="GS39" s="176"/>
      <c r="GT39" s="176"/>
      <c r="GU39" s="176"/>
      <c r="GV39" s="176"/>
      <c r="GW39" s="176"/>
      <c r="GX39" s="176"/>
      <c r="GY39" s="176"/>
      <c r="GZ39" s="176"/>
      <c r="HA39" s="176"/>
      <c r="HB39" s="176"/>
      <c r="HC39" s="176"/>
      <c r="HD39" s="176"/>
      <c r="HE39" s="176"/>
      <c r="HF39" s="176"/>
      <c r="HG39" s="176"/>
      <c r="HH39" s="176"/>
      <c r="HI39" s="176"/>
      <c r="HJ39" s="176"/>
      <c r="HK39" s="176"/>
      <c r="HL39" s="176"/>
      <c r="HM39" s="176"/>
      <c r="HN39" s="176"/>
      <c r="HO39" s="176"/>
      <c r="HP39" s="176"/>
      <c r="HQ39" s="176"/>
      <c r="HR39" s="176"/>
      <c r="HS39" s="176"/>
      <c r="HT39" s="176"/>
      <c r="HU39" s="176"/>
      <c r="HV39" s="176"/>
      <c r="HW39" s="176"/>
      <c r="HX39" s="176"/>
      <c r="HY39" s="176"/>
      <c r="HZ39" s="176"/>
      <c r="IA39" s="176"/>
      <c r="IB39" s="176"/>
      <c r="IC39" s="176"/>
      <c r="ID39" s="176"/>
      <c r="IE39" s="176"/>
      <c r="IF39" s="176"/>
      <c r="IG39" s="176"/>
      <c r="IH39" s="176"/>
      <c r="II39" s="176"/>
      <c r="IJ39" s="176"/>
      <c r="IK39" s="176"/>
      <c r="IL39" s="176"/>
      <c r="IM39" s="176"/>
      <c r="IN39" s="176"/>
      <c r="IO39" s="176"/>
      <c r="IP39" s="176"/>
      <c r="IQ39" s="176"/>
      <c r="IR39" s="176"/>
      <c r="IS39" s="176"/>
      <c r="IT39" s="176"/>
      <c r="IU39" s="176"/>
      <c r="IV39" s="176"/>
      <c r="IW39" s="176"/>
      <c r="IX39" s="176"/>
      <c r="IY39" s="176"/>
      <c r="IZ39" s="176"/>
      <c r="JA39" s="176"/>
      <c r="JB39" s="176"/>
      <c r="JC39" s="176"/>
      <c r="JD39" s="176"/>
      <c r="JE39" s="176"/>
      <c r="JF39" s="176"/>
      <c r="JG39" s="176"/>
      <c r="JH39" s="176"/>
      <c r="JI39" s="176"/>
      <c r="JJ39" s="176"/>
      <c r="JK39" s="176"/>
      <c r="JL39" s="176"/>
      <c r="JM39" s="176"/>
      <c r="JN39" s="176"/>
      <c r="JO39" s="176"/>
      <c r="JP39" s="176"/>
      <c r="JQ39" s="176"/>
      <c r="JR39" s="176"/>
      <c r="JS39" s="176"/>
      <c r="JT39" s="176"/>
      <c r="JU39" s="176"/>
      <c r="JV39" s="176"/>
      <c r="JW39" s="176"/>
      <c r="JX39" s="176"/>
      <c r="JY39" s="176"/>
      <c r="JZ39" s="176"/>
      <c r="KA39" s="176"/>
      <c r="KB39" s="176"/>
      <c r="KC39" s="176"/>
      <c r="KD39" s="176"/>
      <c r="KE39" s="176"/>
      <c r="KF39" s="176"/>
      <c r="KG39" s="176"/>
      <c r="KH39" s="176"/>
      <c r="KI39" s="176"/>
      <c r="KJ39" s="176"/>
      <c r="KK39" s="176"/>
      <c r="KL39" s="176"/>
      <c r="KM39" s="176"/>
      <c r="KN39" s="176"/>
      <c r="KO39" s="176"/>
      <c r="KP39" s="176"/>
      <c r="KQ39" s="176"/>
      <c r="KR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row>
    <row r="40" spans="1:400" ht="19.899999999999999" customHeight="1" thickBot="1">
      <c r="A40" s="40" t="s">
        <v>81</v>
      </c>
      <c r="B40" s="94"/>
      <c r="C40" s="94"/>
      <c r="D40" s="94"/>
      <c r="E40" s="95">
        <f>E9</f>
        <v>44227</v>
      </c>
      <c r="F40" s="96">
        <f t="shared" ref="F40:P40" si="7">IF(E40="","",EOMONTH(E40,1))</f>
        <v>44255</v>
      </c>
      <c r="G40" s="96">
        <f t="shared" si="7"/>
        <v>44286</v>
      </c>
      <c r="H40" s="96">
        <f t="shared" si="7"/>
        <v>44316</v>
      </c>
      <c r="I40" s="96">
        <f t="shared" si="7"/>
        <v>44347</v>
      </c>
      <c r="J40" s="96">
        <f t="shared" si="7"/>
        <v>44377</v>
      </c>
      <c r="K40" s="96">
        <f t="shared" si="7"/>
        <v>44408</v>
      </c>
      <c r="L40" s="96">
        <f t="shared" si="7"/>
        <v>44439</v>
      </c>
      <c r="M40" s="96">
        <f t="shared" si="7"/>
        <v>44469</v>
      </c>
      <c r="N40" s="96">
        <f t="shared" si="7"/>
        <v>44500</v>
      </c>
      <c r="O40" s="96">
        <f t="shared" si="7"/>
        <v>44530</v>
      </c>
      <c r="P40" s="97">
        <f t="shared" si="7"/>
        <v>44561</v>
      </c>
      <c r="R40" s="39"/>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76"/>
      <c r="DN40" s="176"/>
      <c r="DO40" s="176"/>
      <c r="DP40" s="176"/>
      <c r="DQ40" s="176"/>
      <c r="DR40" s="176"/>
      <c r="DS40" s="176"/>
      <c r="DT40" s="176"/>
      <c r="DU40" s="176"/>
      <c r="DV40" s="176"/>
      <c r="DW40" s="176"/>
      <c r="DX40" s="176"/>
      <c r="DY40" s="176"/>
      <c r="DZ40" s="176"/>
      <c r="EA40" s="176"/>
      <c r="EB40" s="176"/>
      <c r="EC40" s="176"/>
      <c r="ED40" s="176"/>
      <c r="EE40" s="176"/>
      <c r="EF40" s="176"/>
      <c r="EG40" s="176"/>
      <c r="EH40" s="176"/>
      <c r="EI40" s="176"/>
      <c r="EJ40" s="176"/>
      <c r="EK40" s="176"/>
      <c r="EL40" s="176"/>
      <c r="EM40" s="176"/>
      <c r="EN40" s="176"/>
      <c r="EO40" s="176"/>
      <c r="EP40" s="176"/>
      <c r="EQ40" s="176"/>
      <c r="ER40" s="176"/>
      <c r="ES40" s="176"/>
      <c r="ET40" s="176"/>
      <c r="EU40" s="176"/>
      <c r="EV40" s="176"/>
      <c r="EW40" s="176"/>
      <c r="EX40" s="176"/>
      <c r="EY40" s="176"/>
      <c r="EZ40" s="176"/>
      <c r="FA40" s="176"/>
      <c r="FB40" s="176"/>
      <c r="FC40" s="176"/>
      <c r="FD40" s="176"/>
      <c r="FE40" s="176"/>
      <c r="FF40" s="176"/>
      <c r="FG40" s="176"/>
      <c r="FH40" s="176"/>
      <c r="FI40" s="176"/>
      <c r="FJ40" s="176"/>
      <c r="FK40" s="176"/>
      <c r="FL40" s="176"/>
      <c r="FM40" s="176"/>
      <c r="FN40" s="176"/>
      <c r="FO40" s="176"/>
      <c r="FP40" s="176"/>
      <c r="FQ40" s="176"/>
      <c r="FR40" s="176"/>
      <c r="FS40" s="176"/>
      <c r="FT40" s="176"/>
      <c r="FU40" s="176"/>
      <c r="FV40" s="176"/>
      <c r="FW40" s="176"/>
      <c r="FX40" s="176"/>
      <c r="FY40" s="176"/>
      <c r="FZ40" s="176"/>
      <c r="GA40" s="176"/>
      <c r="GB40" s="176"/>
      <c r="GC40" s="176"/>
      <c r="GD40" s="176"/>
      <c r="GE40" s="176"/>
      <c r="GF40" s="176"/>
      <c r="GG40" s="176"/>
      <c r="GH40" s="176"/>
      <c r="GI40" s="176"/>
      <c r="GJ40" s="176"/>
      <c r="GK40" s="176"/>
      <c r="GL40" s="176"/>
      <c r="GM40" s="176"/>
      <c r="GN40" s="176"/>
      <c r="GO40" s="176"/>
      <c r="GP40" s="176"/>
      <c r="GQ40" s="176"/>
      <c r="GR40" s="176"/>
      <c r="GS40" s="176"/>
      <c r="GT40" s="176"/>
      <c r="GU40" s="176"/>
      <c r="GV40" s="176"/>
      <c r="GW40" s="176"/>
      <c r="GX40" s="176"/>
      <c r="GY40" s="176"/>
      <c r="GZ40" s="176"/>
      <c r="HA40" s="176"/>
      <c r="HB40" s="176"/>
      <c r="HC40" s="176"/>
      <c r="HD40" s="176"/>
      <c r="HE40" s="176"/>
      <c r="HF40" s="176"/>
      <c r="HG40" s="176"/>
      <c r="HH40" s="176"/>
      <c r="HI40" s="176"/>
      <c r="HJ40" s="176"/>
      <c r="HK40" s="176"/>
      <c r="HL40" s="176"/>
      <c r="HM40" s="176"/>
      <c r="HN40" s="176"/>
      <c r="HO40" s="176"/>
      <c r="HP40" s="176"/>
      <c r="HQ40" s="176"/>
      <c r="HR40" s="176"/>
      <c r="HS40" s="176"/>
      <c r="HT40" s="176"/>
      <c r="HU40" s="176"/>
      <c r="HV40" s="176"/>
      <c r="HW40" s="176"/>
      <c r="HX40" s="176"/>
      <c r="HY40" s="176"/>
      <c r="HZ40" s="176"/>
      <c r="IA40" s="176"/>
      <c r="IB40" s="176"/>
      <c r="IC40" s="176"/>
      <c r="ID40" s="176"/>
      <c r="IE40" s="176"/>
      <c r="IF40" s="176"/>
      <c r="IG40" s="176"/>
      <c r="IH40" s="176"/>
      <c r="II40" s="176"/>
      <c r="IJ40" s="176"/>
      <c r="IK40" s="176"/>
      <c r="IL40" s="176"/>
      <c r="IM40" s="176"/>
      <c r="IN40" s="176"/>
      <c r="IO40" s="176"/>
      <c r="IP40" s="176"/>
      <c r="IQ40" s="176"/>
      <c r="IR40" s="176"/>
      <c r="IS40" s="176"/>
      <c r="IT40" s="176"/>
      <c r="IU40" s="176"/>
      <c r="IV40" s="176"/>
      <c r="IW40" s="176"/>
      <c r="IX40" s="176"/>
      <c r="IY40" s="176"/>
      <c r="IZ40" s="176"/>
      <c r="JA40" s="176"/>
      <c r="JB40" s="176"/>
      <c r="JC40" s="176"/>
      <c r="JD40" s="176"/>
      <c r="JE40" s="176"/>
      <c r="JF40" s="176"/>
      <c r="JG40" s="176"/>
      <c r="JH40" s="176"/>
      <c r="JI40" s="176"/>
      <c r="JJ40" s="176"/>
      <c r="JK40" s="176"/>
      <c r="JL40" s="176"/>
      <c r="JM40" s="176"/>
      <c r="JN40" s="176"/>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K40" s="176"/>
      <c r="KL40" s="176"/>
      <c r="KM40" s="176"/>
      <c r="KN40" s="176"/>
      <c r="KO40" s="176"/>
      <c r="KP40" s="176"/>
      <c r="KQ40" s="176"/>
      <c r="KR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row>
    <row r="41" spans="1:400" ht="19.899999999999999" customHeight="1">
      <c r="A41" s="16" t="s">
        <v>244</v>
      </c>
      <c r="B41" s="83"/>
      <c r="C41" s="17"/>
      <c r="D41" s="28"/>
      <c r="E41" s="29"/>
      <c r="F41" s="30" t="s">
        <v>245</v>
      </c>
      <c r="G41" s="43"/>
      <c r="H41" s="43"/>
      <c r="I41" s="43"/>
      <c r="J41" s="43"/>
      <c r="K41" s="43"/>
      <c r="L41" s="43"/>
      <c r="M41" s="43"/>
      <c r="N41" s="43"/>
      <c r="O41" s="43"/>
      <c r="P41" s="38"/>
      <c r="R41" s="39">
        <f t="shared" si="6"/>
        <v>0</v>
      </c>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c r="BP41" s="176"/>
      <c r="BQ41" s="176"/>
      <c r="BR41" s="176"/>
      <c r="BS41" s="176"/>
      <c r="BT41" s="176"/>
      <c r="BU41" s="176"/>
      <c r="BV41" s="176"/>
      <c r="BW41" s="176"/>
      <c r="BX41" s="176"/>
      <c r="BY41" s="176"/>
      <c r="BZ41" s="176"/>
      <c r="CA41" s="176"/>
      <c r="CB41" s="176"/>
      <c r="CC41" s="176"/>
      <c r="CD41" s="176"/>
      <c r="CE41" s="176"/>
      <c r="CF41" s="176"/>
      <c r="CG41" s="176"/>
      <c r="CH41" s="176"/>
      <c r="CI41" s="176"/>
      <c r="CJ41" s="176"/>
      <c r="CK41" s="176"/>
      <c r="CL41" s="176"/>
      <c r="CM41" s="176"/>
      <c r="CN41" s="176"/>
      <c r="CO41" s="176"/>
      <c r="CP41" s="176"/>
      <c r="CQ41" s="176"/>
      <c r="CR41" s="176"/>
      <c r="CS41" s="176"/>
      <c r="CT41" s="176"/>
      <c r="CU41" s="176"/>
      <c r="CV41" s="176"/>
      <c r="CW41" s="176"/>
      <c r="CX41" s="176"/>
      <c r="CY41" s="176"/>
      <c r="CZ41" s="176"/>
      <c r="DA41" s="176"/>
      <c r="DB41" s="176"/>
      <c r="DC41" s="176"/>
      <c r="DD41" s="176"/>
      <c r="DE41" s="176"/>
      <c r="DF41" s="176"/>
      <c r="DG41" s="176"/>
      <c r="DH41" s="176"/>
      <c r="DI41" s="176"/>
      <c r="DJ41" s="176"/>
      <c r="DK41" s="176"/>
      <c r="DL41" s="176"/>
      <c r="DM41" s="176"/>
      <c r="DN41" s="176"/>
      <c r="DO41" s="176"/>
      <c r="DP41" s="176"/>
      <c r="DQ41" s="176"/>
      <c r="DR41" s="176"/>
      <c r="DS41" s="176"/>
      <c r="DT41" s="176"/>
      <c r="DU41" s="176"/>
      <c r="DV41" s="176"/>
      <c r="DW41" s="176"/>
      <c r="DX41" s="176"/>
      <c r="DY41" s="176"/>
      <c r="DZ41" s="176"/>
      <c r="EA41" s="176"/>
      <c r="EB41" s="176"/>
      <c r="EC41" s="176"/>
      <c r="ED41" s="176"/>
      <c r="EE41" s="176"/>
      <c r="EF41" s="176"/>
      <c r="EG41" s="176"/>
      <c r="EH41" s="176"/>
      <c r="EI41" s="176"/>
      <c r="EJ41" s="176"/>
      <c r="EK41" s="176"/>
      <c r="EL41" s="176"/>
      <c r="EM41" s="176"/>
      <c r="EN41" s="176"/>
      <c r="EO41" s="176"/>
      <c r="EP41" s="176"/>
      <c r="EQ41" s="176"/>
      <c r="ER41" s="176"/>
      <c r="ES41" s="176"/>
      <c r="ET41" s="176"/>
      <c r="EU41" s="176"/>
      <c r="EV41" s="176"/>
      <c r="EW41" s="176"/>
      <c r="EX41" s="176"/>
      <c r="EY41" s="176"/>
      <c r="EZ41" s="176"/>
      <c r="FA41" s="176"/>
      <c r="FB41" s="176"/>
      <c r="FC41" s="176"/>
      <c r="FD41" s="176"/>
      <c r="FE41" s="176"/>
      <c r="FF41" s="176"/>
      <c r="FG41" s="176"/>
      <c r="FH41" s="176"/>
      <c r="FI41" s="176"/>
      <c r="FJ41" s="176"/>
      <c r="FK41" s="176"/>
      <c r="FL41" s="176"/>
      <c r="FM41" s="176"/>
      <c r="FN41" s="176"/>
      <c r="FO41" s="176"/>
      <c r="FP41" s="176"/>
      <c r="FQ41" s="176"/>
      <c r="FR41" s="176"/>
      <c r="FS41" s="176"/>
      <c r="FT41" s="176"/>
      <c r="FU41" s="176"/>
      <c r="FV41" s="176"/>
      <c r="FW41" s="176"/>
      <c r="FX41" s="176"/>
      <c r="FY41" s="176"/>
      <c r="FZ41" s="176"/>
      <c r="GA41" s="176"/>
      <c r="GB41" s="176"/>
      <c r="GC41" s="176"/>
      <c r="GD41" s="176"/>
      <c r="GE41" s="176"/>
      <c r="GF41" s="176"/>
      <c r="GG41" s="176"/>
      <c r="GH41" s="176"/>
      <c r="GI41" s="176"/>
      <c r="GJ41" s="176"/>
      <c r="GK41" s="176"/>
      <c r="GL41" s="176"/>
      <c r="GM41" s="176"/>
      <c r="GN41" s="176"/>
      <c r="GO41" s="176"/>
      <c r="GP41" s="176"/>
      <c r="GQ41" s="176"/>
      <c r="GR41" s="176"/>
      <c r="GS41" s="176"/>
      <c r="GT41" s="176"/>
      <c r="GU41" s="176"/>
      <c r="GV41" s="176"/>
      <c r="GW41" s="176"/>
      <c r="GX41" s="176"/>
      <c r="GY41" s="176"/>
      <c r="GZ41" s="176"/>
      <c r="HA41" s="176"/>
      <c r="HB41" s="176"/>
      <c r="HC41" s="176"/>
      <c r="HD41" s="176"/>
      <c r="HE41" s="176"/>
      <c r="HF41" s="176"/>
      <c r="HG41" s="176"/>
      <c r="HH41" s="176"/>
      <c r="HI41" s="176"/>
      <c r="HJ41" s="176"/>
      <c r="HK41" s="176"/>
      <c r="HL41" s="176"/>
      <c r="HM41" s="176"/>
      <c r="HN41" s="176"/>
      <c r="HO41" s="176"/>
      <c r="HP41" s="176"/>
      <c r="HQ41" s="176"/>
      <c r="HR41" s="176"/>
      <c r="HS41" s="176"/>
      <c r="HT41" s="176"/>
      <c r="HU41" s="176"/>
      <c r="HV41" s="176"/>
      <c r="HW41" s="176"/>
      <c r="HX41" s="176"/>
      <c r="HY41" s="176"/>
      <c r="HZ41" s="176"/>
      <c r="IA41" s="176"/>
      <c r="IB41" s="176"/>
      <c r="IC41" s="176"/>
      <c r="ID41" s="176"/>
      <c r="IE41" s="176"/>
      <c r="IF41" s="176"/>
      <c r="IG41" s="176"/>
      <c r="IH41" s="176"/>
      <c r="II41" s="176"/>
      <c r="IJ41" s="176"/>
      <c r="IK41" s="176"/>
      <c r="IL41" s="176"/>
      <c r="IM41" s="176"/>
      <c r="IN41" s="176"/>
      <c r="IO41" s="176"/>
      <c r="IP41" s="176"/>
      <c r="IQ41" s="176"/>
      <c r="IR41" s="176"/>
      <c r="IS41" s="176"/>
      <c r="IT41" s="176"/>
      <c r="IU41" s="176"/>
      <c r="IV41" s="176"/>
      <c r="IW41" s="176"/>
      <c r="IX41" s="176"/>
      <c r="IY41" s="176"/>
      <c r="IZ41" s="176"/>
      <c r="JA41" s="176"/>
      <c r="JB41" s="176"/>
      <c r="JC41" s="176"/>
      <c r="JD41" s="176"/>
      <c r="JE41" s="176"/>
      <c r="JF41" s="176"/>
      <c r="JG41" s="176"/>
      <c r="JH41" s="176"/>
      <c r="JI41" s="176"/>
      <c r="JJ41" s="176"/>
      <c r="JK41" s="176"/>
      <c r="JL41" s="176"/>
      <c r="JM41" s="176"/>
      <c r="JN41" s="176"/>
      <c r="JO41" s="176"/>
      <c r="JP41" s="176"/>
      <c r="JQ41" s="176"/>
      <c r="JR41" s="176"/>
      <c r="JS41" s="176"/>
      <c r="JT41" s="176"/>
      <c r="JU41" s="176"/>
      <c r="JV41" s="176"/>
      <c r="JW41" s="176"/>
      <c r="JX41" s="176"/>
      <c r="JY41" s="176"/>
      <c r="JZ41" s="176"/>
      <c r="KA41" s="176"/>
      <c r="KB41" s="176"/>
      <c r="KC41" s="176"/>
      <c r="KD41" s="176"/>
      <c r="KE41" s="176"/>
      <c r="KF41" s="176"/>
      <c r="KG41" s="176"/>
      <c r="KH41" s="176"/>
      <c r="KI41" s="176"/>
      <c r="KJ41" s="176"/>
      <c r="KK41" s="176"/>
      <c r="KL41" s="176"/>
      <c r="KM41" s="176"/>
      <c r="KN41" s="176"/>
      <c r="KO41" s="176"/>
      <c r="KP41" s="176"/>
      <c r="KQ41" s="176"/>
      <c r="KR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row>
    <row r="42" spans="1:400" ht="19.899999999999999" customHeight="1" thickBot="1">
      <c r="A42" s="32" t="s">
        <v>82</v>
      </c>
      <c r="B42" s="44"/>
      <c r="C42" s="44"/>
      <c r="D42" s="24"/>
      <c r="E42" s="19"/>
      <c r="F42" s="20"/>
      <c r="G42" s="45"/>
      <c r="H42" s="45"/>
      <c r="I42" s="45"/>
      <c r="J42" s="45"/>
      <c r="K42" s="45"/>
      <c r="L42" s="45"/>
      <c r="M42" s="45"/>
      <c r="N42" s="45"/>
      <c r="O42" s="45"/>
      <c r="P42" s="21"/>
      <c r="R42" s="39">
        <f t="shared" si="6"/>
        <v>0</v>
      </c>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c r="BP42" s="176"/>
      <c r="BQ42" s="176"/>
      <c r="BR42" s="176"/>
      <c r="BS42" s="176"/>
      <c r="BT42" s="176"/>
      <c r="BU42" s="176"/>
      <c r="BV42" s="176"/>
      <c r="BW42" s="176"/>
      <c r="BX42" s="176"/>
      <c r="BY42" s="176"/>
      <c r="BZ42" s="176"/>
      <c r="CA42" s="176"/>
      <c r="CB42" s="176"/>
      <c r="CC42" s="176"/>
      <c r="CD42" s="176"/>
      <c r="CE42" s="176"/>
      <c r="CF42" s="176"/>
      <c r="CG42" s="176"/>
      <c r="CH42" s="176"/>
      <c r="CI42" s="176"/>
      <c r="CJ42" s="176"/>
      <c r="CK42" s="176"/>
      <c r="CL42" s="176"/>
      <c r="CM42" s="176"/>
      <c r="CN42" s="176"/>
      <c r="CO42" s="176"/>
      <c r="CP42" s="176"/>
      <c r="CQ42" s="176"/>
      <c r="CR42" s="176"/>
      <c r="CS42" s="176"/>
      <c r="CT42" s="176"/>
      <c r="CU42" s="176"/>
      <c r="CV42" s="176"/>
      <c r="CW42" s="176"/>
      <c r="CX42" s="176"/>
      <c r="CY42" s="176"/>
      <c r="CZ42" s="176"/>
      <c r="DA42" s="176"/>
      <c r="DB42" s="176"/>
      <c r="DC42" s="176"/>
      <c r="DD42" s="176"/>
      <c r="DE42" s="176"/>
      <c r="DF42" s="176"/>
      <c r="DG42" s="176"/>
      <c r="DH42" s="176"/>
      <c r="DI42" s="176"/>
      <c r="DJ42" s="176"/>
      <c r="DK42" s="176"/>
      <c r="DL42" s="176"/>
      <c r="DM42" s="176"/>
      <c r="DN42" s="176"/>
      <c r="DO42" s="176"/>
      <c r="DP42" s="176"/>
      <c r="DQ42" s="176"/>
      <c r="DR42" s="176"/>
      <c r="DS42" s="176"/>
      <c r="DT42" s="176"/>
      <c r="DU42" s="176"/>
      <c r="DV42" s="176"/>
      <c r="DW42" s="176"/>
      <c r="DX42" s="176"/>
      <c r="DY42" s="176"/>
      <c r="DZ42" s="176"/>
      <c r="EA42" s="176"/>
      <c r="EB42" s="176"/>
      <c r="EC42" s="176"/>
      <c r="ED42" s="176"/>
      <c r="EE42" s="176"/>
      <c r="EF42" s="176"/>
      <c r="EG42" s="176"/>
      <c r="EH42" s="176"/>
      <c r="EI42" s="176"/>
      <c r="EJ42" s="176"/>
      <c r="EK42" s="176"/>
      <c r="EL42" s="176"/>
      <c r="EM42" s="176"/>
      <c r="EN42" s="176"/>
      <c r="EO42" s="176"/>
      <c r="EP42" s="176"/>
      <c r="EQ42" s="176"/>
      <c r="ER42" s="176"/>
      <c r="ES42" s="176"/>
      <c r="ET42" s="176"/>
      <c r="EU42" s="176"/>
      <c r="EV42" s="176"/>
      <c r="EW42" s="176"/>
      <c r="EX42" s="176"/>
      <c r="EY42" s="176"/>
      <c r="EZ42" s="176"/>
      <c r="FA42" s="176"/>
      <c r="FB42" s="176"/>
      <c r="FC42" s="176"/>
      <c r="FD42" s="176"/>
      <c r="FE42" s="176"/>
      <c r="FF42" s="176"/>
      <c r="FG42" s="176"/>
      <c r="FH42" s="176"/>
      <c r="FI42" s="176"/>
      <c r="FJ42" s="176"/>
      <c r="FK42" s="176"/>
      <c r="FL42" s="176"/>
      <c r="FM42" s="176"/>
      <c r="FN42" s="176"/>
      <c r="FO42" s="176"/>
      <c r="FP42" s="176"/>
      <c r="FQ42" s="176"/>
      <c r="FR42" s="176"/>
      <c r="FS42" s="176"/>
      <c r="FT42" s="176"/>
      <c r="FU42" s="176"/>
      <c r="FV42" s="176"/>
      <c r="FW42" s="176"/>
      <c r="FX42" s="176"/>
      <c r="FY42" s="176"/>
      <c r="FZ42" s="176"/>
      <c r="GA42" s="176"/>
      <c r="GB42" s="176"/>
      <c r="GC42" s="176"/>
      <c r="GD42" s="176"/>
      <c r="GE42" s="176"/>
      <c r="GF42" s="176"/>
      <c r="GG42" s="176"/>
      <c r="GH42" s="176"/>
      <c r="GI42" s="176"/>
      <c r="GJ42" s="176"/>
      <c r="GK42" s="176"/>
      <c r="GL42" s="176"/>
      <c r="GM42" s="176"/>
      <c r="GN42" s="176"/>
      <c r="GO42" s="176"/>
      <c r="GP42" s="176"/>
      <c r="GQ42" s="176"/>
      <c r="GR42" s="176"/>
      <c r="GS42" s="176"/>
      <c r="GT42" s="176"/>
      <c r="GU42" s="176"/>
      <c r="GV42" s="176"/>
      <c r="GW42" s="176"/>
      <c r="GX42" s="176"/>
      <c r="GY42" s="176"/>
      <c r="GZ42" s="176"/>
      <c r="HA42" s="176"/>
      <c r="HB42" s="176"/>
      <c r="HC42" s="176"/>
      <c r="HD42" s="176"/>
      <c r="HE42" s="176"/>
      <c r="HF42" s="176"/>
      <c r="HG42" s="176"/>
      <c r="HH42" s="176"/>
      <c r="HI42" s="176"/>
      <c r="HJ42" s="176"/>
      <c r="HK42" s="176"/>
      <c r="HL42" s="176"/>
      <c r="HM42" s="176"/>
      <c r="HN42" s="176"/>
      <c r="HO42" s="176"/>
      <c r="HP42" s="176"/>
      <c r="HQ42" s="176"/>
      <c r="HR42" s="176"/>
      <c r="HS42" s="176"/>
      <c r="HT42" s="176"/>
      <c r="HU42" s="176"/>
      <c r="HV42" s="176"/>
      <c r="HW42" s="176"/>
      <c r="HX42" s="176"/>
      <c r="HY42" s="176"/>
      <c r="HZ42" s="176"/>
      <c r="IA42" s="176"/>
      <c r="IB42" s="176"/>
      <c r="IC42" s="176"/>
      <c r="ID42" s="176"/>
      <c r="IE42" s="176"/>
      <c r="IF42" s="176"/>
      <c r="IG42" s="176"/>
      <c r="IH42" s="176"/>
      <c r="II42" s="176"/>
      <c r="IJ42" s="176"/>
      <c r="IK42" s="176"/>
      <c r="IL42" s="176"/>
      <c r="IM42" s="176"/>
      <c r="IN42" s="176"/>
      <c r="IO42" s="176"/>
      <c r="IP42" s="176"/>
      <c r="IQ42" s="176"/>
      <c r="IR42" s="176"/>
      <c r="IS42" s="176"/>
      <c r="IT42" s="176"/>
      <c r="IU42" s="176"/>
      <c r="IV42" s="176"/>
      <c r="IW42" s="176"/>
      <c r="IX42" s="176"/>
      <c r="IY42" s="176"/>
      <c r="IZ42" s="176"/>
      <c r="JA42" s="176"/>
      <c r="JB42" s="176"/>
      <c r="JC42" s="176"/>
      <c r="JD42" s="176"/>
      <c r="JE42" s="176"/>
      <c r="JF42" s="176"/>
      <c r="JG42" s="176"/>
      <c r="JH42" s="176"/>
      <c r="JI42" s="176"/>
      <c r="JJ42" s="176"/>
      <c r="JK42" s="176"/>
      <c r="JL42" s="176"/>
      <c r="JM42" s="176"/>
      <c r="JN42" s="176"/>
      <c r="JO42" s="176"/>
      <c r="JP42" s="176"/>
      <c r="JQ42" s="176"/>
      <c r="JR42" s="176"/>
      <c r="JS42" s="176"/>
      <c r="JT42" s="176"/>
      <c r="JU42" s="176"/>
      <c r="JV42" s="176"/>
      <c r="JW42" s="176"/>
      <c r="JX42" s="176"/>
      <c r="JY42" s="176"/>
      <c r="JZ42" s="176"/>
      <c r="KA42" s="176"/>
      <c r="KB42" s="176"/>
      <c r="KC42" s="176"/>
      <c r="KD42" s="176"/>
      <c r="KE42" s="176"/>
      <c r="KF42" s="176"/>
      <c r="KG42" s="176"/>
      <c r="KH42" s="176"/>
      <c r="KI42" s="176"/>
      <c r="KJ42" s="176"/>
      <c r="KK42" s="176"/>
      <c r="KL42" s="176"/>
      <c r="KM42" s="176"/>
      <c r="KN42" s="176"/>
      <c r="KO42" s="176"/>
      <c r="KP42" s="176"/>
      <c r="KQ42" s="176"/>
      <c r="KR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row>
    <row r="43" spans="1:400" ht="19.899999999999999" hidden="1" customHeight="1" thickBot="1">
      <c r="A43" s="32" t="s">
        <v>237</v>
      </c>
      <c r="B43" s="44"/>
      <c r="C43" s="44"/>
      <c r="D43" s="47"/>
      <c r="E43" s="19"/>
      <c r="F43" s="20"/>
      <c r="G43" s="45"/>
      <c r="H43" s="45"/>
      <c r="I43" s="45"/>
      <c r="J43" s="45"/>
      <c r="K43" s="45"/>
      <c r="L43" s="45"/>
      <c r="M43" s="45"/>
      <c r="N43" s="45"/>
      <c r="O43" s="45"/>
      <c r="P43" s="21"/>
      <c r="R43" s="39">
        <f t="shared" si="6"/>
        <v>0</v>
      </c>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c r="CA43" s="176"/>
      <c r="CB43" s="176"/>
      <c r="CC43" s="176"/>
      <c r="CD43" s="176"/>
      <c r="CE43" s="176"/>
      <c r="CF43" s="176"/>
      <c r="CG43" s="176"/>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6"/>
      <c r="DI43" s="176"/>
      <c r="DJ43" s="176"/>
      <c r="DK43" s="176"/>
      <c r="DL43" s="176"/>
      <c r="DM43" s="176"/>
      <c r="DN43" s="176"/>
      <c r="DO43" s="176"/>
      <c r="DP43" s="176"/>
      <c r="DQ43" s="176"/>
      <c r="DR43" s="176"/>
      <c r="DS43" s="176"/>
      <c r="DT43" s="176"/>
      <c r="DU43" s="176"/>
      <c r="DV43" s="176"/>
      <c r="DW43" s="176"/>
      <c r="DX43" s="176"/>
      <c r="DY43" s="176"/>
      <c r="DZ43" s="176"/>
      <c r="EA43" s="176"/>
      <c r="EB43" s="176"/>
      <c r="EC43" s="176"/>
      <c r="ED43" s="176"/>
      <c r="EE43" s="176"/>
      <c r="EF43" s="176"/>
      <c r="EG43" s="176"/>
      <c r="EH43" s="176"/>
      <c r="EI43" s="176"/>
      <c r="EJ43" s="176"/>
      <c r="EK43" s="176"/>
      <c r="EL43" s="176"/>
      <c r="EM43" s="176"/>
      <c r="EN43" s="176"/>
      <c r="EO43" s="176"/>
      <c r="EP43" s="176"/>
      <c r="EQ43" s="176"/>
      <c r="ER43" s="176"/>
      <c r="ES43" s="176"/>
      <c r="ET43" s="176"/>
      <c r="EU43" s="176"/>
      <c r="EV43" s="176"/>
      <c r="EW43" s="176"/>
      <c r="EX43" s="176"/>
      <c r="EY43" s="176"/>
      <c r="EZ43" s="176"/>
      <c r="FA43" s="176"/>
      <c r="FB43" s="176"/>
      <c r="FC43" s="176"/>
      <c r="FD43" s="176"/>
      <c r="FE43" s="176"/>
      <c r="FF43" s="176"/>
      <c r="FG43" s="176"/>
      <c r="FH43" s="176"/>
      <c r="FI43" s="176"/>
      <c r="FJ43" s="176"/>
      <c r="FK43" s="176"/>
      <c r="FL43" s="176"/>
      <c r="FM43" s="176"/>
      <c r="FN43" s="176"/>
      <c r="FO43" s="176"/>
      <c r="FP43" s="176"/>
      <c r="FQ43" s="176"/>
      <c r="FR43" s="176"/>
      <c r="FS43" s="176"/>
      <c r="FT43" s="176"/>
      <c r="FU43" s="176"/>
      <c r="FV43" s="176"/>
      <c r="FW43" s="176"/>
      <c r="FX43" s="176"/>
      <c r="FY43" s="176"/>
      <c r="FZ43" s="176"/>
      <c r="GA43" s="176"/>
      <c r="GB43" s="176"/>
      <c r="GC43" s="176"/>
      <c r="GD43" s="176"/>
      <c r="GE43" s="176"/>
      <c r="GF43" s="176"/>
      <c r="GG43" s="176"/>
      <c r="GH43" s="176"/>
      <c r="GI43" s="176"/>
      <c r="GJ43" s="176"/>
      <c r="GK43" s="176"/>
      <c r="GL43" s="176"/>
      <c r="GM43" s="176"/>
      <c r="GN43" s="176"/>
      <c r="GO43" s="176"/>
      <c r="GP43" s="176"/>
      <c r="GQ43" s="176"/>
      <c r="GR43" s="176"/>
      <c r="GS43" s="176"/>
      <c r="GT43" s="176"/>
      <c r="GU43" s="176"/>
      <c r="GV43" s="176"/>
      <c r="GW43" s="176"/>
      <c r="GX43" s="176"/>
      <c r="GY43" s="176"/>
      <c r="GZ43" s="176"/>
      <c r="HA43" s="176"/>
      <c r="HB43" s="176"/>
      <c r="HC43" s="176"/>
      <c r="HD43" s="176"/>
      <c r="HE43" s="176"/>
      <c r="HF43" s="176"/>
      <c r="HG43" s="176"/>
      <c r="HH43" s="176"/>
      <c r="HI43" s="176"/>
      <c r="HJ43" s="176"/>
      <c r="HK43" s="176"/>
      <c r="HL43" s="176"/>
      <c r="HM43" s="176"/>
      <c r="HN43" s="176"/>
      <c r="HO43" s="176"/>
      <c r="HP43" s="176"/>
      <c r="HQ43" s="176"/>
      <c r="HR43" s="176"/>
      <c r="HS43" s="176"/>
      <c r="HT43" s="176"/>
      <c r="HU43" s="176"/>
      <c r="HV43" s="176"/>
      <c r="HW43" s="176"/>
      <c r="HX43" s="176"/>
      <c r="HY43" s="176"/>
      <c r="HZ43" s="176"/>
      <c r="IA43" s="176"/>
      <c r="IB43" s="176"/>
      <c r="IC43" s="176"/>
      <c r="ID43" s="176"/>
      <c r="IE43" s="176"/>
      <c r="IF43" s="176"/>
      <c r="IG43" s="176"/>
      <c r="IH43" s="176"/>
      <c r="II43" s="176"/>
      <c r="IJ43" s="176"/>
      <c r="IK43" s="176"/>
      <c r="IL43" s="176"/>
      <c r="IM43" s="176"/>
      <c r="IN43" s="176"/>
      <c r="IO43" s="176"/>
      <c r="IP43" s="176"/>
      <c r="IQ43" s="176"/>
      <c r="IR43" s="176"/>
      <c r="IS43" s="176"/>
      <c r="IT43" s="176"/>
      <c r="IU43" s="176"/>
      <c r="IV43" s="176"/>
      <c r="IW43" s="176"/>
      <c r="IX43" s="176"/>
      <c r="IY43" s="176"/>
      <c r="IZ43" s="176"/>
      <c r="JA43" s="176"/>
      <c r="JB43" s="176"/>
      <c r="JC43" s="176"/>
      <c r="JD43" s="176"/>
      <c r="JE43" s="176"/>
      <c r="JF43" s="176"/>
      <c r="JG43" s="176"/>
      <c r="JH43" s="176"/>
      <c r="JI43" s="176"/>
      <c r="JJ43" s="176"/>
      <c r="JK43" s="176"/>
      <c r="JL43" s="176"/>
      <c r="JM43" s="176"/>
      <c r="JN43" s="176"/>
      <c r="JO43" s="176"/>
      <c r="JP43" s="176"/>
      <c r="JQ43" s="176"/>
      <c r="JR43" s="176"/>
      <c r="JS43" s="176"/>
      <c r="JT43" s="176"/>
      <c r="JU43" s="176"/>
      <c r="JV43" s="176"/>
      <c r="JW43" s="176"/>
      <c r="JX43" s="176"/>
      <c r="JY43" s="176"/>
      <c r="JZ43" s="176"/>
      <c r="KA43" s="176"/>
      <c r="KB43" s="176"/>
      <c r="KC43" s="176"/>
      <c r="KD43" s="176"/>
      <c r="KE43" s="176"/>
      <c r="KF43" s="176"/>
      <c r="KG43" s="176"/>
      <c r="KH43" s="176"/>
      <c r="KI43" s="176"/>
      <c r="KJ43" s="176"/>
      <c r="KK43" s="176"/>
      <c r="KL43" s="176"/>
      <c r="KM43" s="176"/>
      <c r="KN43" s="176"/>
      <c r="KO43" s="176"/>
      <c r="KP43" s="176"/>
      <c r="KQ43" s="176"/>
      <c r="KR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row>
    <row r="44" spans="1:400" ht="19.899999999999999" customHeight="1" thickBot="1">
      <c r="A44" s="67" t="s">
        <v>67</v>
      </c>
      <c r="B44" s="93" t="s">
        <v>125</v>
      </c>
      <c r="C44" s="70"/>
      <c r="D44" s="71"/>
      <c r="E44" s="72">
        <f t="shared" ref="E44:P44" si="8">SUM(E41:E43)</f>
        <v>0</v>
      </c>
      <c r="F44" s="73">
        <f t="shared" si="8"/>
        <v>0</v>
      </c>
      <c r="G44" s="73">
        <f t="shared" si="8"/>
        <v>0</v>
      </c>
      <c r="H44" s="73">
        <f t="shared" si="8"/>
        <v>0</v>
      </c>
      <c r="I44" s="73">
        <f t="shared" si="8"/>
        <v>0</v>
      </c>
      <c r="J44" s="73">
        <f t="shared" si="8"/>
        <v>0</v>
      </c>
      <c r="K44" s="73">
        <f t="shared" si="8"/>
        <v>0</v>
      </c>
      <c r="L44" s="73">
        <f t="shared" si="8"/>
        <v>0</v>
      </c>
      <c r="M44" s="73">
        <f t="shared" si="8"/>
        <v>0</v>
      </c>
      <c r="N44" s="73">
        <f t="shared" si="8"/>
        <v>0</v>
      </c>
      <c r="O44" s="73">
        <f t="shared" si="8"/>
        <v>0</v>
      </c>
      <c r="P44" s="74">
        <f t="shared" si="8"/>
        <v>0</v>
      </c>
      <c r="R44" s="39">
        <f t="shared" si="6"/>
        <v>0</v>
      </c>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c r="BP44" s="176"/>
      <c r="BQ44" s="176"/>
      <c r="BR44" s="176"/>
      <c r="BS44" s="176"/>
      <c r="BT44" s="176"/>
      <c r="BU44" s="176"/>
      <c r="BV44" s="176"/>
      <c r="BW44" s="176"/>
      <c r="BX44" s="176"/>
      <c r="BY44" s="176"/>
      <c r="BZ44" s="176"/>
      <c r="CA44" s="176"/>
      <c r="CB44" s="176"/>
      <c r="CC44" s="176"/>
      <c r="CD44" s="176"/>
      <c r="CE44" s="176"/>
      <c r="CF44" s="176"/>
      <c r="CG44" s="176"/>
      <c r="CH44" s="176"/>
      <c r="CI44" s="176"/>
      <c r="CJ44" s="176"/>
      <c r="CK44" s="176"/>
      <c r="CL44" s="176"/>
      <c r="CM44" s="176"/>
      <c r="CN44" s="176"/>
      <c r="CO44" s="176"/>
      <c r="CP44" s="176"/>
      <c r="CQ44" s="176"/>
      <c r="CR44" s="176"/>
      <c r="CS44" s="176"/>
      <c r="CT44" s="176"/>
      <c r="CU44" s="176"/>
      <c r="CV44" s="176"/>
      <c r="CW44" s="176"/>
      <c r="CX44" s="176"/>
      <c r="CY44" s="176"/>
      <c r="CZ44" s="176"/>
      <c r="DA44" s="176"/>
      <c r="DB44" s="176"/>
      <c r="DC44" s="176"/>
      <c r="DD44" s="176"/>
      <c r="DE44" s="176"/>
      <c r="DF44" s="176"/>
      <c r="DG44" s="176"/>
      <c r="DH44" s="176"/>
      <c r="DI44" s="176"/>
      <c r="DJ44" s="176"/>
      <c r="DK44" s="176"/>
      <c r="DL44" s="176"/>
      <c r="DM44" s="176"/>
      <c r="DN44" s="176"/>
      <c r="DO44" s="176"/>
      <c r="DP44" s="176"/>
      <c r="DQ44" s="176"/>
      <c r="DR44" s="176"/>
      <c r="DS44" s="176"/>
      <c r="DT44" s="176"/>
      <c r="DU44" s="176"/>
      <c r="DV44" s="176"/>
      <c r="DW44" s="176"/>
      <c r="DX44" s="176"/>
      <c r="DY44" s="176"/>
      <c r="DZ44" s="176"/>
      <c r="EA44" s="176"/>
      <c r="EB44" s="176"/>
      <c r="EC44" s="176"/>
      <c r="ED44" s="176"/>
      <c r="EE44" s="176"/>
      <c r="EF44" s="176"/>
      <c r="EG44" s="176"/>
      <c r="EH44" s="176"/>
      <c r="EI44" s="176"/>
      <c r="EJ44" s="176"/>
      <c r="EK44" s="176"/>
      <c r="EL44" s="176"/>
      <c r="EM44" s="176"/>
      <c r="EN44" s="176"/>
      <c r="EO44" s="176"/>
      <c r="EP44" s="176"/>
      <c r="EQ44" s="176"/>
      <c r="ER44" s="176"/>
      <c r="ES44" s="176"/>
      <c r="ET44" s="176"/>
      <c r="EU44" s="176"/>
      <c r="EV44" s="176"/>
      <c r="EW44" s="176"/>
      <c r="EX44" s="176"/>
      <c r="EY44" s="176"/>
      <c r="EZ44" s="176"/>
      <c r="FA44" s="176"/>
      <c r="FB44" s="176"/>
      <c r="FC44" s="176"/>
      <c r="FD44" s="176"/>
      <c r="FE44" s="176"/>
      <c r="FF44" s="176"/>
      <c r="FG44" s="176"/>
      <c r="FH44" s="176"/>
      <c r="FI44" s="176"/>
      <c r="FJ44" s="176"/>
      <c r="FK44" s="176"/>
      <c r="FL44" s="176"/>
      <c r="FM44" s="176"/>
      <c r="FN44" s="176"/>
      <c r="FO44" s="176"/>
      <c r="FP44" s="176"/>
      <c r="FQ44" s="176"/>
      <c r="FR44" s="176"/>
      <c r="FS44" s="176"/>
      <c r="FT44" s="176"/>
      <c r="FU44" s="176"/>
      <c r="FV44" s="176"/>
      <c r="FW44" s="176"/>
      <c r="FX44" s="176"/>
      <c r="FY44" s="176"/>
      <c r="FZ44" s="176"/>
      <c r="GA44" s="176"/>
      <c r="GB44" s="176"/>
      <c r="GC44" s="176"/>
      <c r="GD44" s="176"/>
      <c r="GE44" s="176"/>
      <c r="GF44" s="176"/>
      <c r="GG44" s="176"/>
      <c r="GH44" s="176"/>
      <c r="GI44" s="176"/>
      <c r="GJ44" s="176"/>
      <c r="GK44" s="176"/>
      <c r="GL44" s="176"/>
      <c r="GM44" s="176"/>
      <c r="GN44" s="176"/>
      <c r="GO44" s="176"/>
      <c r="GP44" s="176"/>
      <c r="GQ44" s="176"/>
      <c r="GR44" s="176"/>
      <c r="GS44" s="176"/>
      <c r="GT44" s="176"/>
      <c r="GU44" s="176"/>
      <c r="GV44" s="176"/>
      <c r="GW44" s="176"/>
      <c r="GX44" s="176"/>
      <c r="GY44" s="176"/>
      <c r="GZ44" s="176"/>
      <c r="HA44" s="176"/>
      <c r="HB44" s="176"/>
      <c r="HC44" s="176"/>
      <c r="HD44" s="176"/>
      <c r="HE44" s="176"/>
      <c r="HF44" s="176"/>
      <c r="HG44" s="176"/>
      <c r="HH44" s="176"/>
      <c r="HI44" s="176"/>
      <c r="HJ44" s="176"/>
      <c r="HK44" s="176"/>
      <c r="HL44" s="176"/>
      <c r="HM44" s="176"/>
      <c r="HN44" s="176"/>
      <c r="HO44" s="176"/>
      <c r="HP44" s="176"/>
      <c r="HQ44" s="176"/>
      <c r="HR44" s="176"/>
      <c r="HS44" s="176"/>
      <c r="HT44" s="176"/>
      <c r="HU44" s="176"/>
      <c r="HV44" s="176"/>
      <c r="HW44" s="176"/>
      <c r="HX44" s="176"/>
      <c r="HY44" s="176"/>
      <c r="HZ44" s="176"/>
      <c r="IA44" s="176"/>
      <c r="IB44" s="176"/>
      <c r="IC44" s="176"/>
      <c r="ID44" s="176"/>
      <c r="IE44" s="176"/>
      <c r="IF44" s="176"/>
      <c r="IG44" s="176"/>
      <c r="IH44" s="176"/>
      <c r="II44" s="176"/>
      <c r="IJ44" s="176"/>
      <c r="IK44" s="176"/>
      <c r="IL44" s="176"/>
      <c r="IM44" s="176"/>
      <c r="IN44" s="176"/>
      <c r="IO44" s="176"/>
      <c r="IP44" s="176"/>
      <c r="IQ44" s="176"/>
      <c r="IR44" s="176"/>
      <c r="IS44" s="176"/>
      <c r="IT44" s="176"/>
      <c r="IU44" s="176"/>
      <c r="IV44" s="176"/>
      <c r="IW44" s="176"/>
      <c r="IX44" s="176"/>
      <c r="IY44" s="176"/>
      <c r="IZ44" s="176"/>
      <c r="JA44" s="176"/>
      <c r="JB44" s="176"/>
      <c r="JC44" s="176"/>
      <c r="JD44" s="176"/>
      <c r="JE44" s="176"/>
      <c r="JF44" s="176"/>
      <c r="JG44" s="176"/>
      <c r="JH44" s="176"/>
      <c r="JI44" s="176"/>
      <c r="JJ44" s="176"/>
      <c r="JK44" s="176"/>
      <c r="JL44" s="176"/>
      <c r="JM44" s="176"/>
      <c r="JN44" s="176"/>
      <c r="JO44" s="176"/>
      <c r="JP44" s="176"/>
      <c r="JQ44" s="176"/>
      <c r="JR44" s="176"/>
      <c r="JS44" s="176"/>
      <c r="JT44" s="176"/>
      <c r="JU44" s="176"/>
      <c r="JV44" s="176"/>
      <c r="JW44" s="176"/>
      <c r="JX44" s="176"/>
      <c r="JY44" s="176"/>
      <c r="JZ44" s="176"/>
      <c r="KA44" s="176"/>
      <c r="KB44" s="176"/>
      <c r="KC44" s="176"/>
      <c r="KD44" s="176"/>
      <c r="KE44" s="176"/>
      <c r="KF44" s="176"/>
      <c r="KG44" s="176"/>
      <c r="KH44" s="176"/>
      <c r="KI44" s="176"/>
      <c r="KJ44" s="176"/>
      <c r="KK44" s="176"/>
      <c r="KL44" s="176"/>
      <c r="KM44" s="176"/>
      <c r="KN44" s="176"/>
      <c r="KO44" s="176"/>
      <c r="KP44" s="176"/>
      <c r="KQ44" s="176"/>
      <c r="KR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row>
    <row r="45" spans="1:400" ht="19.899999999999999" customHeight="1">
      <c r="A45" s="32" t="s">
        <v>83</v>
      </c>
      <c r="B45" s="83" t="s">
        <v>218</v>
      </c>
      <c r="C45" s="17"/>
      <c r="D45" s="18"/>
      <c r="E45" s="19"/>
      <c r="F45" s="20"/>
      <c r="G45" s="45"/>
      <c r="H45" s="45"/>
      <c r="I45" s="45"/>
      <c r="J45" s="45"/>
      <c r="K45" s="45"/>
      <c r="L45" s="45"/>
      <c r="M45" s="45"/>
      <c r="N45" s="45"/>
      <c r="O45" s="45"/>
      <c r="P45" s="48"/>
      <c r="Q45" s="14"/>
      <c r="R45" s="39">
        <f t="shared" si="6"/>
        <v>0</v>
      </c>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c r="EB45" s="176"/>
      <c r="EC45" s="176"/>
      <c r="ED45" s="176"/>
      <c r="EE45" s="176"/>
      <c r="EF45" s="176"/>
      <c r="EG45" s="176"/>
      <c r="EH45" s="176"/>
      <c r="EI45" s="176"/>
      <c r="EJ45" s="176"/>
      <c r="EK45" s="176"/>
      <c r="EL45" s="176"/>
      <c r="EM45" s="176"/>
      <c r="EN45" s="176"/>
      <c r="EO45" s="176"/>
      <c r="EP45" s="176"/>
      <c r="EQ45" s="176"/>
      <c r="ER45" s="176"/>
      <c r="ES45" s="176"/>
      <c r="ET45" s="176"/>
      <c r="EU45" s="176"/>
      <c r="EV45" s="176"/>
      <c r="EW45" s="176"/>
      <c r="EX45" s="176"/>
      <c r="EY45" s="176"/>
      <c r="EZ45" s="176"/>
      <c r="FA45" s="176"/>
      <c r="FB45" s="176"/>
      <c r="FC45" s="176"/>
      <c r="FD45" s="176"/>
      <c r="FE45" s="176"/>
      <c r="FF45" s="176"/>
      <c r="FG45" s="176"/>
      <c r="FH45" s="176"/>
      <c r="FI45" s="176"/>
      <c r="FJ45" s="176"/>
      <c r="FK45" s="176"/>
      <c r="FL45" s="176"/>
      <c r="FM45" s="176"/>
      <c r="FN45" s="176"/>
      <c r="FO45" s="176"/>
      <c r="FP45" s="176"/>
      <c r="FQ45" s="176"/>
      <c r="FR45" s="176"/>
      <c r="FS45" s="176"/>
      <c r="FT45" s="176"/>
      <c r="FU45" s="176"/>
      <c r="FV45" s="176"/>
      <c r="FW45" s="176"/>
      <c r="FX45" s="176"/>
      <c r="FY45" s="176"/>
      <c r="FZ45" s="176"/>
      <c r="GA45" s="176"/>
      <c r="GB45" s="176"/>
      <c r="GC45" s="176"/>
      <c r="GD45" s="176"/>
      <c r="GE45" s="176"/>
      <c r="GF45" s="176"/>
      <c r="GG45" s="176"/>
      <c r="GH45" s="176"/>
      <c r="GI45" s="176"/>
      <c r="GJ45" s="176"/>
      <c r="GK45" s="176"/>
      <c r="GL45" s="176"/>
      <c r="GM45" s="176"/>
      <c r="GN45" s="176"/>
      <c r="GO45" s="176"/>
      <c r="GP45" s="176"/>
      <c r="GQ45" s="176"/>
      <c r="GR45" s="176"/>
      <c r="GS45" s="176"/>
      <c r="GT45" s="176"/>
      <c r="GU45" s="176"/>
      <c r="GV45" s="176"/>
      <c r="GW45" s="176"/>
      <c r="GX45" s="176"/>
      <c r="GY45" s="176"/>
      <c r="GZ45" s="176"/>
      <c r="HA45" s="176"/>
      <c r="HB45" s="176"/>
      <c r="HC45" s="176"/>
      <c r="HD45" s="176"/>
      <c r="HE45" s="176"/>
      <c r="HF45" s="176"/>
      <c r="HG45" s="176"/>
      <c r="HH45" s="176"/>
      <c r="HI45" s="176"/>
      <c r="HJ45" s="176"/>
      <c r="HK45" s="176"/>
      <c r="HL45" s="176"/>
      <c r="HM45" s="176"/>
      <c r="HN45" s="176"/>
      <c r="HO45" s="176"/>
      <c r="HP45" s="176"/>
      <c r="HQ45" s="176"/>
      <c r="HR45" s="176"/>
      <c r="HS45" s="176"/>
      <c r="HT45" s="176"/>
      <c r="HU45" s="176"/>
      <c r="HV45" s="176"/>
      <c r="HW45" s="176"/>
      <c r="HX45" s="176"/>
      <c r="HY45" s="176"/>
      <c r="HZ45" s="176"/>
      <c r="IA45" s="176"/>
      <c r="IB45" s="176"/>
      <c r="IC45" s="176"/>
      <c r="ID45" s="176"/>
      <c r="IE45" s="176"/>
      <c r="IF45" s="176"/>
      <c r="IG45" s="176"/>
      <c r="IH45" s="176"/>
      <c r="II45" s="176"/>
      <c r="IJ45" s="176"/>
      <c r="IK45" s="176"/>
      <c r="IL45" s="176"/>
      <c r="IM45" s="176"/>
      <c r="IN45" s="176"/>
      <c r="IO45" s="176"/>
      <c r="IP45" s="176"/>
      <c r="IQ45" s="176"/>
      <c r="IR45" s="176"/>
      <c r="IS45" s="176"/>
      <c r="IT45" s="176"/>
      <c r="IU45" s="176"/>
      <c r="IV45" s="176"/>
      <c r="IW45" s="176"/>
      <c r="IX45" s="176"/>
      <c r="IY45" s="176"/>
      <c r="IZ45" s="176"/>
      <c r="JA45" s="176"/>
      <c r="JB45" s="176"/>
      <c r="JC45" s="176"/>
      <c r="JD45" s="176"/>
      <c r="JE45" s="176"/>
      <c r="JF45" s="176"/>
      <c r="JG45" s="176"/>
      <c r="JH45" s="176"/>
      <c r="JI45" s="176"/>
      <c r="JJ45" s="176"/>
      <c r="JK45" s="176"/>
      <c r="JL45" s="176"/>
      <c r="JM45" s="176"/>
      <c r="JN45" s="176"/>
      <c r="JO45" s="176"/>
      <c r="JP45" s="176"/>
      <c r="JQ45" s="176"/>
      <c r="JR45" s="176"/>
      <c r="JS45" s="176"/>
      <c r="JT45" s="176"/>
      <c r="JU45" s="176"/>
      <c r="JV45" s="176"/>
      <c r="JW45" s="176"/>
      <c r="JX45" s="176"/>
      <c r="JY45" s="176"/>
      <c r="JZ45" s="176"/>
      <c r="KA45" s="176"/>
      <c r="KB45" s="176"/>
      <c r="KC45" s="176"/>
      <c r="KD45" s="176"/>
      <c r="KE45" s="176"/>
      <c r="KF45" s="176"/>
      <c r="KG45" s="176"/>
      <c r="KH45" s="176"/>
      <c r="KI45" s="176"/>
      <c r="KJ45" s="176"/>
      <c r="KK45" s="176"/>
      <c r="KL45" s="176"/>
      <c r="KM45" s="176"/>
      <c r="KN45" s="176"/>
      <c r="KO45" s="176"/>
      <c r="KP45" s="176"/>
      <c r="KQ45" s="176"/>
      <c r="KR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row>
    <row r="46" spans="1:400" s="173" customFormat="1" ht="19.899999999999999" customHeight="1">
      <c r="A46" s="166" t="s">
        <v>258</v>
      </c>
      <c r="B46" s="167" t="s">
        <v>259</v>
      </c>
      <c r="C46" s="168"/>
      <c r="D46" s="169"/>
      <c r="E46" s="170"/>
      <c r="F46" s="171"/>
      <c r="G46" s="171">
        <f t="shared" ref="G46:P46" si="9">+G$21*0.8</f>
        <v>300</v>
      </c>
      <c r="H46" s="171">
        <f t="shared" si="9"/>
        <v>600</v>
      </c>
      <c r="I46" s="171">
        <f t="shared" si="9"/>
        <v>1000</v>
      </c>
      <c r="J46" s="171">
        <f t="shared" si="9"/>
        <v>1000</v>
      </c>
      <c r="K46" s="171">
        <f t="shared" si="9"/>
        <v>1000</v>
      </c>
      <c r="L46" s="171">
        <f t="shared" si="9"/>
        <v>1000</v>
      </c>
      <c r="M46" s="171">
        <f t="shared" si="9"/>
        <v>2000</v>
      </c>
      <c r="N46" s="171">
        <f t="shared" si="9"/>
        <v>3000</v>
      </c>
      <c r="O46" s="171">
        <f t="shared" si="9"/>
        <v>3000</v>
      </c>
      <c r="P46" s="171">
        <f t="shared" si="9"/>
        <v>3000</v>
      </c>
      <c r="Q46" s="172"/>
      <c r="R46" s="39">
        <f t="shared" si="6"/>
        <v>15900</v>
      </c>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c r="EB46" s="176"/>
      <c r="EC46" s="176"/>
      <c r="ED46" s="176"/>
      <c r="EE46" s="176"/>
      <c r="EF46" s="176"/>
      <c r="EG46" s="176"/>
      <c r="EH46" s="176"/>
      <c r="EI46" s="176"/>
      <c r="EJ46" s="176"/>
      <c r="EK46" s="176"/>
      <c r="EL46" s="176"/>
      <c r="EM46" s="176"/>
      <c r="EN46" s="176"/>
      <c r="EO46" s="176"/>
      <c r="EP46" s="176"/>
      <c r="EQ46" s="176"/>
      <c r="ER46" s="176"/>
      <c r="ES46" s="176"/>
      <c r="ET46" s="176"/>
      <c r="EU46" s="176"/>
      <c r="EV46" s="176"/>
      <c r="EW46" s="176"/>
      <c r="EX46" s="176"/>
      <c r="EY46" s="176"/>
      <c r="EZ46" s="176"/>
      <c r="FA46" s="176"/>
      <c r="FB46" s="176"/>
      <c r="FC46" s="176"/>
      <c r="FD46" s="176"/>
      <c r="FE46" s="176"/>
      <c r="FF46" s="176"/>
      <c r="FG46" s="176"/>
      <c r="FH46" s="176"/>
      <c r="FI46" s="176"/>
      <c r="FJ46" s="176"/>
      <c r="FK46" s="176"/>
      <c r="FL46" s="176"/>
      <c r="FM46" s="176"/>
      <c r="FN46" s="176"/>
      <c r="FO46" s="176"/>
      <c r="FP46" s="176"/>
      <c r="FQ46" s="176"/>
      <c r="FR46" s="176"/>
      <c r="FS46" s="176"/>
      <c r="FT46" s="176"/>
      <c r="FU46" s="176"/>
      <c r="FV46" s="176"/>
      <c r="FW46" s="176"/>
      <c r="FX46" s="176"/>
      <c r="FY46" s="176"/>
      <c r="FZ46" s="176"/>
      <c r="GA46" s="176"/>
      <c r="GB46" s="176"/>
      <c r="GC46" s="176"/>
      <c r="GD46" s="176"/>
      <c r="GE46" s="176"/>
      <c r="GF46" s="176"/>
      <c r="GG46" s="176"/>
      <c r="GH46" s="176"/>
      <c r="GI46" s="176"/>
      <c r="GJ46" s="176"/>
      <c r="GK46" s="176"/>
      <c r="GL46" s="176"/>
      <c r="GM46" s="176"/>
      <c r="GN46" s="176"/>
      <c r="GO46" s="176"/>
      <c r="GP46" s="176"/>
      <c r="GQ46" s="176"/>
      <c r="GR46" s="176"/>
      <c r="GS46" s="176"/>
      <c r="GT46" s="176"/>
      <c r="GU46" s="176"/>
      <c r="GV46" s="176"/>
      <c r="GW46" s="176"/>
      <c r="GX46" s="176"/>
      <c r="GY46" s="176"/>
      <c r="GZ46" s="176"/>
      <c r="HA46" s="176"/>
      <c r="HB46" s="176"/>
      <c r="HC46" s="176"/>
      <c r="HD46" s="176"/>
      <c r="HE46" s="176"/>
      <c r="HF46" s="176"/>
      <c r="HG46" s="176"/>
      <c r="HH46" s="176"/>
      <c r="HI46" s="176"/>
      <c r="HJ46" s="176"/>
      <c r="HK46" s="176"/>
      <c r="HL46" s="176"/>
      <c r="HM46" s="176"/>
      <c r="HN46" s="176"/>
      <c r="HO46" s="176"/>
      <c r="HP46" s="176"/>
      <c r="HQ46" s="176"/>
      <c r="HR46" s="176"/>
      <c r="HS46" s="176"/>
      <c r="HT46" s="176"/>
      <c r="HU46" s="176"/>
      <c r="HV46" s="176"/>
      <c r="HW46" s="176"/>
      <c r="HX46" s="176"/>
      <c r="HY46" s="176"/>
      <c r="HZ46" s="176"/>
      <c r="IA46" s="176"/>
      <c r="IB46" s="176"/>
      <c r="IC46" s="176"/>
      <c r="ID46" s="176"/>
      <c r="IE46" s="176"/>
      <c r="IF46" s="176"/>
      <c r="IG46" s="176"/>
      <c r="IH46" s="176"/>
      <c r="II46" s="176"/>
      <c r="IJ46" s="176"/>
      <c r="IK46" s="176"/>
      <c r="IL46" s="176"/>
      <c r="IM46" s="176"/>
      <c r="IN46" s="176"/>
      <c r="IO46" s="176"/>
      <c r="IP46" s="176"/>
      <c r="IQ46" s="176"/>
      <c r="IR46" s="176"/>
      <c r="IS46" s="176"/>
      <c r="IT46" s="176"/>
      <c r="IU46" s="176"/>
      <c r="IV46" s="176"/>
      <c r="IW46" s="176"/>
      <c r="IX46" s="176"/>
      <c r="IY46" s="176"/>
      <c r="IZ46" s="176"/>
      <c r="JA46" s="176"/>
      <c r="JB46" s="176"/>
      <c r="JC46" s="176"/>
      <c r="JD46" s="176"/>
      <c r="JE46" s="176"/>
      <c r="JF46" s="176"/>
      <c r="JG46" s="176"/>
      <c r="JH46" s="176"/>
      <c r="JI46" s="176"/>
      <c r="JJ46" s="176"/>
      <c r="JK46" s="176"/>
      <c r="JL46" s="176"/>
      <c r="JM46" s="176"/>
      <c r="JN46" s="176"/>
      <c r="JO46" s="176"/>
      <c r="JP46" s="176"/>
      <c r="JQ46" s="176"/>
      <c r="JR46" s="176"/>
      <c r="JS46" s="176"/>
      <c r="JT46" s="176"/>
      <c r="JU46" s="176"/>
      <c r="JV46" s="176"/>
      <c r="JW46" s="176"/>
      <c r="JX46" s="176"/>
      <c r="JY46" s="176"/>
      <c r="JZ46" s="176"/>
      <c r="KA46" s="176"/>
      <c r="KB46" s="176"/>
      <c r="KC46" s="176"/>
      <c r="KD46" s="176"/>
      <c r="KE46" s="176"/>
      <c r="KF46" s="176"/>
      <c r="KG46" s="176"/>
      <c r="KH46" s="176"/>
      <c r="KI46" s="176"/>
      <c r="KJ46" s="176"/>
      <c r="KK46" s="176"/>
      <c r="KL46" s="176"/>
      <c r="KM46" s="176"/>
      <c r="KN46" s="176"/>
      <c r="KO46" s="176"/>
      <c r="KP46" s="176"/>
      <c r="KQ46" s="176"/>
      <c r="KR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row>
    <row r="47" spans="1:400" ht="39.4" customHeight="1">
      <c r="A47" s="86" t="s">
        <v>84</v>
      </c>
      <c r="B47" s="186" t="s">
        <v>261</v>
      </c>
      <c r="C47" s="186"/>
      <c r="D47" s="187"/>
      <c r="E47" s="19"/>
      <c r="F47" s="20"/>
      <c r="G47" s="177">
        <v>250</v>
      </c>
      <c r="H47" s="20">
        <v>500</v>
      </c>
      <c r="I47" s="20">
        <v>700</v>
      </c>
      <c r="J47" s="20">
        <v>700</v>
      </c>
      <c r="K47" s="20">
        <v>700</v>
      </c>
      <c r="L47" s="20">
        <v>700</v>
      </c>
      <c r="M47" s="20">
        <v>900</v>
      </c>
      <c r="N47" s="20">
        <v>900</v>
      </c>
      <c r="O47" s="20">
        <v>900</v>
      </c>
      <c r="P47" s="20">
        <v>900</v>
      </c>
      <c r="Q47" s="14"/>
      <c r="R47" s="39">
        <f>SUM(G47:Q47)</f>
        <v>7150</v>
      </c>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c r="EC47" s="176"/>
      <c r="ED47" s="176"/>
      <c r="EE47" s="176"/>
      <c r="EF47" s="176"/>
      <c r="EG47" s="176"/>
      <c r="EH47" s="176"/>
      <c r="EI47" s="176"/>
      <c r="EJ47" s="176"/>
      <c r="EK47" s="176"/>
      <c r="EL47" s="176"/>
      <c r="EM47" s="176"/>
      <c r="EN47" s="176"/>
      <c r="EO47" s="176"/>
      <c r="EP47" s="176"/>
      <c r="EQ47" s="176"/>
      <c r="ER47" s="176"/>
      <c r="ES47" s="176"/>
      <c r="ET47" s="176"/>
      <c r="EU47" s="176"/>
      <c r="EV47" s="176"/>
      <c r="EW47" s="176"/>
      <c r="EX47" s="176"/>
      <c r="EY47" s="176"/>
      <c r="EZ47" s="176"/>
      <c r="FA47" s="176"/>
      <c r="FB47" s="176"/>
      <c r="FC47" s="176"/>
      <c r="FD47" s="176"/>
      <c r="FE47" s="176"/>
      <c r="FF47" s="176"/>
      <c r="FG47" s="176"/>
      <c r="FH47" s="176"/>
      <c r="FI47" s="176"/>
      <c r="FJ47" s="176"/>
      <c r="FK47" s="176"/>
      <c r="FL47" s="176"/>
      <c r="FM47" s="176"/>
      <c r="FN47" s="176"/>
      <c r="FO47" s="176"/>
      <c r="FP47" s="176"/>
      <c r="FQ47" s="176"/>
      <c r="FR47" s="176"/>
      <c r="FS47" s="176"/>
      <c r="FT47" s="176"/>
      <c r="FU47" s="176"/>
      <c r="FV47" s="176"/>
      <c r="FW47" s="176"/>
      <c r="FX47" s="176"/>
      <c r="FY47" s="176"/>
      <c r="FZ47" s="176"/>
      <c r="GA47" s="176"/>
      <c r="GB47" s="176"/>
      <c r="GC47" s="176"/>
      <c r="GD47" s="176"/>
      <c r="GE47" s="176"/>
      <c r="GF47" s="176"/>
      <c r="GG47" s="176"/>
      <c r="GH47" s="176"/>
      <c r="GI47" s="176"/>
      <c r="GJ47" s="176"/>
      <c r="GK47" s="176"/>
      <c r="GL47" s="176"/>
      <c r="GM47" s="176"/>
      <c r="GN47" s="176"/>
      <c r="GO47" s="176"/>
      <c r="GP47" s="176"/>
      <c r="GQ47" s="176"/>
      <c r="GR47" s="176"/>
      <c r="GS47" s="176"/>
      <c r="GT47" s="176"/>
      <c r="GU47" s="176"/>
      <c r="GV47" s="176"/>
      <c r="GW47" s="176"/>
      <c r="GX47" s="176"/>
      <c r="GY47" s="176"/>
      <c r="GZ47" s="176"/>
      <c r="HA47" s="176"/>
      <c r="HB47" s="176"/>
      <c r="HC47" s="176"/>
      <c r="HD47" s="176"/>
      <c r="HE47" s="176"/>
      <c r="HF47" s="176"/>
      <c r="HG47" s="176"/>
      <c r="HH47" s="176"/>
      <c r="HI47" s="176"/>
      <c r="HJ47" s="176"/>
      <c r="HK47" s="176"/>
      <c r="HL47" s="176"/>
      <c r="HM47" s="176"/>
      <c r="HN47" s="176"/>
      <c r="HO47" s="176"/>
      <c r="HP47" s="176"/>
      <c r="HQ47" s="176"/>
      <c r="HR47" s="176"/>
      <c r="HS47" s="176"/>
      <c r="HT47" s="176"/>
      <c r="HU47" s="176"/>
      <c r="HV47" s="176"/>
      <c r="HW47" s="176"/>
      <c r="HX47" s="176"/>
      <c r="HY47" s="176"/>
      <c r="HZ47" s="176"/>
      <c r="IA47" s="176"/>
      <c r="IB47" s="176"/>
      <c r="IC47" s="176"/>
      <c r="ID47" s="176"/>
      <c r="IE47" s="176"/>
      <c r="IF47" s="176"/>
      <c r="IG47" s="176"/>
      <c r="IH47" s="176"/>
      <c r="II47" s="176"/>
      <c r="IJ47" s="176"/>
      <c r="IK47" s="176"/>
      <c r="IL47" s="176"/>
      <c r="IM47" s="176"/>
      <c r="IN47" s="176"/>
      <c r="IO47" s="176"/>
      <c r="IP47" s="176"/>
      <c r="IQ47" s="176"/>
      <c r="IR47" s="176"/>
      <c r="IS47" s="176"/>
      <c r="IT47" s="176"/>
      <c r="IU47" s="176"/>
      <c r="IV47" s="176"/>
      <c r="IW47" s="176"/>
      <c r="IX47" s="176"/>
      <c r="IY47" s="176"/>
      <c r="IZ47" s="176"/>
      <c r="JA47" s="176"/>
      <c r="JB47" s="176"/>
      <c r="JC47" s="176"/>
      <c r="JD47" s="176"/>
      <c r="JE47" s="176"/>
      <c r="JF47" s="176"/>
      <c r="JG47" s="176"/>
      <c r="JH47" s="176"/>
      <c r="JI47" s="176"/>
      <c r="JJ47" s="176"/>
      <c r="JK47" s="176"/>
      <c r="JL47" s="176"/>
      <c r="JM47" s="176"/>
      <c r="JN47" s="176"/>
      <c r="JO47" s="176"/>
      <c r="JP47" s="176"/>
      <c r="JQ47" s="176"/>
      <c r="JR47" s="176"/>
      <c r="JS47" s="176"/>
      <c r="JT47" s="176"/>
      <c r="JU47" s="176"/>
      <c r="JV47" s="176"/>
      <c r="JW47" s="176"/>
      <c r="JX47" s="176"/>
      <c r="JY47" s="176"/>
      <c r="JZ47" s="176"/>
      <c r="KA47" s="176"/>
      <c r="KB47" s="176"/>
      <c r="KC47" s="176"/>
      <c r="KD47" s="176"/>
      <c r="KE47" s="176"/>
      <c r="KF47" s="176"/>
      <c r="KG47" s="176"/>
      <c r="KH47" s="176"/>
      <c r="KI47" s="176"/>
      <c r="KJ47" s="176"/>
      <c r="KK47" s="176"/>
      <c r="KL47" s="176"/>
      <c r="KM47" s="176"/>
      <c r="KN47" s="176"/>
      <c r="KO47" s="176"/>
      <c r="KP47" s="176"/>
      <c r="KQ47" s="176"/>
      <c r="KR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row>
    <row r="48" spans="1:400" ht="33">
      <c r="A48" s="86" t="s">
        <v>85</v>
      </c>
      <c r="B48" s="186" t="s">
        <v>128</v>
      </c>
      <c r="C48" s="186"/>
      <c r="D48" s="187"/>
      <c r="E48" s="19"/>
      <c r="F48" s="20"/>
      <c r="G48" s="45"/>
      <c r="H48" s="45"/>
      <c r="I48" s="45"/>
      <c r="J48" s="45"/>
      <c r="K48" s="45"/>
      <c r="L48" s="45"/>
      <c r="M48" s="45"/>
      <c r="N48" s="45"/>
      <c r="O48" s="45"/>
      <c r="P48" s="48"/>
      <c r="Q48" s="14"/>
      <c r="R48" s="39"/>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c r="FA48" s="176"/>
      <c r="FB48" s="176"/>
      <c r="FC48" s="176"/>
      <c r="FD48" s="176"/>
      <c r="FE48" s="176"/>
      <c r="FF48" s="176"/>
      <c r="FG48" s="176"/>
      <c r="FH48" s="176"/>
      <c r="FI48" s="176"/>
      <c r="FJ48" s="176"/>
      <c r="FK48" s="176"/>
      <c r="FL48" s="176"/>
      <c r="FM48" s="176"/>
      <c r="FN48" s="176"/>
      <c r="FO48" s="176"/>
      <c r="FP48" s="176"/>
      <c r="FQ48" s="176"/>
      <c r="FR48" s="176"/>
      <c r="FS48" s="176"/>
      <c r="FT48" s="176"/>
      <c r="FU48" s="176"/>
      <c r="FV48" s="176"/>
      <c r="FW48" s="176"/>
      <c r="FX48" s="176"/>
      <c r="FY48" s="176"/>
      <c r="FZ48" s="176"/>
      <c r="GA48" s="176"/>
      <c r="GB48" s="176"/>
      <c r="GC48" s="176"/>
      <c r="GD48" s="176"/>
      <c r="GE48" s="176"/>
      <c r="GF48" s="176"/>
      <c r="GG48" s="176"/>
      <c r="GH48" s="176"/>
      <c r="GI48" s="176"/>
      <c r="GJ48" s="176"/>
      <c r="GK48" s="176"/>
      <c r="GL48" s="176"/>
      <c r="GM48" s="176"/>
      <c r="GN48" s="176"/>
      <c r="GO48" s="176"/>
      <c r="GP48" s="176"/>
      <c r="GQ48" s="176"/>
      <c r="GR48" s="176"/>
      <c r="GS48" s="176"/>
      <c r="GT48" s="176"/>
      <c r="GU48" s="176"/>
      <c r="GV48" s="176"/>
      <c r="GW48" s="176"/>
      <c r="GX48" s="176"/>
      <c r="GY48" s="176"/>
      <c r="GZ48" s="176"/>
      <c r="HA48" s="176"/>
      <c r="HB48" s="176"/>
      <c r="HC48" s="176"/>
      <c r="HD48" s="176"/>
      <c r="HE48" s="176"/>
      <c r="HF48" s="176"/>
      <c r="HG48" s="176"/>
      <c r="HH48" s="176"/>
      <c r="HI48" s="176"/>
      <c r="HJ48" s="176"/>
      <c r="HK48" s="176"/>
      <c r="HL48" s="176"/>
      <c r="HM48" s="176"/>
      <c r="HN48" s="176"/>
      <c r="HO48" s="176"/>
      <c r="HP48" s="176"/>
      <c r="HQ48" s="176"/>
      <c r="HR48" s="176"/>
      <c r="HS48" s="176"/>
      <c r="HT48" s="176"/>
      <c r="HU48" s="176"/>
      <c r="HV48" s="176"/>
      <c r="HW48" s="176"/>
      <c r="HX48" s="176"/>
      <c r="HY48" s="176"/>
      <c r="HZ48" s="176"/>
      <c r="IA48" s="176"/>
      <c r="IB48" s="176"/>
      <c r="IC48" s="176"/>
      <c r="ID48" s="176"/>
      <c r="IE48" s="176"/>
      <c r="IF48" s="176"/>
      <c r="IG48" s="176"/>
      <c r="IH48" s="176"/>
      <c r="II48" s="176"/>
      <c r="IJ48" s="176"/>
      <c r="IK48" s="176"/>
      <c r="IL48" s="176"/>
      <c r="IM48" s="176"/>
      <c r="IN48" s="176"/>
      <c r="IO48" s="176"/>
      <c r="IP48" s="176"/>
      <c r="IQ48" s="176"/>
      <c r="IR48" s="176"/>
      <c r="IS48" s="176"/>
      <c r="IT48" s="176"/>
      <c r="IU48" s="176"/>
      <c r="IV48" s="176"/>
      <c r="IW48" s="176"/>
      <c r="IX48" s="176"/>
      <c r="IY48" s="176"/>
      <c r="IZ48" s="176"/>
      <c r="JA48" s="176"/>
      <c r="JB48" s="176"/>
      <c r="JC48" s="176"/>
      <c r="JD48" s="176"/>
      <c r="JE48" s="176"/>
      <c r="JF48" s="176"/>
      <c r="JG48" s="176"/>
      <c r="JH48" s="176"/>
      <c r="JI48" s="176"/>
      <c r="JJ48" s="176"/>
      <c r="JK48" s="176"/>
      <c r="JL48" s="176"/>
      <c r="JM48" s="176"/>
      <c r="JN48" s="176"/>
      <c r="JO48" s="176"/>
      <c r="JP48" s="176"/>
      <c r="JQ48" s="176"/>
      <c r="JR48" s="176"/>
      <c r="JS48" s="176"/>
      <c r="JT48" s="176"/>
      <c r="JU48" s="176"/>
      <c r="JV48" s="176"/>
      <c r="JW48" s="176"/>
      <c r="JX48" s="176"/>
      <c r="JY48" s="176"/>
      <c r="JZ48" s="176"/>
      <c r="KA48" s="176"/>
      <c r="KB48" s="176"/>
      <c r="KC48" s="176"/>
      <c r="KD48" s="176"/>
      <c r="KE48" s="176"/>
      <c r="KF48" s="176"/>
      <c r="KG48" s="176"/>
      <c r="KH48" s="176"/>
      <c r="KI48" s="176"/>
      <c r="KJ48" s="176"/>
      <c r="KK48" s="176"/>
      <c r="KL48" s="176"/>
      <c r="KM48" s="176"/>
      <c r="KN48" s="176"/>
      <c r="KO48" s="176"/>
      <c r="KP48" s="176"/>
      <c r="KQ48" s="176"/>
      <c r="KR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row>
    <row r="49" spans="1:18" ht="19.899999999999999" customHeight="1">
      <c r="A49" s="149" t="s">
        <v>86</v>
      </c>
      <c r="B49" s="143" t="s">
        <v>247</v>
      </c>
      <c r="C49" s="144"/>
      <c r="D49" s="145"/>
      <c r="E49" s="150"/>
      <c r="F49" s="151"/>
      <c r="G49" s="152" t="s">
        <v>245</v>
      </c>
      <c r="H49" s="152" t="s">
        <v>250</v>
      </c>
      <c r="I49" s="152" t="s">
        <v>245</v>
      </c>
      <c r="J49" s="152"/>
      <c r="K49" s="152">
        <v>7000</v>
      </c>
      <c r="L49" s="152" t="s">
        <v>245</v>
      </c>
      <c r="M49" s="152" t="s">
        <v>245</v>
      </c>
      <c r="N49" s="152" t="s">
        <v>245</v>
      </c>
      <c r="O49" s="152" t="s">
        <v>245</v>
      </c>
      <c r="P49" s="153" t="s">
        <v>245</v>
      </c>
      <c r="Q49" s="14"/>
      <c r="R49" s="39">
        <f t="shared" ref="R49:R72" si="10">SUM(E49:P49)</f>
        <v>7000</v>
      </c>
    </row>
    <row r="50" spans="1:18" ht="19.899999999999999" customHeight="1">
      <c r="A50" s="149" t="s">
        <v>87</v>
      </c>
      <c r="B50" s="143" t="s">
        <v>246</v>
      </c>
      <c r="C50" s="144"/>
      <c r="D50" s="145"/>
      <c r="E50" s="150"/>
      <c r="F50" s="151"/>
      <c r="G50" s="152"/>
      <c r="H50" s="152"/>
      <c r="I50" s="152"/>
      <c r="J50" s="152">
        <v>15500</v>
      </c>
      <c r="K50" s="152"/>
      <c r="L50" s="152"/>
      <c r="M50" s="152"/>
      <c r="N50" s="152"/>
      <c r="O50" s="152"/>
      <c r="P50" s="154"/>
      <c r="Q50" s="14"/>
      <c r="R50" s="39">
        <f t="shared" si="10"/>
        <v>15500</v>
      </c>
    </row>
    <row r="51" spans="1:18" ht="19.899999999999999" customHeight="1">
      <c r="A51" s="129" t="s">
        <v>99</v>
      </c>
      <c r="B51" s="123" t="s">
        <v>248</v>
      </c>
      <c r="C51" s="124"/>
      <c r="D51" s="125"/>
      <c r="E51" s="130"/>
      <c r="F51" s="131"/>
      <c r="G51" s="131"/>
      <c r="H51" s="131">
        <v>600</v>
      </c>
      <c r="I51" s="131">
        <v>600</v>
      </c>
      <c r="J51" s="131">
        <v>600</v>
      </c>
      <c r="K51" s="131">
        <v>600</v>
      </c>
      <c r="L51" s="131">
        <v>600</v>
      </c>
      <c r="M51" s="131">
        <v>600</v>
      </c>
      <c r="N51" s="131">
        <v>600</v>
      </c>
      <c r="O51" s="131">
        <v>600</v>
      </c>
      <c r="P51" s="128">
        <v>600</v>
      </c>
      <c r="Q51" s="14"/>
      <c r="R51" s="39">
        <f t="shared" si="10"/>
        <v>5400</v>
      </c>
    </row>
    <row r="52" spans="1:18" ht="19.899999999999999" customHeight="1">
      <c r="A52" s="161" t="s">
        <v>88</v>
      </c>
      <c r="B52" s="157" t="s">
        <v>264</v>
      </c>
      <c r="C52" s="158"/>
      <c r="D52" s="159"/>
      <c r="E52" s="162">
        <v>400</v>
      </c>
      <c r="F52" s="163">
        <v>400</v>
      </c>
      <c r="G52" s="164">
        <v>400</v>
      </c>
      <c r="H52" s="164">
        <v>400</v>
      </c>
      <c r="I52" s="164">
        <v>400</v>
      </c>
      <c r="J52" s="164">
        <v>400</v>
      </c>
      <c r="K52" s="164">
        <v>400</v>
      </c>
      <c r="L52" s="164">
        <v>400</v>
      </c>
      <c r="M52" s="164">
        <v>400</v>
      </c>
      <c r="N52" s="164">
        <v>400</v>
      </c>
      <c r="O52" s="164">
        <v>400</v>
      </c>
      <c r="P52" s="165">
        <v>400</v>
      </c>
      <c r="Q52" s="14"/>
      <c r="R52" s="39">
        <f t="shared" si="10"/>
        <v>4800</v>
      </c>
    </row>
    <row r="53" spans="1:18" ht="19.899999999999999" hidden="1" customHeight="1">
      <c r="A53" s="32" t="s">
        <v>88</v>
      </c>
      <c r="B53" s="83" t="s">
        <v>127</v>
      </c>
      <c r="C53" s="17"/>
      <c r="D53" s="18"/>
      <c r="E53" s="19"/>
      <c r="F53" s="20"/>
      <c r="G53" s="45"/>
      <c r="H53" s="45"/>
      <c r="I53" s="45"/>
      <c r="J53" s="45"/>
      <c r="K53" s="45"/>
      <c r="L53" s="45"/>
      <c r="M53" s="45"/>
      <c r="N53" s="45"/>
      <c r="O53" s="45"/>
      <c r="P53" s="48"/>
      <c r="Q53" s="14"/>
      <c r="R53" s="39">
        <f t="shared" si="10"/>
        <v>0</v>
      </c>
    </row>
    <row r="54" spans="1:18" ht="19.899999999999999" hidden="1" customHeight="1">
      <c r="A54" s="32" t="s">
        <v>89</v>
      </c>
      <c r="B54" s="17"/>
      <c r="C54" s="17"/>
      <c r="D54" s="18"/>
      <c r="E54" s="19"/>
      <c r="F54" s="20"/>
      <c r="G54" s="45"/>
      <c r="H54" s="45"/>
      <c r="I54" s="45"/>
      <c r="J54" s="45"/>
      <c r="K54" s="45"/>
      <c r="L54" s="45"/>
      <c r="M54" s="45"/>
      <c r="N54" s="45"/>
      <c r="O54" s="45"/>
      <c r="P54" s="48"/>
      <c r="Q54" s="14"/>
      <c r="R54" s="39">
        <f t="shared" si="10"/>
        <v>0</v>
      </c>
    </row>
    <row r="55" spans="1:18" ht="19.899999999999999" hidden="1" customHeight="1">
      <c r="A55" s="32" t="s">
        <v>90</v>
      </c>
      <c r="B55" s="17"/>
      <c r="C55" s="17"/>
      <c r="D55" s="18"/>
      <c r="E55" s="19"/>
      <c r="F55" s="20"/>
      <c r="G55" s="45"/>
      <c r="H55" s="45"/>
      <c r="I55" s="45"/>
      <c r="J55" s="45"/>
      <c r="K55" s="45"/>
      <c r="L55" s="45"/>
      <c r="M55" s="45"/>
      <c r="N55" s="45"/>
      <c r="O55" s="45"/>
      <c r="P55" s="48"/>
      <c r="Q55" s="14"/>
      <c r="R55" s="39">
        <f t="shared" si="10"/>
        <v>0</v>
      </c>
    </row>
    <row r="56" spans="1:18" ht="19.899999999999999" hidden="1" customHeight="1">
      <c r="A56" s="32" t="s">
        <v>91</v>
      </c>
      <c r="B56" s="17"/>
      <c r="C56" s="17"/>
      <c r="D56" s="18"/>
      <c r="E56" s="19"/>
      <c r="F56" s="20"/>
      <c r="G56" s="45"/>
      <c r="H56" s="45"/>
      <c r="I56" s="45"/>
      <c r="J56" s="45"/>
      <c r="K56" s="45"/>
      <c r="L56" s="45"/>
      <c r="M56" s="45"/>
      <c r="N56" s="45"/>
      <c r="O56" s="45"/>
      <c r="P56" s="48"/>
      <c r="Q56" s="14"/>
      <c r="R56" s="39">
        <f t="shared" si="10"/>
        <v>0</v>
      </c>
    </row>
    <row r="57" spans="1:18" ht="19.899999999999999" hidden="1" customHeight="1">
      <c r="A57" s="32" t="s">
        <v>92</v>
      </c>
      <c r="B57" s="17"/>
      <c r="C57" s="17"/>
      <c r="D57" s="18"/>
      <c r="E57" s="19"/>
      <c r="F57" s="20"/>
      <c r="G57" s="45"/>
      <c r="H57" s="45"/>
      <c r="I57" s="45"/>
      <c r="J57" s="45"/>
      <c r="K57" s="45"/>
      <c r="L57" s="45"/>
      <c r="M57" s="45"/>
      <c r="N57" s="45"/>
      <c r="O57" s="45"/>
      <c r="P57" s="48"/>
      <c r="Q57" s="14"/>
      <c r="R57" s="39">
        <f t="shared" si="10"/>
        <v>0</v>
      </c>
    </row>
    <row r="58" spans="1:18" ht="19.899999999999999" hidden="1" customHeight="1">
      <c r="A58" s="32" t="s">
        <v>93</v>
      </c>
      <c r="B58" s="17"/>
      <c r="C58" s="17"/>
      <c r="D58" s="18"/>
      <c r="E58" s="19"/>
      <c r="F58" s="20"/>
      <c r="G58" s="45"/>
      <c r="H58" s="45"/>
      <c r="I58" s="45"/>
      <c r="J58" s="45"/>
      <c r="K58" s="45"/>
      <c r="L58" s="45"/>
      <c r="M58" s="45"/>
      <c r="N58" s="45"/>
      <c r="O58" s="45"/>
      <c r="P58" s="48"/>
      <c r="Q58" s="14"/>
      <c r="R58" s="39">
        <f t="shared" si="10"/>
        <v>0</v>
      </c>
    </row>
    <row r="59" spans="1:18" ht="19.899999999999999" hidden="1" customHeight="1">
      <c r="A59" s="32" t="s">
        <v>94</v>
      </c>
      <c r="B59" s="17"/>
      <c r="C59" s="17"/>
      <c r="D59" s="18"/>
      <c r="E59" s="19"/>
      <c r="F59" s="20"/>
      <c r="G59" s="45"/>
      <c r="H59" s="45"/>
      <c r="I59" s="45"/>
      <c r="J59" s="45"/>
      <c r="K59" s="45"/>
      <c r="L59" s="45"/>
      <c r="M59" s="45"/>
      <c r="N59" s="45"/>
      <c r="O59" s="45"/>
      <c r="P59" s="48"/>
      <c r="Q59" s="14"/>
      <c r="R59" s="39">
        <f t="shared" si="10"/>
        <v>0</v>
      </c>
    </row>
    <row r="60" spans="1:18" ht="19.899999999999999" hidden="1" customHeight="1">
      <c r="A60" s="32" t="s">
        <v>95</v>
      </c>
      <c r="B60" s="17"/>
      <c r="C60" s="17"/>
      <c r="D60" s="18"/>
      <c r="E60" s="19"/>
      <c r="F60" s="20"/>
      <c r="G60" s="45"/>
      <c r="H60" s="45"/>
      <c r="I60" s="45"/>
      <c r="J60" s="45"/>
      <c r="K60" s="45"/>
      <c r="L60" s="45"/>
      <c r="M60" s="45"/>
      <c r="N60" s="45"/>
      <c r="O60" s="45"/>
      <c r="P60" s="48"/>
      <c r="Q60" s="14"/>
      <c r="R60" s="39">
        <f t="shared" si="10"/>
        <v>0</v>
      </c>
    </row>
    <row r="61" spans="1:18" ht="19.899999999999999" hidden="1" customHeight="1">
      <c r="A61" s="32" t="s">
        <v>96</v>
      </c>
      <c r="B61" s="17"/>
      <c r="C61" s="17"/>
      <c r="D61" s="18"/>
      <c r="E61" s="19"/>
      <c r="F61" s="20"/>
      <c r="G61" s="45"/>
      <c r="H61" s="45"/>
      <c r="I61" s="45"/>
      <c r="J61" s="45"/>
      <c r="K61" s="45"/>
      <c r="L61" s="45"/>
      <c r="M61" s="45"/>
      <c r="N61" s="45"/>
      <c r="O61" s="45"/>
      <c r="P61" s="48"/>
      <c r="Q61" s="14"/>
      <c r="R61" s="39">
        <f t="shared" si="10"/>
        <v>0</v>
      </c>
    </row>
    <row r="62" spans="1:18" ht="19.899999999999999" hidden="1" customHeight="1">
      <c r="A62" s="32" t="s">
        <v>97</v>
      </c>
      <c r="B62" s="17"/>
      <c r="C62" s="17"/>
      <c r="D62" s="18"/>
      <c r="E62" s="19"/>
      <c r="F62" s="20"/>
      <c r="G62" s="45"/>
      <c r="H62" s="45"/>
      <c r="I62" s="45"/>
      <c r="J62" s="45"/>
      <c r="K62" s="45"/>
      <c r="L62" s="45"/>
      <c r="M62" s="45"/>
      <c r="N62" s="45"/>
      <c r="O62" s="45"/>
      <c r="P62" s="48"/>
      <c r="Q62" s="14"/>
      <c r="R62" s="39">
        <f t="shared" si="10"/>
        <v>0</v>
      </c>
    </row>
    <row r="63" spans="1:18" ht="19.899999999999999" hidden="1" customHeight="1">
      <c r="A63" s="32" t="s">
        <v>98</v>
      </c>
      <c r="B63" s="17"/>
      <c r="C63" s="17"/>
      <c r="D63" s="18"/>
      <c r="E63" s="19"/>
      <c r="F63" s="20"/>
      <c r="G63" s="45"/>
      <c r="H63" s="45"/>
      <c r="I63" s="45"/>
      <c r="J63" s="45"/>
      <c r="K63" s="45"/>
      <c r="L63" s="45"/>
      <c r="M63" s="45"/>
      <c r="N63" s="45"/>
      <c r="O63" s="45"/>
      <c r="P63" s="48"/>
      <c r="R63" s="39">
        <f t="shared" si="10"/>
        <v>0</v>
      </c>
    </row>
    <row r="64" spans="1:18" ht="19.899999999999999" customHeight="1">
      <c r="A64" s="32" t="s">
        <v>195</v>
      </c>
      <c r="B64" s="17"/>
      <c r="C64" s="17"/>
      <c r="D64" s="18"/>
      <c r="E64" s="19"/>
      <c r="F64" s="20"/>
      <c r="G64" s="45"/>
      <c r="H64" s="45"/>
      <c r="I64" s="45"/>
      <c r="J64" s="45"/>
      <c r="K64" s="45"/>
      <c r="L64" s="45"/>
      <c r="M64" s="45"/>
      <c r="N64" s="45"/>
      <c r="O64" s="45"/>
      <c r="P64" s="48"/>
      <c r="R64" s="39" t="s">
        <v>245</v>
      </c>
    </row>
    <row r="65" spans="1:21" ht="19.899999999999999" customHeight="1">
      <c r="A65" s="132" t="s">
        <v>99</v>
      </c>
      <c r="B65" s="133" t="s">
        <v>285</v>
      </c>
      <c r="C65" s="134"/>
      <c r="D65" s="135"/>
      <c r="E65" s="136"/>
      <c r="F65" s="137">
        <v>100</v>
      </c>
      <c r="G65" s="137">
        <v>1250</v>
      </c>
      <c r="H65" s="137">
        <v>1250</v>
      </c>
      <c r="I65" s="137">
        <v>1250</v>
      </c>
      <c r="J65" s="137">
        <v>1250</v>
      </c>
      <c r="K65" s="137">
        <v>1250</v>
      </c>
      <c r="L65" s="137">
        <v>1250</v>
      </c>
      <c r="M65" s="137">
        <v>1250</v>
      </c>
      <c r="N65" s="137">
        <v>1250</v>
      </c>
      <c r="O65" s="137">
        <v>1250</v>
      </c>
      <c r="P65" s="138">
        <v>1250</v>
      </c>
      <c r="Q65" s="119"/>
      <c r="R65" s="39">
        <f t="shared" si="10"/>
        <v>12600</v>
      </c>
    </row>
    <row r="66" spans="1:21" ht="19.899999999999999" customHeight="1">
      <c r="A66" s="132" t="s">
        <v>100</v>
      </c>
      <c r="B66" s="133" t="s">
        <v>251</v>
      </c>
      <c r="C66" s="134"/>
      <c r="D66" s="135"/>
      <c r="E66" s="136"/>
      <c r="F66" s="137">
        <v>30</v>
      </c>
      <c r="G66" s="137">
        <v>300</v>
      </c>
      <c r="H66" s="137">
        <v>300</v>
      </c>
      <c r="I66" s="137">
        <v>300</v>
      </c>
      <c r="J66" s="137">
        <v>300</v>
      </c>
      <c r="K66" s="137">
        <v>300</v>
      </c>
      <c r="L66" s="137">
        <v>300</v>
      </c>
      <c r="M66" s="137">
        <v>300</v>
      </c>
      <c r="N66" s="137">
        <v>300</v>
      </c>
      <c r="O66" s="137">
        <v>300</v>
      </c>
      <c r="P66" s="138">
        <v>300</v>
      </c>
      <c r="R66" s="39">
        <f t="shared" si="10"/>
        <v>3030</v>
      </c>
    </row>
    <row r="67" spans="1:21" ht="19.899999999999999" customHeight="1">
      <c r="A67" s="132" t="s">
        <v>99</v>
      </c>
      <c r="B67" s="133" t="s">
        <v>286</v>
      </c>
      <c r="C67" s="134"/>
      <c r="D67" s="135"/>
      <c r="E67" s="136"/>
      <c r="F67" s="137"/>
      <c r="G67" s="137"/>
      <c r="H67" s="137">
        <v>1250</v>
      </c>
      <c r="I67" s="137">
        <v>1250</v>
      </c>
      <c r="J67" s="137">
        <v>1250</v>
      </c>
      <c r="K67" s="137">
        <v>1250</v>
      </c>
      <c r="L67" s="137">
        <v>1250</v>
      </c>
      <c r="M67" s="137">
        <v>1250</v>
      </c>
      <c r="N67" s="137">
        <v>1250</v>
      </c>
      <c r="O67" s="137">
        <v>1250</v>
      </c>
      <c r="P67" s="138">
        <v>1250</v>
      </c>
      <c r="R67" s="39"/>
    </row>
    <row r="68" spans="1:21" ht="19.899999999999999" customHeight="1">
      <c r="A68" s="132" t="s">
        <v>100</v>
      </c>
      <c r="B68" s="133" t="s">
        <v>251</v>
      </c>
      <c r="C68" s="134"/>
      <c r="D68" s="135"/>
      <c r="E68" s="136"/>
      <c r="F68" s="137"/>
      <c r="G68" s="137"/>
      <c r="H68" s="137">
        <v>300</v>
      </c>
      <c r="I68" s="137">
        <v>300</v>
      </c>
      <c r="J68" s="137">
        <v>300</v>
      </c>
      <c r="K68" s="137">
        <v>300</v>
      </c>
      <c r="L68" s="137">
        <v>300</v>
      </c>
      <c r="M68" s="137">
        <v>300</v>
      </c>
      <c r="N68" s="137">
        <v>300</v>
      </c>
      <c r="O68" s="137">
        <v>300</v>
      </c>
      <c r="P68" s="138">
        <v>300</v>
      </c>
      <c r="R68" s="39"/>
    </row>
    <row r="69" spans="1:21" ht="19.899999999999999" customHeight="1">
      <c r="A69" s="32" t="s">
        <v>101</v>
      </c>
      <c r="B69" s="83" t="s">
        <v>240</v>
      </c>
      <c r="C69" s="17"/>
      <c r="D69" s="18"/>
      <c r="E69" s="19"/>
      <c r="F69" s="20">
        <v>50</v>
      </c>
      <c r="G69" s="20">
        <v>50</v>
      </c>
      <c r="H69" s="20">
        <v>50</v>
      </c>
      <c r="I69" s="20">
        <v>50</v>
      </c>
      <c r="J69" s="20">
        <v>50</v>
      </c>
      <c r="K69" s="20">
        <v>50</v>
      </c>
      <c r="L69" s="20">
        <v>50</v>
      </c>
      <c r="M69" s="20">
        <v>50</v>
      </c>
      <c r="N69" s="20">
        <v>50</v>
      </c>
      <c r="O69" s="20">
        <v>50</v>
      </c>
      <c r="P69" s="120">
        <v>50</v>
      </c>
      <c r="R69" s="39">
        <f t="shared" si="10"/>
        <v>550</v>
      </c>
      <c r="S69" s="39"/>
    </row>
    <row r="70" spans="1:21" ht="19.899999999999999" customHeight="1">
      <c r="A70" s="32" t="s">
        <v>101</v>
      </c>
      <c r="B70" s="83" t="s">
        <v>262</v>
      </c>
      <c r="C70" s="17"/>
      <c r="D70" s="18"/>
      <c r="E70" s="19"/>
      <c r="F70" s="20">
        <v>1000</v>
      </c>
      <c r="G70" s="20">
        <v>1000</v>
      </c>
      <c r="H70" s="20">
        <v>1000</v>
      </c>
      <c r="I70" s="20">
        <v>1000</v>
      </c>
      <c r="J70" s="20">
        <v>1000</v>
      </c>
      <c r="K70" s="20">
        <v>1000</v>
      </c>
      <c r="L70" s="20">
        <v>1000</v>
      </c>
      <c r="M70" s="20">
        <v>1000</v>
      </c>
      <c r="N70" s="20">
        <v>1000</v>
      </c>
      <c r="O70" s="20">
        <v>1000</v>
      </c>
      <c r="P70" s="20">
        <v>1000</v>
      </c>
      <c r="R70" s="39">
        <f t="shared" si="10"/>
        <v>11000</v>
      </c>
      <c r="S70" s="39"/>
    </row>
    <row r="71" spans="1:21" ht="19.899999999999999" customHeight="1">
      <c r="A71" s="32"/>
      <c r="B71" s="83" t="s">
        <v>263</v>
      </c>
      <c r="C71" s="17"/>
      <c r="D71" s="18"/>
      <c r="E71" s="19"/>
      <c r="F71" s="20">
        <v>200</v>
      </c>
      <c r="G71" s="20">
        <v>200</v>
      </c>
      <c r="H71" s="20">
        <v>200</v>
      </c>
      <c r="I71" s="20">
        <v>200</v>
      </c>
      <c r="J71" s="20">
        <v>200</v>
      </c>
      <c r="K71" s="20">
        <v>200</v>
      </c>
      <c r="L71" s="20">
        <v>200</v>
      </c>
      <c r="M71" s="20">
        <v>200</v>
      </c>
      <c r="N71" s="20">
        <v>200</v>
      </c>
      <c r="O71" s="20">
        <v>200</v>
      </c>
      <c r="P71" s="20">
        <v>200</v>
      </c>
      <c r="R71" s="39">
        <f t="shared" si="10"/>
        <v>2200</v>
      </c>
      <c r="S71" s="39"/>
    </row>
    <row r="72" spans="1:21" ht="19.899999999999999" customHeight="1">
      <c r="A72" s="32"/>
      <c r="B72" s="83" t="s">
        <v>265</v>
      </c>
      <c r="C72" s="17"/>
      <c r="D72" s="18"/>
      <c r="E72" s="19"/>
      <c r="F72" s="20">
        <v>300</v>
      </c>
      <c r="G72" s="20">
        <v>300</v>
      </c>
      <c r="H72" s="20">
        <v>300</v>
      </c>
      <c r="I72" s="20">
        <v>300</v>
      </c>
      <c r="J72" s="20">
        <v>300</v>
      </c>
      <c r="K72" s="20">
        <v>300</v>
      </c>
      <c r="L72" s="20">
        <v>300</v>
      </c>
      <c r="M72" s="20">
        <v>300</v>
      </c>
      <c r="N72" s="20">
        <v>300</v>
      </c>
      <c r="O72" s="20">
        <v>300</v>
      </c>
      <c r="P72" s="20">
        <v>300</v>
      </c>
      <c r="R72" s="39">
        <f t="shared" si="10"/>
        <v>3300</v>
      </c>
      <c r="S72" s="39"/>
    </row>
    <row r="73" spans="1:21" ht="19.899999999999999" customHeight="1">
      <c r="A73" s="32" t="s">
        <v>102</v>
      </c>
      <c r="B73" s="17"/>
      <c r="C73" s="17"/>
      <c r="D73" s="18"/>
      <c r="E73" s="19"/>
      <c r="F73" s="20"/>
      <c r="G73" s="45"/>
      <c r="H73" s="45"/>
      <c r="I73" s="45"/>
      <c r="J73" s="45"/>
      <c r="K73" s="45"/>
      <c r="L73" s="45"/>
      <c r="M73" s="45"/>
      <c r="N73" s="45"/>
      <c r="O73" s="45"/>
      <c r="P73" s="48"/>
      <c r="S73" s="46"/>
    </row>
    <row r="74" spans="1:21" ht="19.899999999999999" hidden="1" customHeight="1">
      <c r="A74" s="32" t="s">
        <v>103</v>
      </c>
      <c r="B74" s="17"/>
      <c r="C74" s="17"/>
      <c r="D74" s="18"/>
      <c r="E74" s="19"/>
      <c r="F74" s="20"/>
      <c r="G74" s="45"/>
      <c r="H74" s="45"/>
      <c r="I74" s="45"/>
      <c r="J74" s="45"/>
      <c r="K74" s="45"/>
      <c r="L74" s="45"/>
      <c r="M74" s="45"/>
      <c r="N74" s="45"/>
      <c r="O74" s="45"/>
      <c r="P74" s="48"/>
      <c r="S74" s="46"/>
    </row>
    <row r="75" spans="1:21" ht="19.899999999999999" hidden="1" customHeight="1">
      <c r="A75" s="49" t="s">
        <v>104</v>
      </c>
      <c r="B75" s="17"/>
      <c r="C75" s="17"/>
      <c r="D75" s="18"/>
      <c r="E75" s="19"/>
      <c r="F75" s="20"/>
      <c r="G75" s="45"/>
      <c r="H75" s="45"/>
      <c r="I75" s="45"/>
      <c r="J75" s="45"/>
      <c r="K75" s="45"/>
      <c r="L75" s="45"/>
      <c r="M75" s="45"/>
      <c r="N75" s="45"/>
      <c r="O75" s="45"/>
      <c r="P75" s="48"/>
    </row>
    <row r="76" spans="1:21" ht="19.899999999999999" customHeight="1" thickBot="1">
      <c r="A76" s="32" t="s">
        <v>105</v>
      </c>
      <c r="B76" s="81" t="s">
        <v>115</v>
      </c>
      <c r="C76" s="17"/>
      <c r="D76" s="18"/>
      <c r="E76" s="50">
        <f t="shared" ref="E76:P76" si="11">E97</f>
        <v>0</v>
      </c>
      <c r="F76" s="51">
        <f t="shared" si="11"/>
        <v>0</v>
      </c>
      <c r="G76" s="52">
        <f t="shared" si="11"/>
        <v>0</v>
      </c>
      <c r="H76" s="52">
        <f t="shared" si="11"/>
        <v>0</v>
      </c>
      <c r="I76" s="52">
        <f t="shared" si="11"/>
        <v>0</v>
      </c>
      <c r="J76" s="52">
        <f t="shared" si="11"/>
        <v>0</v>
      </c>
      <c r="K76" s="52">
        <f t="shared" si="11"/>
        <v>0</v>
      </c>
      <c r="L76" s="52">
        <f t="shared" si="11"/>
        <v>0</v>
      </c>
      <c r="M76" s="52">
        <f t="shared" si="11"/>
        <v>0</v>
      </c>
      <c r="N76" s="52">
        <f t="shared" si="11"/>
        <v>0</v>
      </c>
      <c r="O76" s="52">
        <f t="shared" si="11"/>
        <v>0</v>
      </c>
      <c r="P76" s="53">
        <f t="shared" si="11"/>
        <v>0</v>
      </c>
    </row>
    <row r="77" spans="1:21" ht="19.899999999999999" customHeight="1" thickBot="1">
      <c r="A77" s="67" t="s">
        <v>80</v>
      </c>
      <c r="B77" s="93" t="s">
        <v>214</v>
      </c>
      <c r="C77" s="56"/>
      <c r="D77" s="57"/>
      <c r="E77" s="61">
        <f>SUM(E45:E76)</f>
        <v>400</v>
      </c>
      <c r="F77" s="68">
        <f>SUM(F45:F76)</f>
        <v>2080</v>
      </c>
      <c r="G77" s="68">
        <f>SUM(G45:G76)</f>
        <v>4050</v>
      </c>
      <c r="H77" s="68">
        <f>SUM(H45:H76)</f>
        <v>6750</v>
      </c>
      <c r="I77" s="68">
        <f>SUM(I45:I76)</f>
        <v>7350</v>
      </c>
      <c r="J77" s="68">
        <f>SUM(J45:J76)</f>
        <v>22850</v>
      </c>
      <c r="K77" s="68">
        <f>SUM(K45:K76)</f>
        <v>14350</v>
      </c>
      <c r="L77" s="68">
        <f>SUM(L45:L76)</f>
        <v>7350</v>
      </c>
      <c r="M77" s="68">
        <f>SUM(M45:M76)</f>
        <v>8550</v>
      </c>
      <c r="N77" s="68">
        <f>SUM(N45:N76)</f>
        <v>9550</v>
      </c>
      <c r="O77" s="68">
        <f>SUM(O45:O76)</f>
        <v>9550</v>
      </c>
      <c r="P77" s="69">
        <f>SUM(P45:P76)</f>
        <v>9550</v>
      </c>
      <c r="R77" s="39">
        <f t="shared" ref="R77:R80" si="12">SUM(E77:P77)</f>
        <v>102380</v>
      </c>
    </row>
    <row r="78" spans="1:21" ht="19.899999999999999" customHeight="1" thickBot="1">
      <c r="A78" s="58" t="s">
        <v>234</v>
      </c>
      <c r="B78" s="41"/>
      <c r="C78" s="41"/>
      <c r="D78" s="42"/>
      <c r="E78" s="87">
        <f>E44+E77</f>
        <v>400</v>
      </c>
      <c r="F78" s="88">
        <f>F44+F77</f>
        <v>2080</v>
      </c>
      <c r="G78" s="88">
        <f>G44+G77</f>
        <v>4050</v>
      </c>
      <c r="H78" s="88">
        <f>H44+H77</f>
        <v>6750</v>
      </c>
      <c r="I78" s="88">
        <f>I44+I77</f>
        <v>7350</v>
      </c>
      <c r="J78" s="88">
        <f>J44+J77</f>
        <v>22850</v>
      </c>
      <c r="K78" s="88">
        <f>K44+K77</f>
        <v>14350</v>
      </c>
      <c r="L78" s="88">
        <f>L44+L77</f>
        <v>7350</v>
      </c>
      <c r="M78" s="88">
        <f>M44+M77</f>
        <v>8550</v>
      </c>
      <c r="N78" s="88">
        <f>N44+N77</f>
        <v>9550</v>
      </c>
      <c r="O78" s="88">
        <f>O44+O77</f>
        <v>9550</v>
      </c>
      <c r="P78" s="89">
        <f>P44+P77</f>
        <v>9550</v>
      </c>
      <c r="R78" s="39">
        <f t="shared" si="12"/>
        <v>102380</v>
      </c>
      <c r="S78" s="46"/>
      <c r="T78" s="46"/>
      <c r="U78" s="46"/>
    </row>
    <row r="79" spans="1:21" ht="17.25" thickBot="1">
      <c r="P79" s="90"/>
      <c r="R79" s="39" t="s">
        <v>245</v>
      </c>
    </row>
    <row r="80" spans="1:21" ht="19.899999999999999" customHeight="1" thickBot="1">
      <c r="A80" s="84" t="s">
        <v>106</v>
      </c>
      <c r="B80" s="84"/>
      <c r="C80" s="84"/>
      <c r="D80" s="84"/>
      <c r="E80" s="85">
        <f>E38-E78</f>
        <v>-209.51999999999998</v>
      </c>
      <c r="F80" s="33">
        <f>F38-F78</f>
        <v>-1812.365</v>
      </c>
      <c r="G80" s="33">
        <f>G38-G78</f>
        <v>-1374.5949999999998</v>
      </c>
      <c r="H80" s="33">
        <f>H38-H78</f>
        <v>-2433.67</v>
      </c>
      <c r="I80" s="33">
        <f>I38-I78</f>
        <v>-2553.9499999999998</v>
      </c>
      <c r="J80" s="33">
        <f>J38-J78</f>
        <v>-17803.95</v>
      </c>
      <c r="K80" s="33">
        <f>K38-K78</f>
        <v>-9553.9500000000007</v>
      </c>
      <c r="L80" s="33">
        <f>L38-L78</f>
        <v>-3053.95</v>
      </c>
      <c r="M80" s="33">
        <f>M38-M78</f>
        <v>496.05000000000109</v>
      </c>
      <c r="N80" s="33">
        <f>N38-N78</f>
        <v>2996.0499999999975</v>
      </c>
      <c r="O80" s="33">
        <f>O38-O78</f>
        <v>746.04999999999745</v>
      </c>
      <c r="P80" s="91">
        <f>P38-P78</f>
        <v>746.04999999999745</v>
      </c>
      <c r="R80" s="39">
        <f t="shared" si="12"/>
        <v>-33811.750000000007</v>
      </c>
    </row>
    <row r="81" spans="1:18" s="66" customFormat="1" ht="19.899999999999999" customHeight="1" thickBot="1">
      <c r="A81" s="62"/>
      <c r="B81" s="62"/>
      <c r="C81" s="62"/>
      <c r="D81" s="62"/>
      <c r="E81" s="63"/>
      <c r="F81" s="63"/>
      <c r="G81" s="63"/>
      <c r="H81" s="63"/>
      <c r="I81" s="63"/>
      <c r="J81" s="63"/>
      <c r="K81" s="63"/>
      <c r="L81" s="63"/>
      <c r="M81" s="63"/>
      <c r="N81" s="63"/>
      <c r="O81" s="63"/>
      <c r="P81" s="63"/>
      <c r="Q81" s="64"/>
      <c r="R81" s="65"/>
    </row>
    <row r="82" spans="1:18" ht="40.15" customHeight="1" thickBot="1">
      <c r="A82" s="110" t="s">
        <v>192</v>
      </c>
      <c r="B82" s="184" t="s">
        <v>215</v>
      </c>
      <c r="C82" s="185"/>
      <c r="D82" s="54">
        <f>'A remplir pour plan de tréso'!B4</f>
        <v>12025</v>
      </c>
      <c r="E82" s="88">
        <f t="shared" ref="E82:P82" si="13">D82+E80</f>
        <v>11815.48</v>
      </c>
      <c r="F82" s="88">
        <f t="shared" si="13"/>
        <v>10003.115</v>
      </c>
      <c r="G82" s="88">
        <f t="shared" si="13"/>
        <v>8628.52</v>
      </c>
      <c r="H82" s="88">
        <f t="shared" si="13"/>
        <v>6194.85</v>
      </c>
      <c r="I82" s="88">
        <f t="shared" si="13"/>
        <v>3640.9000000000005</v>
      </c>
      <c r="J82" s="88">
        <f t="shared" si="13"/>
        <v>-14163.05</v>
      </c>
      <c r="K82" s="88">
        <f t="shared" si="13"/>
        <v>-23717</v>
      </c>
      <c r="L82" s="88">
        <f t="shared" si="13"/>
        <v>-26770.95</v>
      </c>
      <c r="M82" s="88">
        <f t="shared" si="13"/>
        <v>-26274.9</v>
      </c>
      <c r="N82" s="88">
        <f t="shared" si="13"/>
        <v>-23278.850000000006</v>
      </c>
      <c r="O82" s="89">
        <f t="shared" si="13"/>
        <v>-22532.80000000001</v>
      </c>
      <c r="P82" s="87">
        <f t="shared" si="13"/>
        <v>-21786.750000000015</v>
      </c>
    </row>
    <row r="83" spans="1:18" ht="21.4" customHeight="1">
      <c r="E83" s="13"/>
      <c r="F83" s="13"/>
      <c r="G83" s="13"/>
      <c r="H83" s="13"/>
      <c r="I83" s="13"/>
      <c r="J83" s="13"/>
      <c r="K83" s="13"/>
      <c r="L83" s="13"/>
      <c r="M83" s="13"/>
      <c r="N83" s="13"/>
      <c r="O83" s="13"/>
      <c r="P83" s="13"/>
    </row>
    <row r="85" spans="1:18" ht="19.899999999999999" customHeight="1">
      <c r="A85" s="60" t="s">
        <v>116</v>
      </c>
    </row>
    <row r="86" spans="1:18" ht="19.899999999999999" customHeight="1">
      <c r="A86" s="3" t="s">
        <v>118</v>
      </c>
      <c r="B86" s="59"/>
    </row>
    <row r="87" spans="1:18" ht="19.899999999999999" customHeight="1">
      <c r="A87" s="3" t="s">
        <v>119</v>
      </c>
      <c r="B87" s="59"/>
    </row>
    <row r="88" spans="1:18" ht="19.899999999999999" customHeight="1">
      <c r="A88" s="3" t="s">
        <v>216</v>
      </c>
      <c r="B88" s="59"/>
    </row>
    <row r="89" spans="1:18" ht="19.899999999999999" customHeight="1" thickBot="1">
      <c r="A89" s="92" t="s">
        <v>117</v>
      </c>
      <c r="B89" s="59"/>
    </row>
    <row r="90" spans="1:18" s="117" customFormat="1" ht="19.899999999999999" customHeight="1" thickBot="1">
      <c r="A90" s="40" t="s">
        <v>107</v>
      </c>
      <c r="B90" s="94"/>
      <c r="C90" s="94"/>
      <c r="D90" s="94"/>
      <c r="E90" s="95">
        <f>E9</f>
        <v>44227</v>
      </c>
      <c r="F90" s="96">
        <f t="shared" ref="F90:P90" si="14">IF(E90="","",EOMONTH(E90,1))</f>
        <v>44255</v>
      </c>
      <c r="G90" s="96">
        <f t="shared" si="14"/>
        <v>44286</v>
      </c>
      <c r="H90" s="96">
        <f t="shared" si="14"/>
        <v>44316</v>
      </c>
      <c r="I90" s="96">
        <f t="shared" si="14"/>
        <v>44347</v>
      </c>
      <c r="J90" s="96">
        <f t="shared" si="14"/>
        <v>44377</v>
      </c>
      <c r="K90" s="96">
        <f t="shared" si="14"/>
        <v>44408</v>
      </c>
      <c r="L90" s="96">
        <f t="shared" si="14"/>
        <v>44439</v>
      </c>
      <c r="M90" s="96">
        <f t="shared" si="14"/>
        <v>44469</v>
      </c>
      <c r="N90" s="96">
        <f t="shared" si="14"/>
        <v>44500</v>
      </c>
      <c r="O90" s="96">
        <f t="shared" si="14"/>
        <v>44530</v>
      </c>
      <c r="P90" s="97">
        <f t="shared" si="14"/>
        <v>44561</v>
      </c>
      <c r="Q90" s="116"/>
    </row>
    <row r="91" spans="1:18" s="15" customFormat="1" ht="19.899999999999999" customHeight="1">
      <c r="A91" s="103" t="s">
        <v>108</v>
      </c>
      <c r="B91" s="104"/>
      <c r="C91" s="104"/>
      <c r="D91" s="105"/>
      <c r="E91" s="50">
        <f>SUM(E18:E28)-SUM(E18:E28)/(1+'A remplir pour plan de tréso'!$B$6)</f>
        <v>0</v>
      </c>
      <c r="F91" s="51">
        <f>SUM(F18:F28)-SUM(F18:F28)/(1+'A remplir pour plan de tréso'!$B$6)</f>
        <v>0</v>
      </c>
      <c r="G91" s="51">
        <f>SUM(G18:G28)-SUM(G18:G28)/(1+'A remplir pour plan de tréso'!$B$6)</f>
        <v>0</v>
      </c>
      <c r="H91" s="51">
        <f>SUM(H18:H28)-SUM(H18:H28)/(1+'A remplir pour plan de tréso'!$B$6)</f>
        <v>0</v>
      </c>
      <c r="I91" s="51">
        <f>SUM(I18:I28)-SUM(I18:I28)/(1+'A remplir pour plan de tréso'!$B$6)</f>
        <v>0</v>
      </c>
      <c r="J91" s="51">
        <f>SUM(J18:J28)-SUM(J18:J28)/(1+'A remplir pour plan de tréso'!$B$6)</f>
        <v>0</v>
      </c>
      <c r="K91" s="51">
        <f>SUM(K18:K28)-SUM(K18:K28)/(1+'A remplir pour plan de tréso'!$B$6)</f>
        <v>0</v>
      </c>
      <c r="L91" s="51">
        <f>SUM(L18:L28)-SUM(L18:L28)/(1+'A remplir pour plan de tréso'!$B$6)</f>
        <v>0</v>
      </c>
      <c r="M91" s="51">
        <f>SUM(M18:M28)-SUM(M18:M28)/(1+'A remplir pour plan de tréso'!$B$6)</f>
        <v>0</v>
      </c>
      <c r="N91" s="51">
        <f>SUM(N18:N28)-SUM(N18:N28)/(1+'A remplir pour plan de tréso'!$B$6)</f>
        <v>0</v>
      </c>
      <c r="O91" s="51">
        <f>SUM(O18:O28)-SUM(O18:O28)/(1+'A remplir pour plan de tréso'!$B$6)</f>
        <v>0</v>
      </c>
      <c r="P91" s="106">
        <f>SUM(P18:P28)-SUM(P18:P28)/(1+'A remplir pour plan de tréso'!$B$6)</f>
        <v>0</v>
      </c>
      <c r="Q91" s="14"/>
    </row>
    <row r="92" spans="1:18" s="15" customFormat="1" ht="19.899999999999999" customHeight="1">
      <c r="A92" s="103" t="s">
        <v>109</v>
      </c>
      <c r="B92" s="104"/>
      <c r="C92" s="104"/>
      <c r="D92" s="105"/>
      <c r="E92" s="50">
        <f>E12-E12/(1+'A remplir pour plan de tréso'!$B$7)</f>
        <v>0</v>
      </c>
      <c r="F92" s="51">
        <f>F12-F12/(1+'A remplir pour plan de tréso'!$B$7)</f>
        <v>0</v>
      </c>
      <c r="G92" s="51">
        <f>G12-G12/(1+'A remplir pour plan de tréso'!$B$7)</f>
        <v>0</v>
      </c>
      <c r="H92" s="51">
        <f>H12-H12/(1+'A remplir pour plan de tréso'!$B$7)</f>
        <v>0</v>
      </c>
      <c r="I92" s="51">
        <f>I12-I12/(1+'A remplir pour plan de tréso'!$B$7)</f>
        <v>0</v>
      </c>
      <c r="J92" s="51">
        <f>J12-J12/(1+'A remplir pour plan de tréso'!$B$7)</f>
        <v>0</v>
      </c>
      <c r="K92" s="51">
        <f>K12-K12/(1+'A remplir pour plan de tréso'!$B$7)</f>
        <v>0</v>
      </c>
      <c r="L92" s="51">
        <f>L12-L12/(1+'A remplir pour plan de tréso'!$B$7)</f>
        <v>0</v>
      </c>
      <c r="M92" s="51">
        <f>M12-M12/(1+'A remplir pour plan de tréso'!$B$7)</f>
        <v>0</v>
      </c>
      <c r="N92" s="51">
        <f>N12-N12/(1+'A remplir pour plan de tréso'!$B$7)</f>
        <v>0</v>
      </c>
      <c r="O92" s="51">
        <f>O12-O12/(1+'A remplir pour plan de tréso'!$B$7)</f>
        <v>0</v>
      </c>
      <c r="P92" s="106">
        <f>P12-P12/(1+'A remplir pour plan de tréso'!$B$7)</f>
        <v>0</v>
      </c>
      <c r="Q92" s="14"/>
    </row>
    <row r="93" spans="1:18" s="15" customFormat="1" ht="19.899999999999999" customHeight="1">
      <c r="A93" s="107" t="s">
        <v>110</v>
      </c>
      <c r="B93" s="108"/>
      <c r="C93" s="108"/>
      <c r="D93" s="109"/>
      <c r="E93" s="50">
        <f>SUM(E47:E63)-SUM(E47:E63)/(1+'A remplir pour plan de tréso'!$B$7)</f>
        <v>0</v>
      </c>
      <c r="F93" s="51">
        <f>SUM(F47:F63)-SUM(F47:F63)/(1+'A remplir pour plan de tréso'!$B$7)</f>
        <v>0</v>
      </c>
      <c r="G93" s="51">
        <v>0</v>
      </c>
      <c r="H93" s="51">
        <v>0</v>
      </c>
      <c r="I93" s="51">
        <v>0</v>
      </c>
      <c r="J93" s="51">
        <v>0</v>
      </c>
      <c r="K93" s="51">
        <v>0</v>
      </c>
      <c r="L93" s="51">
        <v>0</v>
      </c>
      <c r="M93" s="51">
        <v>0</v>
      </c>
      <c r="N93" s="51">
        <v>0</v>
      </c>
      <c r="O93" s="51">
        <v>0</v>
      </c>
      <c r="P93" s="106">
        <v>0</v>
      </c>
      <c r="Q93" s="14"/>
      <c r="R93" s="25"/>
    </row>
    <row r="94" spans="1:18" ht="19.5" customHeight="1" thickBot="1">
      <c r="A94" s="107" t="s">
        <v>111</v>
      </c>
      <c r="B94" s="108"/>
      <c r="C94" s="108"/>
      <c r="D94" s="109"/>
      <c r="E94" s="50">
        <f>E41-E41/(1+'A remplir pour plan de tréso'!$B$8)</f>
        <v>0</v>
      </c>
      <c r="F94" s="51">
        <v>0</v>
      </c>
      <c r="G94" s="51">
        <f>G41-G41/(1+'A remplir pour plan de tréso'!$B$8)</f>
        <v>0</v>
      </c>
      <c r="H94" s="51">
        <f>H41-H41/(1+'A remplir pour plan de tréso'!$B$8)</f>
        <v>0</v>
      </c>
      <c r="I94" s="51">
        <f>I41-I41/(1+'A remplir pour plan de tréso'!$B$8)</f>
        <v>0</v>
      </c>
      <c r="J94" s="51">
        <f>J41-J41/(1+'A remplir pour plan de tréso'!$B$8)</f>
        <v>0</v>
      </c>
      <c r="K94" s="51">
        <f>K41-K41/(1+'A remplir pour plan de tréso'!$B$8)</f>
        <v>0</v>
      </c>
      <c r="L94" s="51">
        <f>L41-L41/(1+'A remplir pour plan de tréso'!$B$8)</f>
        <v>0</v>
      </c>
      <c r="M94" s="51">
        <f>M41-M41/(1+'A remplir pour plan de tréso'!$B$8)</f>
        <v>0</v>
      </c>
      <c r="N94" s="51">
        <f>N41-N41/(1+'A remplir pour plan de tréso'!$B$8)</f>
        <v>0</v>
      </c>
      <c r="O94" s="51">
        <f>O41-O41/(1+'A remplir pour plan de tréso'!$B$8)</f>
        <v>0</v>
      </c>
      <c r="P94" s="106">
        <f>P41-P41/(1+'A remplir pour plan de tréso'!$B$8)</f>
        <v>0</v>
      </c>
      <c r="Q94" s="14"/>
    </row>
    <row r="95" spans="1:18" ht="19.899999999999999" customHeight="1" thickBot="1">
      <c r="A95" s="55" t="s">
        <v>112</v>
      </c>
      <c r="B95" s="56"/>
      <c r="C95" s="56"/>
      <c r="D95" s="57"/>
      <c r="E95" s="61">
        <f>IF(E91+E92-E93-E94&gt;0,E91+E92-E93-E94,0)</f>
        <v>0</v>
      </c>
      <c r="F95" s="68">
        <f t="shared" ref="F95:P95" si="15">IF(F91+F92-F93-F94-E96&gt;0,F91+F92-F93-F94-E96,0)</f>
        <v>0</v>
      </c>
      <c r="G95" s="68">
        <f t="shared" si="15"/>
        <v>0</v>
      </c>
      <c r="H95" s="68">
        <f t="shared" si="15"/>
        <v>0</v>
      </c>
      <c r="I95" s="68">
        <f t="shared" si="15"/>
        <v>0</v>
      </c>
      <c r="J95" s="68">
        <f t="shared" si="15"/>
        <v>0</v>
      </c>
      <c r="K95" s="68">
        <f t="shared" si="15"/>
        <v>0</v>
      </c>
      <c r="L95" s="68">
        <f t="shared" si="15"/>
        <v>0</v>
      </c>
      <c r="M95" s="68">
        <f t="shared" si="15"/>
        <v>0</v>
      </c>
      <c r="N95" s="68">
        <f t="shared" si="15"/>
        <v>0</v>
      </c>
      <c r="O95" s="68">
        <f t="shared" si="15"/>
        <v>0</v>
      </c>
      <c r="P95" s="69">
        <f t="shared" si="15"/>
        <v>0</v>
      </c>
    </row>
    <row r="96" spans="1:18" ht="19.899999999999999" customHeight="1" thickBot="1">
      <c r="A96" s="55" t="s">
        <v>113</v>
      </c>
      <c r="B96" s="56"/>
      <c r="C96" s="56"/>
      <c r="D96" s="57"/>
      <c r="E96" s="61">
        <f>IF(E91+E92-E93-E94&lt;0,-(E91+E92-E93-E94),0)</f>
        <v>0</v>
      </c>
      <c r="F96" s="68">
        <f t="shared" ref="F96:P96" si="16">IF(F91+F92-F93-F94-E96&lt;0,-(F91+F92-F93-F94-E96),0)</f>
        <v>0</v>
      </c>
      <c r="G96" s="68">
        <f t="shared" si="16"/>
        <v>0</v>
      </c>
      <c r="H96" s="68">
        <f t="shared" si="16"/>
        <v>0</v>
      </c>
      <c r="I96" s="68">
        <f t="shared" si="16"/>
        <v>0</v>
      </c>
      <c r="J96" s="68">
        <f t="shared" si="16"/>
        <v>0</v>
      </c>
      <c r="K96" s="68">
        <f t="shared" si="16"/>
        <v>0</v>
      </c>
      <c r="L96" s="68">
        <f t="shared" si="16"/>
        <v>0</v>
      </c>
      <c r="M96" s="68">
        <f t="shared" si="16"/>
        <v>0</v>
      </c>
      <c r="N96" s="68">
        <f t="shared" si="16"/>
        <v>0</v>
      </c>
      <c r="O96" s="68">
        <f t="shared" si="16"/>
        <v>0</v>
      </c>
      <c r="P96" s="69">
        <f t="shared" si="16"/>
        <v>0</v>
      </c>
    </row>
    <row r="97" spans="1:16" ht="19.899999999999999" customHeight="1" thickBot="1">
      <c r="A97" s="40" t="s">
        <v>114</v>
      </c>
      <c r="B97" s="41"/>
      <c r="C97" s="41"/>
      <c r="D97" s="42"/>
      <c r="E97" s="87">
        <f>'A remplir pour plan de tréso'!B10</f>
        <v>0</v>
      </c>
      <c r="F97" s="88">
        <f>IF(E95&gt;E96,E95-E96,0)</f>
        <v>0</v>
      </c>
      <c r="G97" s="88">
        <f t="shared" ref="G97:O97" si="17">IF(F95&gt;F96,F95-F96,0)</f>
        <v>0</v>
      </c>
      <c r="H97" s="88">
        <f t="shared" si="17"/>
        <v>0</v>
      </c>
      <c r="I97" s="88">
        <f t="shared" si="17"/>
        <v>0</v>
      </c>
      <c r="J97" s="88">
        <f t="shared" si="17"/>
        <v>0</v>
      </c>
      <c r="K97" s="88">
        <f t="shared" si="17"/>
        <v>0</v>
      </c>
      <c r="L97" s="88">
        <f t="shared" si="17"/>
        <v>0</v>
      </c>
      <c r="M97" s="88">
        <f t="shared" si="17"/>
        <v>0</v>
      </c>
      <c r="N97" s="88">
        <f t="shared" si="17"/>
        <v>0</v>
      </c>
      <c r="O97" s="88">
        <f t="shared" si="17"/>
        <v>0</v>
      </c>
      <c r="P97" s="89">
        <f>IF(O95&gt;O96,O95-O96,0)</f>
        <v>0</v>
      </c>
    </row>
  </sheetData>
  <mergeCells count="4">
    <mergeCell ref="A6:P7"/>
    <mergeCell ref="B82:C82"/>
    <mergeCell ref="B47:D47"/>
    <mergeCell ref="B48:D48"/>
  </mergeCells>
  <pageMargins left="0.70866141732283472" right="0.70866141732283472" top="0.74803149606299213" bottom="0.74803149606299213" header="0.31496062992125984" footer="0.31496062992125984"/>
  <pageSetup paperSize="9" scale="60" fitToWidth="2"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74"/>
  <sheetViews>
    <sheetView topLeftCell="A26" workbookViewId="0">
      <selection activeCell="B41" sqref="B41"/>
    </sheetView>
  </sheetViews>
  <sheetFormatPr baseColWidth="10" defaultColWidth="8.7109375" defaultRowHeight="15"/>
  <sheetData>
    <row r="2" spans="2:2">
      <c r="B2" s="1" t="s">
        <v>0</v>
      </c>
    </row>
    <row r="3" spans="2:2">
      <c r="B3" s="1" t="s">
        <v>1</v>
      </c>
    </row>
    <row r="4" spans="2:2">
      <c r="B4" s="1" t="s">
        <v>2</v>
      </c>
    </row>
    <row r="5" spans="2:2">
      <c r="B5" s="1" t="s">
        <v>3</v>
      </c>
    </row>
    <row r="7" spans="2:2">
      <c r="B7" s="1" t="s">
        <v>4</v>
      </c>
    </row>
    <row r="8" spans="2:2">
      <c r="B8" s="1" t="s">
        <v>5</v>
      </c>
    </row>
    <row r="9" spans="2:2">
      <c r="B9" s="1" t="s">
        <v>6</v>
      </c>
    </row>
    <row r="10" spans="2:2">
      <c r="B10" s="1" t="s">
        <v>7</v>
      </c>
    </row>
    <row r="12" spans="2:2">
      <c r="B12" s="1" t="s">
        <v>8</v>
      </c>
    </row>
    <row r="13" spans="2:2">
      <c r="B13" s="1" t="s">
        <v>9</v>
      </c>
    </row>
    <row r="14" spans="2:2">
      <c r="B14" s="1" t="s">
        <v>10</v>
      </c>
    </row>
    <row r="15" spans="2:2">
      <c r="B15" s="1" t="s">
        <v>11</v>
      </c>
    </row>
    <row r="17" spans="2:2">
      <c r="B17" s="1" t="s">
        <v>48</v>
      </c>
    </row>
    <row r="18" spans="2:2">
      <c r="B18" s="1" t="s">
        <v>49</v>
      </c>
    </row>
    <row r="19" spans="2:2">
      <c r="B19" s="1" t="s">
        <v>50</v>
      </c>
    </row>
    <row r="20" spans="2:2" s="2" customFormat="1">
      <c r="B20" s="1" t="s">
        <v>51</v>
      </c>
    </row>
    <row r="21" spans="2:2">
      <c r="B21" s="1" t="s">
        <v>26</v>
      </c>
    </row>
    <row r="22" spans="2:2" s="2" customFormat="1">
      <c r="B22" s="1" t="s">
        <v>27</v>
      </c>
    </row>
    <row r="23" spans="2:2" s="2" customFormat="1">
      <c r="B23" s="1" t="s">
        <v>28</v>
      </c>
    </row>
    <row r="24" spans="2:2">
      <c r="B24" s="1" t="s">
        <v>29</v>
      </c>
    </row>
    <row r="26" spans="2:2">
      <c r="B26" s="2" t="s">
        <v>12</v>
      </c>
    </row>
    <row r="27" spans="2:2">
      <c r="B27" s="2" t="s">
        <v>13</v>
      </c>
    </row>
    <row r="28" spans="2:2">
      <c r="B28" s="2" t="s">
        <v>14</v>
      </c>
    </row>
    <row r="30" spans="2:2">
      <c r="B30" s="2" t="s">
        <v>15</v>
      </c>
    </row>
    <row r="31" spans="2:2">
      <c r="B31" s="2" t="s">
        <v>13</v>
      </c>
    </row>
    <row r="32" spans="2:2">
      <c r="B32" s="2" t="s">
        <v>14</v>
      </c>
    </row>
    <row r="35" spans="2:2">
      <c r="B35" s="2" t="s">
        <v>16</v>
      </c>
    </row>
    <row r="36" spans="2:2">
      <c r="B36" s="2" t="s">
        <v>17</v>
      </c>
    </row>
    <row r="38" spans="2:2">
      <c r="B38" s="2" t="s">
        <v>18</v>
      </c>
    </row>
    <row r="39" spans="2:2">
      <c r="B39" s="2" t="s">
        <v>19</v>
      </c>
    </row>
    <row r="41" spans="2:2">
      <c r="B41" s="2" t="s">
        <v>20</v>
      </c>
    </row>
    <row r="42" spans="2:2">
      <c r="B42" s="2" t="s">
        <v>21</v>
      </c>
    </row>
    <row r="43" spans="2:2">
      <c r="B43" s="2" t="s">
        <v>22</v>
      </c>
    </row>
    <row r="44" spans="2:2">
      <c r="B44" s="2" t="s">
        <v>23</v>
      </c>
    </row>
    <row r="45" spans="2:2">
      <c r="B45" s="2" t="s">
        <v>24</v>
      </c>
    </row>
    <row r="47" spans="2:2">
      <c r="B47" s="3" t="s">
        <v>30</v>
      </c>
    </row>
    <row r="48" spans="2:2">
      <c r="B48" s="3" t="s">
        <v>31</v>
      </c>
    </row>
    <row r="49" spans="2:2">
      <c r="B49" s="3" t="s">
        <v>32</v>
      </c>
    </row>
    <row r="50" spans="2:2">
      <c r="B50" s="3" t="s">
        <v>33</v>
      </c>
    </row>
    <row r="52" spans="2:2">
      <c r="B52" s="4" t="s">
        <v>34</v>
      </c>
    </row>
    <row r="53" spans="2:2">
      <c r="B53" t="s">
        <v>35</v>
      </c>
    </row>
    <row r="54" spans="2:2">
      <c r="B54" t="s">
        <v>36</v>
      </c>
    </row>
    <row r="55" spans="2:2">
      <c r="B55" t="s">
        <v>37</v>
      </c>
    </row>
    <row r="57" spans="2:2">
      <c r="B57" s="3" t="s">
        <v>25</v>
      </c>
    </row>
    <row r="58" spans="2:2">
      <c r="B58" t="s">
        <v>39</v>
      </c>
    </row>
    <row r="59" spans="2:2">
      <c r="B59" t="s">
        <v>38</v>
      </c>
    </row>
    <row r="61" spans="2:2">
      <c r="B61" s="2" t="s">
        <v>40</v>
      </c>
    </row>
    <row r="62" spans="2:2">
      <c r="B62" s="2" t="s">
        <v>41</v>
      </c>
    </row>
    <row r="63" spans="2:2">
      <c r="B63" s="2" t="s">
        <v>42</v>
      </c>
    </row>
    <row r="64" spans="2:2">
      <c r="B64" s="2" t="s">
        <v>43</v>
      </c>
    </row>
    <row r="66" spans="2:2">
      <c r="B66" t="s">
        <v>44</v>
      </c>
    </row>
    <row r="67" spans="2:2">
      <c r="B67" t="s">
        <v>45</v>
      </c>
    </row>
    <row r="68" spans="2:2">
      <c r="B68" t="s">
        <v>46</v>
      </c>
    </row>
    <row r="69" spans="2:2">
      <c r="B69" t="s">
        <v>47</v>
      </c>
    </row>
    <row r="72" spans="2:2">
      <c r="B72" t="s">
        <v>52</v>
      </c>
    </row>
    <row r="73" spans="2:2">
      <c r="B73" t="s">
        <v>53</v>
      </c>
    </row>
    <row r="74" spans="2:2">
      <c r="B74" t="s">
        <v>54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B3374D0C338684699D98007D8426E97" ma:contentTypeVersion="8" ma:contentTypeDescription="Crée un document." ma:contentTypeScope="" ma:versionID="b43eec82518cb116d10f4abcdecb56f5">
  <xsd:schema xmlns:xsd="http://www.w3.org/2001/XMLSchema" xmlns:xs="http://www.w3.org/2001/XMLSchema" xmlns:p="http://schemas.microsoft.com/office/2006/metadata/properties" xmlns:ns2="d64f9829-a715-414f-a78b-e410197e188d" targetNamespace="http://schemas.microsoft.com/office/2006/metadata/properties" ma:root="true" ma:fieldsID="2c0fa20abe78196e4b986fe5a8eaec71" ns2:_="">
    <xsd:import namespace="d64f9829-a715-414f-a78b-e410197e188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4f9829-a715-414f-a78b-e410197e18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65A70-FA1D-4BEC-9EDD-4292CD2A225F}">
  <ds:schemaRefs>
    <ds:schemaRef ds:uri="http://schemas.microsoft.com/sharepoint/v3/contenttype/forms"/>
  </ds:schemaRefs>
</ds:datastoreItem>
</file>

<file path=customXml/itemProps2.xml><?xml version="1.0" encoding="utf-8"?>
<ds:datastoreItem xmlns:ds="http://schemas.openxmlformats.org/officeDocument/2006/customXml" ds:itemID="{1D0BBD9D-7897-46C3-82C6-AAC8FBD6B8D5}">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purl.org/dc/terms/"/>
    <ds:schemaRef ds:uri="http://schemas.microsoft.com/office/infopath/2007/PartnerControls"/>
    <ds:schemaRef ds:uri="http://purl.org/dc/dcmitype/"/>
    <ds:schemaRef ds:uri="d64f9829-a715-414f-a78b-e410197e188d"/>
  </ds:schemaRefs>
</ds:datastoreItem>
</file>

<file path=customXml/itemProps3.xml><?xml version="1.0" encoding="utf-8"?>
<ds:datastoreItem xmlns:ds="http://schemas.openxmlformats.org/officeDocument/2006/customXml" ds:itemID="{EC0014B5-322C-42CA-A4B7-15D177AE09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4f9829-a715-414f-a78b-e410197e18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A remplir pour plan de tréso</vt:lpstr>
      <vt:lpstr>Détails calculs Recettes</vt:lpstr>
      <vt:lpstr>Notice</vt:lpstr>
      <vt:lpstr>Plan de tréso (à remplir)</vt:lpstr>
      <vt:lpstr>Listes</vt:lpstr>
      <vt:lpstr>'Plan de tréso (à remplir)'!Zone_d_impression</vt:lpstr>
    </vt:vector>
  </TitlesOfParts>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Blandine VULIN</dc:creator>
  <cp:lastModifiedBy>Utilisateur Windows</cp:lastModifiedBy>
  <cp:revision/>
  <cp:lastPrinted>2021-02-14T17:43:39Z</cp:lastPrinted>
  <dcterms:created xsi:type="dcterms:W3CDTF">2020-03-17T16:21:39Z</dcterms:created>
  <dcterms:modified xsi:type="dcterms:W3CDTF">2021-03-19T15:58:00Z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0x0101007B3374D0C338684699D98007D8426E97</vt:lpwstr>
  </property>
</Properties>
</file>