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ropbox\05-Pole Sante\3-Financement\Cigales\"/>
    </mc:Choice>
  </mc:AlternateContent>
  <bookViews>
    <workbookView xWindow="-28920" yWindow="-120" windowWidth="20730" windowHeight="11760"/>
  </bookViews>
  <sheets>
    <sheet name="1 -Pole Santé 2021-22-23" sheetId="8" r:id="rId1"/>
    <sheet name="PROJETS" sheetId="15" r:id="rId2"/>
    <sheet name="Données" sheetId="16" r:id="rId3"/>
  </sheets>
  <definedNames>
    <definedName name="AllSeated_Splitty">#REF!</definedName>
    <definedName name="cout_salaire_RO_euros">#REF!</definedName>
    <definedName name="cout_salaire_RO_euros_update_2015_07">#REF!</definedName>
    <definedName name="Dan_Gabi_cout_RO">#REF!</definedName>
    <definedName name="jours_travailles_par_mois">#REF!</definedName>
    <definedName name="param_salaire_RO">#REF!</definedName>
    <definedName name="RONs__Euros">#REF!</definedName>
    <definedName name="somaj_tehnic">#REF!</definedName>
    <definedName name="_xlnm.Print_Area" localSheetId="0">'1 -Pole Santé 2021-22-23'!$A$7:$G$82</definedName>
  </definedNames>
  <calcPr calcId="152511"/>
</workbook>
</file>

<file path=xl/calcChain.xml><?xml version="1.0" encoding="utf-8"?>
<calcChain xmlns="http://schemas.openxmlformats.org/spreadsheetml/2006/main">
  <c r="G66" i="8" l="1"/>
  <c r="G67" i="8"/>
  <c r="G68" i="8"/>
  <c r="U52" i="8"/>
  <c r="V52" i="8"/>
  <c r="W52" i="8"/>
  <c r="X52" i="8"/>
  <c r="Y52" i="8"/>
  <c r="Z52" i="8"/>
  <c r="AA52" i="8"/>
  <c r="T52" i="8"/>
  <c r="G69" i="8"/>
  <c r="G70" i="8"/>
  <c r="U47" i="8"/>
  <c r="V47" i="8"/>
  <c r="W47" i="8"/>
  <c r="X47" i="8"/>
  <c r="Y47" i="8"/>
  <c r="Z47" i="8"/>
  <c r="AA47" i="8"/>
  <c r="AB47" i="8"/>
  <c r="AC47" i="8"/>
  <c r="AD47" i="8"/>
  <c r="AE47" i="8"/>
  <c r="T47" i="8"/>
  <c r="T46" i="8"/>
  <c r="W46" i="8"/>
  <c r="X46" i="8"/>
  <c r="Y46" i="8"/>
  <c r="Z46" i="8"/>
  <c r="AA46" i="8"/>
  <c r="AB46" i="8"/>
  <c r="AC46" i="8"/>
  <c r="AD46" i="8"/>
  <c r="AE46" i="8"/>
  <c r="V46" i="8"/>
  <c r="U46" i="8"/>
  <c r="G19" i="8"/>
  <c r="Q52" i="8"/>
  <c r="R52" i="8"/>
  <c r="S52" i="8"/>
  <c r="P52" i="8"/>
  <c r="R48" i="8" l="1"/>
  <c r="S48" i="8"/>
  <c r="Q48" i="8"/>
  <c r="R46" i="8"/>
  <c r="S4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B16" i="8"/>
  <c r="AC16" i="8"/>
  <c r="AD16" i="8"/>
  <c r="AE16" i="8"/>
  <c r="AF16" i="8"/>
  <c r="AG16" i="8"/>
  <c r="AG38" i="8" s="1"/>
  <c r="AH16" i="8"/>
  <c r="AI16" i="8"/>
  <c r="AJ16" i="8"/>
  <c r="AK16" i="8"/>
  <c r="AK38" i="8" s="1"/>
  <c r="AL16" i="8"/>
  <c r="AM16" i="8"/>
  <c r="AN16" i="8"/>
  <c r="AO16" i="8"/>
  <c r="AO38" i="8" s="1"/>
  <c r="AP16" i="8"/>
  <c r="AQ16" i="8"/>
  <c r="K34" i="8"/>
  <c r="L34" i="8"/>
  <c r="M34" i="8"/>
  <c r="N34" i="8"/>
  <c r="O34" i="8"/>
  <c r="P34" i="8"/>
  <c r="Q34" i="8"/>
  <c r="R34" i="8"/>
  <c r="S34" i="8"/>
  <c r="I35" i="8"/>
  <c r="I37" i="8" s="1"/>
  <c r="J35" i="8"/>
  <c r="K35" i="8"/>
  <c r="L35" i="8"/>
  <c r="M35" i="8"/>
  <c r="M37" i="8" s="1"/>
  <c r="N35" i="8"/>
  <c r="O35" i="8"/>
  <c r="P35" i="8"/>
  <c r="Q35" i="8"/>
  <c r="Q37" i="8" s="1"/>
  <c r="R35" i="8"/>
  <c r="S35" i="8"/>
  <c r="T35" i="8"/>
  <c r="H37" i="8"/>
  <c r="J37" i="8"/>
  <c r="K37" i="8"/>
  <c r="L37" i="8"/>
  <c r="N37" i="8"/>
  <c r="O37" i="8"/>
  <c r="P37" i="8"/>
  <c r="R37" i="8"/>
  <c r="S37" i="8"/>
  <c r="S38" i="8" s="1"/>
  <c r="T37" i="8"/>
  <c r="T38" i="8" s="1"/>
  <c r="U37" i="8"/>
  <c r="V37" i="8"/>
  <c r="V38" i="8" s="1"/>
  <c r="W37" i="8"/>
  <c r="W38" i="8" s="1"/>
  <c r="X37" i="8"/>
  <c r="X38" i="8" s="1"/>
  <c r="Y37" i="8"/>
  <c r="Z37" i="8"/>
  <c r="Z38" i="8" s="1"/>
  <c r="AA37" i="8"/>
  <c r="AA38" i="8" s="1"/>
  <c r="AB37" i="8"/>
  <c r="AB38" i="8" s="1"/>
  <c r="AC37" i="8"/>
  <c r="AD37" i="8"/>
  <c r="AD38" i="8" s="1"/>
  <c r="AE37" i="8"/>
  <c r="AF37" i="8"/>
  <c r="AG37" i="8"/>
  <c r="AH37" i="8"/>
  <c r="AI37" i="8"/>
  <c r="AJ37" i="8"/>
  <c r="AK37" i="8"/>
  <c r="AL37" i="8"/>
  <c r="AM37" i="8"/>
  <c r="AN37" i="8"/>
  <c r="AO37" i="8"/>
  <c r="AP37" i="8"/>
  <c r="AQ37" i="8"/>
  <c r="H38" i="8"/>
  <c r="J38" i="8"/>
  <c r="K38" i="8"/>
  <c r="L38" i="8"/>
  <c r="N38" i="8"/>
  <c r="O38" i="8"/>
  <c r="P38" i="8"/>
  <c r="R38" i="8"/>
  <c r="AE38" i="8"/>
  <c r="AF38" i="8"/>
  <c r="AH38" i="8"/>
  <c r="AI38" i="8"/>
  <c r="AJ38" i="8"/>
  <c r="AL38" i="8"/>
  <c r="AM38" i="8"/>
  <c r="AN38" i="8"/>
  <c r="AP38" i="8"/>
  <c r="AQ38" i="8"/>
  <c r="H40" i="8"/>
  <c r="I40" i="8" s="1"/>
  <c r="J40" i="8" s="1"/>
  <c r="K40" i="8" s="1"/>
  <c r="L40" i="8" s="1"/>
  <c r="M40" i="8" s="1"/>
  <c r="N40" i="8" s="1"/>
  <c r="O40" i="8" s="1"/>
  <c r="P40" i="8" s="1"/>
  <c r="Q40" i="8" s="1"/>
  <c r="R40" i="8" s="1"/>
  <c r="S40" i="8" s="1"/>
  <c r="T40" i="8" s="1"/>
  <c r="U40" i="8" s="1"/>
  <c r="V40" i="8" s="1"/>
  <c r="W40" i="8" s="1"/>
  <c r="X40" i="8" s="1"/>
  <c r="Y40" i="8" s="1"/>
  <c r="Z40" i="8" s="1"/>
  <c r="AA40" i="8" s="1"/>
  <c r="AB40" i="8" s="1"/>
  <c r="AC40" i="8" s="1"/>
  <c r="AD40" i="8" s="1"/>
  <c r="AE40" i="8" s="1"/>
  <c r="AF40" i="8" s="1"/>
  <c r="AG40" i="8" s="1"/>
  <c r="AH40" i="8" s="1"/>
  <c r="AI40" i="8" s="1"/>
  <c r="AJ40" i="8" s="1"/>
  <c r="AK40" i="8" s="1"/>
  <c r="AL40" i="8" s="1"/>
  <c r="AM40" i="8" s="1"/>
  <c r="AN40" i="8" s="1"/>
  <c r="AO40" i="8" s="1"/>
  <c r="AP40" i="8" s="1"/>
  <c r="AQ40" i="8" s="1"/>
  <c r="H44" i="8"/>
  <c r="I44" i="8"/>
  <c r="J44" i="8"/>
  <c r="K44" i="8"/>
  <c r="L44" i="8"/>
  <c r="M44" i="8"/>
  <c r="N44" i="8"/>
  <c r="O44" i="8"/>
  <c r="P44" i="8"/>
  <c r="Q44" i="8"/>
  <c r="R44" i="8"/>
  <c r="S44" i="8"/>
  <c r="T44" i="8"/>
  <c r="U44" i="8"/>
  <c r="V44" i="8"/>
  <c r="W44" i="8"/>
  <c r="X44" i="8"/>
  <c r="Y44" i="8"/>
  <c r="Z44" i="8"/>
  <c r="AA44" i="8"/>
  <c r="AB44" i="8"/>
  <c r="AC44" i="8"/>
  <c r="AD44" i="8"/>
  <c r="AE44" i="8"/>
  <c r="AF44" i="8"/>
  <c r="AG44" i="8"/>
  <c r="AH44" i="8"/>
  <c r="AI44" i="8"/>
  <c r="AJ44" i="8"/>
  <c r="AK44" i="8"/>
  <c r="AL44" i="8"/>
  <c r="AM44" i="8"/>
  <c r="AN44" i="8"/>
  <c r="AO44" i="8"/>
  <c r="AP44" i="8"/>
  <c r="AQ44" i="8"/>
  <c r="J46" i="8"/>
  <c r="K46" i="8"/>
  <c r="L46" i="8"/>
  <c r="M46" i="8"/>
  <c r="N46" i="8"/>
  <c r="O46" i="8"/>
  <c r="P46" i="8"/>
  <c r="Q46" i="8"/>
  <c r="AF46" i="8"/>
  <c r="AG46" i="8"/>
  <c r="AH46" i="8"/>
  <c r="AI46" i="8"/>
  <c r="AJ46" i="8"/>
  <c r="AK46" i="8"/>
  <c r="AL46" i="8"/>
  <c r="AM46" i="8"/>
  <c r="AN46" i="8"/>
  <c r="AO46" i="8"/>
  <c r="AP46" i="8"/>
  <c r="AQ46" i="8"/>
  <c r="P48" i="8"/>
  <c r="T48" i="8"/>
  <c r="T76" i="8" s="1"/>
  <c r="T77" i="8" s="1"/>
  <c r="U48" i="8"/>
  <c r="V48" i="8"/>
  <c r="W48" i="8"/>
  <c r="X48" i="8"/>
  <c r="Y48" i="8"/>
  <c r="Z48" i="8"/>
  <c r="AA48" i="8"/>
  <c r="AB48" i="8"/>
  <c r="AC48" i="8"/>
  <c r="AD48" i="8"/>
  <c r="AE48" i="8"/>
  <c r="AF48" i="8"/>
  <c r="AG48" i="8"/>
  <c r="AH48" i="8"/>
  <c r="AI48" i="8"/>
  <c r="AJ48" i="8"/>
  <c r="AK48" i="8"/>
  <c r="AL48" i="8"/>
  <c r="AM48" i="8"/>
  <c r="AN48" i="8"/>
  <c r="AO48" i="8"/>
  <c r="AP48" i="8"/>
  <c r="AQ48" i="8"/>
  <c r="U72" i="8"/>
  <c r="V72" i="8"/>
  <c r="W72" i="8"/>
  <c r="X72" i="8"/>
  <c r="Y72" i="8"/>
  <c r="Z72" i="8"/>
  <c r="AA72" i="8"/>
  <c r="AB72" i="8"/>
  <c r="AC72" i="8"/>
  <c r="AD72" i="8"/>
  <c r="AE72" i="8"/>
  <c r="AF72" i="8"/>
  <c r="AG72" i="8"/>
  <c r="AH72" i="8"/>
  <c r="AI72" i="8"/>
  <c r="AJ72" i="8"/>
  <c r="AK72" i="8"/>
  <c r="AL72" i="8"/>
  <c r="AM72" i="8"/>
  <c r="AN72" i="8"/>
  <c r="AO72" i="8"/>
  <c r="AP72" i="8"/>
  <c r="AQ72" i="8"/>
  <c r="AF74" i="8"/>
  <c r="AG74" i="8"/>
  <c r="AH74" i="8"/>
  <c r="AI74" i="8"/>
  <c r="AJ74" i="8"/>
  <c r="AK74" i="8"/>
  <c r="AL74" i="8"/>
  <c r="AM74" i="8"/>
  <c r="AN74" i="8"/>
  <c r="AO74" i="8"/>
  <c r="AP74" i="8"/>
  <c r="AQ74" i="8"/>
  <c r="H85" i="8"/>
  <c r="I85" i="8"/>
  <c r="J85" i="8" s="1"/>
  <c r="K85" i="8" s="1"/>
  <c r="L85" i="8" s="1"/>
  <c r="M85" i="8" s="1"/>
  <c r="N85" i="8" s="1"/>
  <c r="O85" i="8" s="1"/>
  <c r="P85" i="8" s="1"/>
  <c r="Q85" i="8" s="1"/>
  <c r="R85" i="8" s="1"/>
  <c r="S85" i="8" s="1"/>
  <c r="T85" i="8" s="1"/>
  <c r="U85" i="8" s="1"/>
  <c r="V85" i="8" s="1"/>
  <c r="W85" i="8" s="1"/>
  <c r="X85" i="8" s="1"/>
  <c r="Y85" i="8" s="1"/>
  <c r="Z85" i="8" s="1"/>
  <c r="AA85" i="8" s="1"/>
  <c r="AB85" i="8" s="1"/>
  <c r="AC85" i="8" s="1"/>
  <c r="AD85" i="8" s="1"/>
  <c r="AE85" i="8" s="1"/>
  <c r="AF85" i="8" s="1"/>
  <c r="AG85" i="8" s="1"/>
  <c r="AH85" i="8" s="1"/>
  <c r="AI85" i="8" s="1"/>
  <c r="AJ85" i="8" s="1"/>
  <c r="AK85" i="8" s="1"/>
  <c r="AL85" i="8" s="1"/>
  <c r="AM85" i="8" s="1"/>
  <c r="AN85" i="8" s="1"/>
  <c r="AO85" i="8" s="1"/>
  <c r="AP85" i="8" s="1"/>
  <c r="AQ85" i="8" s="1"/>
  <c r="H90" i="8"/>
  <c r="H92" i="8" s="1"/>
  <c r="H75" i="8" s="1"/>
  <c r="H76" i="8" s="1"/>
  <c r="H77" i="8" s="1"/>
  <c r="H79" i="8" s="1"/>
  <c r="H81" i="8" s="1"/>
  <c r="I90" i="8"/>
  <c r="I92" i="8" s="1"/>
  <c r="I75" i="8" s="1"/>
  <c r="I76" i="8" s="1"/>
  <c r="J90" i="8"/>
  <c r="K90" i="8"/>
  <c r="L90" i="8"/>
  <c r="M90" i="8"/>
  <c r="M92" i="8" s="1"/>
  <c r="M75" i="8" s="1"/>
  <c r="M76" i="8" s="1"/>
  <c r="N90" i="8"/>
  <c r="N92" i="8" s="1"/>
  <c r="N75" i="8" s="1"/>
  <c r="N76" i="8" s="1"/>
  <c r="N77" i="8" s="1"/>
  <c r="N79" i="8" s="1"/>
  <c r="O90" i="8"/>
  <c r="O92" i="8" s="1"/>
  <c r="O75" i="8" s="1"/>
  <c r="P90" i="8"/>
  <c r="P92" i="8" s="1"/>
  <c r="P75" i="8" s="1"/>
  <c r="P76" i="8" s="1"/>
  <c r="P77" i="8" s="1"/>
  <c r="P79" i="8" s="1"/>
  <c r="Q90" i="8"/>
  <c r="Q92" i="8" s="1"/>
  <c r="Q75" i="8" s="1"/>
  <c r="R90" i="8"/>
  <c r="S90" i="8"/>
  <c r="S92" i="8" s="1"/>
  <c r="S75" i="8" s="1"/>
  <c r="T90" i="8"/>
  <c r="T92" i="8" s="1"/>
  <c r="T75" i="8" s="1"/>
  <c r="U90" i="8"/>
  <c r="U92" i="8" s="1"/>
  <c r="U75" i="8" s="1"/>
  <c r="V90" i="8"/>
  <c r="W90" i="8"/>
  <c r="X90" i="8"/>
  <c r="X92" i="8" s="1"/>
  <c r="X75" i="8" s="1"/>
  <c r="X76" i="8" s="1"/>
  <c r="X77" i="8" s="1"/>
  <c r="Y90" i="8"/>
  <c r="Y92" i="8" s="1"/>
  <c r="Y75" i="8" s="1"/>
  <c r="Z90" i="8"/>
  <c r="AA90" i="8"/>
  <c r="AB90" i="8"/>
  <c r="AC90" i="8"/>
  <c r="AC92" i="8" s="1"/>
  <c r="AC75" i="8" s="1"/>
  <c r="AD90" i="8"/>
  <c r="AD92" i="8" s="1"/>
  <c r="AD75" i="8" s="1"/>
  <c r="AE90" i="8"/>
  <c r="AE92" i="8" s="1"/>
  <c r="AE75" i="8" s="1"/>
  <c r="AE76" i="8" s="1"/>
  <c r="AF90" i="8"/>
  <c r="AF92" i="8" s="1"/>
  <c r="AF75" i="8" s="1"/>
  <c r="AF76" i="8" s="1"/>
  <c r="AF77" i="8" s="1"/>
  <c r="AF79" i="8" s="1"/>
  <c r="AG90" i="8"/>
  <c r="AG92" i="8" s="1"/>
  <c r="AG75" i="8" s="1"/>
  <c r="AH90" i="8"/>
  <c r="AI90" i="8"/>
  <c r="AI92" i="8" s="1"/>
  <c r="AI75" i="8" s="1"/>
  <c r="AI76" i="8" s="1"/>
  <c r="AI77" i="8" s="1"/>
  <c r="AI79" i="8" s="1"/>
  <c r="AJ90" i="8"/>
  <c r="AJ92" i="8" s="1"/>
  <c r="AJ75" i="8" s="1"/>
  <c r="AJ76" i="8" s="1"/>
  <c r="AJ77" i="8" s="1"/>
  <c r="AJ79" i="8" s="1"/>
  <c r="AK90" i="8"/>
  <c r="AK92" i="8" s="1"/>
  <c r="AK75" i="8" s="1"/>
  <c r="AL90" i="8"/>
  <c r="AM90" i="8"/>
  <c r="AN90" i="8"/>
  <c r="AN92" i="8" s="1"/>
  <c r="AN75" i="8" s="1"/>
  <c r="AN76" i="8" s="1"/>
  <c r="AN77" i="8" s="1"/>
  <c r="AN79" i="8" s="1"/>
  <c r="AO90" i="8"/>
  <c r="AO92" i="8" s="1"/>
  <c r="AO75" i="8" s="1"/>
  <c r="AP90" i="8"/>
  <c r="AQ90" i="8"/>
  <c r="H91" i="8"/>
  <c r="J92" i="8"/>
  <c r="J75" i="8" s="1"/>
  <c r="J76" i="8" s="1"/>
  <c r="K92" i="8"/>
  <c r="K75" i="8" s="1"/>
  <c r="L92" i="8"/>
  <c r="L75" i="8" s="1"/>
  <c r="L76" i="8" s="1"/>
  <c r="L77" i="8" s="1"/>
  <c r="L79" i="8" s="1"/>
  <c r="R92" i="8"/>
  <c r="R75" i="8" s="1"/>
  <c r="R76" i="8" s="1"/>
  <c r="R77" i="8" s="1"/>
  <c r="R79" i="8" s="1"/>
  <c r="V92" i="8"/>
  <c r="V75" i="8" s="1"/>
  <c r="W92" i="8"/>
  <c r="W75" i="8" s="1"/>
  <c r="Z92" i="8"/>
  <c r="Z75" i="8" s="1"/>
  <c r="AA92" i="8"/>
  <c r="AA75" i="8" s="1"/>
  <c r="AA76" i="8" s="1"/>
  <c r="AA77" i="8" s="1"/>
  <c r="AB92" i="8"/>
  <c r="AB75" i="8" s="1"/>
  <c r="AB76" i="8" s="1"/>
  <c r="AB77" i="8" s="1"/>
  <c r="AH92" i="8"/>
  <c r="AH75" i="8" s="1"/>
  <c r="AL92" i="8"/>
  <c r="AL75" i="8" s="1"/>
  <c r="AM92" i="8"/>
  <c r="AM75" i="8" s="1"/>
  <c r="AP92" i="8"/>
  <c r="AP75" i="8" s="1"/>
  <c r="AQ92" i="8"/>
  <c r="AQ75" i="8" s="1"/>
  <c r="Q38" i="8" l="1"/>
  <c r="M38" i="8"/>
  <c r="M79" i="8" s="1"/>
  <c r="I38" i="8"/>
  <c r="O76" i="8"/>
  <c r="O77" i="8" s="1"/>
  <c r="O79" i="8" s="1"/>
  <c r="J77" i="8"/>
  <c r="J79" i="8" s="1"/>
  <c r="AO76" i="8"/>
  <c r="AO77" i="8" s="1"/>
  <c r="AO79" i="8" s="1"/>
  <c r="AK76" i="8"/>
  <c r="AK77" i="8" s="1"/>
  <c r="AK79" i="8" s="1"/>
  <c r="AG76" i="8"/>
  <c r="AG77" i="8" s="1"/>
  <c r="AG79" i="8" s="1"/>
  <c r="AC76" i="8"/>
  <c r="AC77" i="8" s="1"/>
  <c r="Y76" i="8"/>
  <c r="Y77" i="8" s="1"/>
  <c r="Y79" i="8" s="1"/>
  <c r="U76" i="8"/>
  <c r="U77" i="8" s="1"/>
  <c r="M77" i="8"/>
  <c r="I77" i="8"/>
  <c r="AC38" i="8"/>
  <c r="AC79" i="8" s="1"/>
  <c r="Y38" i="8"/>
  <c r="AM76" i="8"/>
  <c r="AM77" i="8" s="1"/>
  <c r="AM79" i="8" s="1"/>
  <c r="AP76" i="8"/>
  <c r="AP77" i="8" s="1"/>
  <c r="AP79" i="8" s="1"/>
  <c r="AQ76" i="8"/>
  <c r="AQ77" i="8" s="1"/>
  <c r="AQ79" i="8" s="1"/>
  <c r="AH76" i="8"/>
  <c r="AH77" i="8" s="1"/>
  <c r="AH79" i="8" s="1"/>
  <c r="Z76" i="8"/>
  <c r="Z77" i="8" s="1"/>
  <c r="Z79" i="8" s="1"/>
  <c r="AA79" i="8"/>
  <c r="AB79" i="8"/>
  <c r="X79" i="8"/>
  <c r="W76" i="8"/>
  <c r="W77" i="8" s="1"/>
  <c r="W79" i="8" s="1"/>
  <c r="T79" i="8"/>
  <c r="U38" i="8"/>
  <c r="U79" i="8" s="1"/>
  <c r="AE77" i="8"/>
  <c r="AE79" i="8" s="1"/>
  <c r="Q76" i="8"/>
  <c r="Q77" i="8" s="1"/>
  <c r="Q79" i="8" s="1"/>
  <c r="S76" i="8"/>
  <c r="S77" i="8" s="1"/>
  <c r="S79" i="8" s="1"/>
  <c r="AL76" i="8"/>
  <c r="AL77" i="8" s="1"/>
  <c r="AL79" i="8" s="1"/>
  <c r="AD76" i="8"/>
  <c r="AD77" i="8" s="1"/>
  <c r="AD79" i="8" s="1"/>
  <c r="V76" i="8"/>
  <c r="V77" i="8" s="1"/>
  <c r="V79" i="8" s="1"/>
  <c r="K76" i="8"/>
  <c r="K77" i="8" s="1"/>
  <c r="K79" i="8" s="1"/>
  <c r="G36" i="8"/>
  <c r="F36" i="8"/>
  <c r="I79" i="8" l="1"/>
  <c r="I81" i="8" s="1"/>
  <c r="J81" i="8" s="1"/>
  <c r="K81" i="8"/>
  <c r="L81" i="8" s="1"/>
  <c r="M81" i="8" s="1"/>
  <c r="N81" i="8" s="1"/>
  <c r="O81" i="8" s="1"/>
  <c r="P81" i="8" s="1"/>
  <c r="Q81" i="8"/>
  <c r="R81" i="8" s="1"/>
  <c r="S81" i="8" s="1"/>
  <c r="T81" i="8" s="1"/>
  <c r="U81" i="8" s="1"/>
  <c r="V81" i="8" s="1"/>
  <c r="W81" i="8" s="1"/>
  <c r="X81" i="8" s="1"/>
  <c r="Y81" i="8" s="1"/>
  <c r="Z81" i="8" s="1"/>
  <c r="AA81" i="8" s="1"/>
  <c r="AB81" i="8" s="1"/>
  <c r="AC81" i="8" s="1"/>
  <c r="AD81" i="8" s="1"/>
  <c r="AE81" i="8" s="1"/>
  <c r="AF81" i="8" s="1"/>
  <c r="AG81" i="8" s="1"/>
  <c r="AH81" i="8" s="1"/>
  <c r="AI81" i="8" s="1"/>
  <c r="AJ81" i="8" s="1"/>
  <c r="AK81" i="8" s="1"/>
  <c r="AL81" i="8" s="1"/>
  <c r="AM81" i="8" s="1"/>
  <c r="AN81" i="8" s="1"/>
  <c r="AO81" i="8" s="1"/>
  <c r="AP81" i="8" s="1"/>
  <c r="AQ81" i="8" s="1"/>
  <c r="G50" i="8"/>
  <c r="F50" i="8"/>
  <c r="G25" i="8"/>
  <c r="F25" i="8"/>
  <c r="H36" i="15" l="1"/>
  <c r="F32" i="8" l="1"/>
  <c r="G74" i="8"/>
  <c r="F74" i="8"/>
  <c r="G73" i="8"/>
  <c r="F73" i="8"/>
  <c r="F72" i="8"/>
  <c r="G71" i="8"/>
  <c r="F71" i="8"/>
  <c r="G65" i="8"/>
  <c r="F65" i="8"/>
  <c r="G64" i="8"/>
  <c r="F64" i="8"/>
  <c r="G63" i="8"/>
  <c r="F63" i="8"/>
  <c r="G62" i="8"/>
  <c r="F62" i="8"/>
  <c r="G61" i="8"/>
  <c r="F61" i="8"/>
  <c r="G60" i="8"/>
  <c r="F60" i="8"/>
  <c r="G59" i="8"/>
  <c r="F59" i="8"/>
  <c r="G58" i="8"/>
  <c r="F58" i="8"/>
  <c r="G57" i="8"/>
  <c r="F57" i="8"/>
  <c r="G56" i="8"/>
  <c r="F56" i="8"/>
  <c r="G55" i="8"/>
  <c r="F55" i="8"/>
  <c r="G54" i="8"/>
  <c r="F54" i="8"/>
  <c r="G53" i="8"/>
  <c r="F53" i="8"/>
  <c r="G52" i="8"/>
  <c r="F52" i="8"/>
  <c r="G51" i="8"/>
  <c r="F51" i="8"/>
  <c r="B48" i="8"/>
  <c r="G47" i="8"/>
  <c r="F47" i="8"/>
  <c r="B46" i="8"/>
  <c r="G45" i="8"/>
  <c r="F45" i="8"/>
  <c r="G43" i="8"/>
  <c r="F43" i="8"/>
  <c r="G42" i="8"/>
  <c r="F42" i="8"/>
  <c r="G41" i="8"/>
  <c r="F41" i="8"/>
  <c r="G39" i="8"/>
  <c r="F39" i="8"/>
  <c r="G35" i="8"/>
  <c r="G33" i="8"/>
  <c r="F33" i="8"/>
  <c r="G32" i="8"/>
  <c r="G31" i="8"/>
  <c r="F31" i="8"/>
  <c r="G30" i="8"/>
  <c r="F30" i="8"/>
  <c r="G29" i="8"/>
  <c r="F29" i="8"/>
  <c r="G28" i="8"/>
  <c r="F28" i="8"/>
  <c r="G27" i="8"/>
  <c r="F27" i="8"/>
  <c r="G26" i="8"/>
  <c r="F26" i="8"/>
  <c r="G24" i="8"/>
  <c r="F24" i="8"/>
  <c r="G23" i="8"/>
  <c r="F23" i="8"/>
  <c r="G22" i="8"/>
  <c r="F22" i="8"/>
  <c r="G21" i="8"/>
  <c r="F21" i="8"/>
  <c r="G20" i="8"/>
  <c r="F20" i="8"/>
  <c r="G18" i="8"/>
  <c r="F18" i="8"/>
  <c r="G17" i="8"/>
  <c r="F17" i="8"/>
  <c r="G15" i="8"/>
  <c r="F15" i="8"/>
  <c r="G14" i="8"/>
  <c r="F14" i="8"/>
  <c r="G13" i="8"/>
  <c r="F13" i="8"/>
  <c r="G12" i="8"/>
  <c r="F12" i="8"/>
  <c r="G11" i="8"/>
  <c r="F11" i="8"/>
  <c r="F48" i="8" l="1"/>
  <c r="G48" i="8"/>
  <c r="G49" i="8"/>
  <c r="F49" i="8"/>
  <c r="G46" i="8"/>
  <c r="G72" i="8"/>
  <c r="G75" i="8"/>
  <c r="G16" i="8"/>
  <c r="G44" i="8"/>
  <c r="F46" i="8"/>
  <c r="F16" i="8"/>
  <c r="G34" i="8"/>
  <c r="F35" i="8"/>
  <c r="F34" i="8"/>
  <c r="F44" i="8"/>
  <c r="G37" i="8"/>
  <c r="F75" i="8"/>
  <c r="F38" i="8" l="1"/>
  <c r="F37" i="8"/>
  <c r="F77" i="8"/>
  <c r="G38" i="8"/>
  <c r="F78" i="8" l="1"/>
  <c r="F79" i="8" s="1"/>
  <c r="F81" i="8" s="1"/>
  <c r="F76" i="8"/>
  <c r="G76" i="8"/>
  <c r="G77" i="8" l="1"/>
  <c r="G78" i="8" s="1"/>
  <c r="G79" i="8" s="1"/>
  <c r="G81" i="8" s="1"/>
</calcChain>
</file>

<file path=xl/comments1.xml><?xml version="1.0" encoding="utf-8"?>
<comments xmlns="http://schemas.openxmlformats.org/spreadsheetml/2006/main">
  <authors>
    <author/>
  </authors>
  <commentList>
    <comment ref="D18" authorId="0" shapeId="0">
      <text>
        <r>
          <rPr>
            <sz val="11"/>
            <color theme="1"/>
            <rFont val="Arial"/>
          </rPr>
          <t xml:space="preserve">2022 : moyenne de 350 adhérents x 25 € = 8750€
il est envisagée en 2023 d'avoir 800 adhérents 
</t>
        </r>
      </text>
    </comment>
    <comment ref="D20" authorId="0" shapeId="0">
      <text>
        <r>
          <rPr>
            <sz val="11"/>
            <color theme="1"/>
            <rFont val="Arial"/>
          </rPr>
          <t>12€ prix unitaire
x 40 personnes en moyenne</t>
        </r>
      </text>
    </comment>
    <comment ref="D21" authorId="0" shapeId="0">
      <text>
        <r>
          <rPr>
            <sz val="11"/>
            <color theme="1"/>
            <rFont val="Arial"/>
          </rPr>
          <t>Utilisateur Windows:
c) 2,50€ la boite de 50 masques sur 3 mois.
Sachant qu'il y a 440 boites x 2,50€</t>
        </r>
      </text>
    </comment>
    <comment ref="D22" authorId="0" shapeId="0">
      <text>
        <r>
          <rPr>
            <sz val="11"/>
            <color theme="1"/>
            <rFont val="Arial"/>
          </rPr>
          <t>212 jrs travaillés = 7 mois = 30 semaines.</t>
        </r>
      </text>
    </comment>
  </commentList>
</comments>
</file>

<file path=xl/sharedStrings.xml><?xml version="1.0" encoding="utf-8"?>
<sst xmlns="http://schemas.openxmlformats.org/spreadsheetml/2006/main" count="202" uniqueCount="154">
  <si>
    <t>mois</t>
  </si>
  <si>
    <t>Adresse : 188 Grande rue Charles de Gaulle 94130 Nogent sur Marne</t>
  </si>
  <si>
    <t>dec-21</t>
  </si>
  <si>
    <t>aout-22</t>
  </si>
  <si>
    <t>dec-22</t>
  </si>
  <si>
    <t>fev-23</t>
  </si>
  <si>
    <t>aout-23</t>
  </si>
  <si>
    <t>dec-23</t>
  </si>
  <si>
    <t>Apport en capital / Augmentation fonds associatifs</t>
  </si>
  <si>
    <t>Subventions d'investissements</t>
  </si>
  <si>
    <t>Cessions d'immobilisations</t>
  </si>
  <si>
    <t>(Ex : vente d'un immeuble, du materiel, machine, …)</t>
  </si>
  <si>
    <t>Emprunts bancaires</t>
  </si>
  <si>
    <t>Concours financiers</t>
  </si>
  <si>
    <t>(Apport financier autre qu'un emprunt bancaire)</t>
  </si>
  <si>
    <t>Apports en courants associés bloqués</t>
  </si>
  <si>
    <t>HORS EXPLOITATION</t>
  </si>
  <si>
    <t>Créances à l'ouverture</t>
  </si>
  <si>
    <t>(Voir explication onglet notice à partir de la ligne 36)</t>
  </si>
  <si>
    <t>Chiffre d'affaires TTC 3</t>
  </si>
  <si>
    <t>Distribution de masques</t>
  </si>
  <si>
    <t>Chiffre d'affaires TTC 4</t>
  </si>
  <si>
    <t>Chiffre d'affaires TTC 5</t>
  </si>
  <si>
    <t>Chiffre d'affaires TTC 6</t>
  </si>
  <si>
    <t>Chiffre d'affaires TTC 7</t>
  </si>
  <si>
    <t>Subventions d'exploitation</t>
  </si>
  <si>
    <t>(Conseil Régional IDF) - Location et entretien locaux</t>
  </si>
  <si>
    <t>Aides aux postes</t>
  </si>
  <si>
    <t>(aide de l'état contrat CUI Pole Emploi) VG</t>
  </si>
  <si>
    <t>(aide de l'état contrat CUI Pole Emploi) CF</t>
  </si>
  <si>
    <t xml:space="preserve"> </t>
  </si>
  <si>
    <t>EXPLOITATION</t>
  </si>
  <si>
    <t>Matériel informatique et matériel de bureau pour travailleur handicapé</t>
  </si>
  <si>
    <t>Remboursement des emprunts</t>
  </si>
  <si>
    <t>Remboursement des comptes courants</t>
  </si>
  <si>
    <t>Dettes à l'ouverture</t>
  </si>
  <si>
    <t>Sous-traitance ==&gt; TTC 4  Intervenants praticiens</t>
  </si>
  <si>
    <t>Sous-traitance Intervenants Conférienciers ==&gt; TTC 5 / TTC 6</t>
  </si>
  <si>
    <t>Sous-traitance ==&gt; TTC 7  Intervenants praticiens</t>
  </si>
  <si>
    <t>Achats de marchandises et matières premières /prestations marketing</t>
  </si>
  <si>
    <t>Charges de personnel</t>
  </si>
  <si>
    <t>Charges externes TTC 3</t>
  </si>
  <si>
    <t>(Ex : eau, gaz, éléctricité,…)</t>
  </si>
  <si>
    <t>Charges externes TTC 4</t>
  </si>
  <si>
    <t>Charges externes TTC 5</t>
  </si>
  <si>
    <t>Charges externes TTC 6</t>
  </si>
  <si>
    <t>Charges externes TTC 7</t>
  </si>
  <si>
    <t>Charges externes TTC 8</t>
  </si>
  <si>
    <t>Charges externes TTC 9</t>
  </si>
  <si>
    <t>Charges externes TTC 10</t>
  </si>
  <si>
    <t>Charges externes TTC 11</t>
  </si>
  <si>
    <t>Charges externes TTC 12</t>
  </si>
  <si>
    <t>Charges externes TTC 13</t>
  </si>
  <si>
    <t>Cotisations sociales</t>
  </si>
  <si>
    <t>(Contrat CUI fin 26/02/2022) -  COTIS. PATRONALES</t>
  </si>
  <si>
    <t>(Contrat CUI fin mars 2022) -  COTIS. PATRONALES</t>
  </si>
  <si>
    <t>TVA à payer</t>
  </si>
  <si>
    <t>VARIATION TRESORERIE MENSUELLE</t>
  </si>
  <si>
    <r>
      <rPr>
        <b/>
        <sz val="14"/>
        <color theme="0"/>
        <rFont val="Arial Narrow"/>
      </rPr>
      <t>SOLDE DE TRESORERIE</t>
    </r>
    <r>
      <rPr>
        <b/>
        <sz val="14"/>
        <color theme="7"/>
        <rFont val="Arial Narrow"/>
      </rPr>
      <t xml:space="preserve"> </t>
    </r>
  </si>
  <si>
    <t>CALCUL DE LA TVA</t>
  </si>
  <si>
    <t>TVA</t>
  </si>
  <si>
    <t>TVA collectée / ventes</t>
  </si>
  <si>
    <t>TVA collectée / cessions</t>
  </si>
  <si>
    <t>TVA déductible / achats</t>
  </si>
  <si>
    <t>TVA déductible / immobilisations</t>
  </si>
  <si>
    <t>TVA A DECAISSER</t>
  </si>
  <si>
    <t>CREDIT DE TVA</t>
  </si>
  <si>
    <t>TVA A PAYER</t>
  </si>
  <si>
    <t>(Contrat CUI fin 26/02/2022) -  BRUT - Carole FOURNAISE</t>
  </si>
  <si>
    <t>(Contrat CUI fin mars 2022) -  BRUT - Valérie GRELAT</t>
  </si>
  <si>
    <t>POLE SANTE PLURIDISCIPLINAIRE PARIS EST - Association Loi 1901 non assujettie à TVA</t>
  </si>
  <si>
    <t>Résultat comptable (avec éléments non monétaires)</t>
  </si>
  <si>
    <t>Créances au 01/01/2021</t>
  </si>
  <si>
    <t>Dettes au 01/01/2021</t>
  </si>
  <si>
    <t>Association non assujettie à TVA</t>
  </si>
  <si>
    <t>Charges externes</t>
  </si>
  <si>
    <t>PROJETS</t>
  </si>
  <si>
    <t>Besoin de financement en K€</t>
  </si>
  <si>
    <t>- Sous-traitance intervenants praticiens</t>
  </si>
  <si>
    <t xml:space="preserve">Durée : </t>
  </si>
  <si>
    <t>OBJECTIF : VENTE DE SOINS ET SUIVI DES PERSONNES AVEC AUGMENTATION DES PRESCRIPTIONS MEDICALES</t>
  </si>
  <si>
    <t>- Développeur informatique</t>
  </si>
  <si>
    <t>- Marketing</t>
  </si>
  <si>
    <t xml:space="preserve">- TERRA FIRMA - Projet soutien aux aidants </t>
  </si>
  <si>
    <t>Début de période : 01 septembre 2021</t>
  </si>
  <si>
    <t>Début de période : 01 janvier 2022</t>
  </si>
  <si>
    <t xml:space="preserve">OBJECTIF : AUGMENTATION DES PRESCRIPTIONS MEDICALES REMBOURSABLES PAR LA CPAM ET LES MUTUELLES </t>
  </si>
  <si>
    <t>- Honoraires avocat, juristes</t>
  </si>
  <si>
    <t>TOTAL BESOIN DE FINANCEMENT</t>
  </si>
  <si>
    <t>Chiffrage du projet  Association Pôle Santé</t>
  </si>
  <si>
    <t xml:space="preserve">Adhésions </t>
  </si>
  <si>
    <t xml:space="preserve">POLE SANTE </t>
  </si>
  <si>
    <t>COMMENTAIRES / MODELES ECONOMIQUES</t>
  </si>
  <si>
    <t>il est envisagée en 2023 d'avoir 800 adhérents (10% de la clientèle totale de Khépri Santé)</t>
  </si>
  <si>
    <t xml:space="preserve"> 2022 : moyenne de 350 adhérents x 25 € = 8750€</t>
  </si>
  <si>
    <t xml:space="preserve">Mise à disposition de Guides </t>
  </si>
  <si>
    <t>x 40 personnes en moyenne</t>
  </si>
  <si>
    <t>12€ prix unitaire</t>
  </si>
  <si>
    <t xml:space="preserve"> Ateliers collectifs bénéficiaires </t>
  </si>
  <si>
    <t>212 jrs travaillés = 7 mois = 30 semaines.</t>
  </si>
  <si>
    <t>Colloques et conférences en présentiel</t>
  </si>
  <si>
    <t>Visio-Conférences faites par les médecins</t>
  </si>
  <si>
    <t xml:space="preserve">Cures Remise en Santé </t>
  </si>
  <si>
    <t xml:space="preserve">Conseil Régional IDF / Convention Aidants </t>
  </si>
  <si>
    <t xml:space="preserve"> France Active (ESS/Covid) - </t>
  </si>
  <si>
    <t>Contrat Appretissage</t>
  </si>
  <si>
    <t>Webinaire - Conférenciers - salles - publicité</t>
  </si>
  <si>
    <t xml:space="preserve">Tout bien qui entre dans le processus de production : impression, Marketing digital, site web, référencement Naturel SEO </t>
  </si>
  <si>
    <t xml:space="preserve">Charges externes </t>
  </si>
  <si>
    <t>Programmes personnalisés de remise en santé (cures)</t>
  </si>
  <si>
    <t>Prix des cures facturées à 60,00€/heure = 50€ reversés au thérapeutes et 10€ pour le PSPPE</t>
  </si>
  <si>
    <t>Début de période : 1er Octobre 2021</t>
  </si>
  <si>
    <t>Début de période : 1er octobre 2021</t>
  </si>
  <si>
    <t xml:space="preserve">DEPENSES  :  PLAN MARKETING ET PUBLICITE  </t>
  </si>
  <si>
    <t>DEPENSES   :  PROGRAMMES PERSONNALISES DE REMISE EN SANTE</t>
  </si>
  <si>
    <t>DEPENSES   :  NOUVEAU SITE WEB</t>
  </si>
  <si>
    <t>DEPENSES   :  VERBATIM SOUTIEN AUX AIDANTS POUR LA BIEN TRAITANCE</t>
  </si>
  <si>
    <t>DEPENSES    : MONTAGE DOSSIER LABELLISATION SPORT-SANTE ET CENTRE ANTI-DOULEUR</t>
  </si>
  <si>
    <t>OBJECTIF : AIDE FINANCIERE POUR UN PROJET COMMENCE 23/12/2019. CIBLER LES AIDANTS POUR TERMINER LE LIVING LAB. ET LA MISE A DISPOSITION DU PUBLIC</t>
  </si>
  <si>
    <t>OBJECTIF : AUGMENTER LA NOTORIETE DE PSPPE</t>
  </si>
  <si>
    <t>OBJECTIF : AUGMENTATION DES RECETTES / ADHESIONS ET VENTE DE PRESTATIONS EN LIGNE</t>
  </si>
  <si>
    <t>OBJECTIF : VISIBILITE DES PRESTATIONS AUX BENEFICIAIRES</t>
  </si>
  <si>
    <t>L'Association est hébergée à titre gratuit par la Société KHEPRI Formation.</t>
  </si>
  <si>
    <t>Coût des loyers :</t>
  </si>
  <si>
    <t>Recettes TTC 1</t>
  </si>
  <si>
    <t>Recettes TTC 2</t>
  </si>
  <si>
    <t>Recettes TTC 4</t>
  </si>
  <si>
    <t>Coût des intervenants :</t>
  </si>
  <si>
    <t>NB : les fonds dédiés figurant au passif du bilan tel que prévu par le plan comptable des Associations ne sont pas des dettes : les sommes figurant au passif du bilan sont rapportées en résultat (recettes) à due concurrence des dépenses engagées, l'année qui supporte ces charges ; en conséquence, l'octroi puis l'utilisation des fonds dits dédiés sont sans impact sur le résultat de l'Association.</t>
  </si>
  <si>
    <t>Recettes  TTC 1</t>
  </si>
  <si>
    <t>Recettes TTC  3</t>
  </si>
  <si>
    <t>Recettes TTC 5</t>
  </si>
  <si>
    <t>Recettes TTC  6</t>
  </si>
  <si>
    <t>Recettes TTC  7</t>
  </si>
  <si>
    <t>COMPTES DE RESULTAT PREVISIONNELS</t>
  </si>
  <si>
    <t>PRODUITS</t>
  </si>
  <si>
    <t>CHARGES</t>
  </si>
  <si>
    <t>TOTAL DEPENSES</t>
  </si>
  <si>
    <t xml:space="preserve">ASSOCIATION POLE SANTE PURIDISCIPLINAIRE PARIS EST </t>
  </si>
  <si>
    <t>aide Etat Covid ( 2 apprentis EL /SI )</t>
  </si>
  <si>
    <t>( 2 apprentis EL / SI  Communication-Finance)</t>
  </si>
  <si>
    <t>Charges de gestion</t>
  </si>
  <si>
    <t>Adhésions personnes physiques</t>
  </si>
  <si>
    <t>Adhésions personnes morales</t>
  </si>
  <si>
    <t>Recettes  TTC 1 bis</t>
  </si>
  <si>
    <t>TOTAL RECETTES</t>
  </si>
  <si>
    <t xml:space="preserve">Verbatim pour les aidants des personnes agées </t>
  </si>
  <si>
    <t>Adaptation du Verbatim pour pour les jeunes aidants</t>
  </si>
  <si>
    <t>Assurances : / Frais bancaires</t>
  </si>
  <si>
    <t>Brut - Psycologue</t>
  </si>
  <si>
    <t>Cotisatios Patronales - Psycologue</t>
  </si>
  <si>
    <t>Ingénieur informatique</t>
  </si>
  <si>
    <t>Locations de salles….</t>
  </si>
  <si>
    <t>Loyers 2ème étage/ quote part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</si>
</sst>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dd/mm/yy"/>
    <numFmt numFmtId="165" formatCode="[$-40C]mmm\-yy"/>
    <numFmt numFmtId="166" formatCode="mmm\-d"/>
    <numFmt numFmtId="167" formatCode="mmmm\-d"/>
    <numFmt numFmtId="168" formatCode="mmmd"/>
    <numFmt numFmtId="169" formatCode="#,##0\ _€"/>
  </numFmts>
  <fonts count="49">
    <font>
      <sz val="11"/>
      <color theme="1"/>
      <name val="Arial"/>
    </font>
    <font>
      <sz val="11"/>
      <color theme="1"/>
      <name val="Calibri"/>
    </font>
    <font>
      <sz val="11"/>
      <name val="Arial"/>
    </font>
    <font>
      <b/>
      <sz val="20"/>
      <color theme="0"/>
      <name val="Goth"/>
    </font>
    <font>
      <b/>
      <sz val="12"/>
      <color theme="0"/>
      <name val="Arial Narrow"/>
    </font>
    <font>
      <b/>
      <sz val="12"/>
      <color rgb="FFFFFFFF"/>
      <name val="Arial Narrow"/>
    </font>
    <font>
      <sz val="11"/>
      <color theme="1"/>
      <name val="Arial Narrow"/>
    </font>
    <font>
      <i/>
      <sz val="9"/>
      <color theme="1"/>
      <name val="Arial Narrow"/>
    </font>
    <font>
      <b/>
      <sz val="11"/>
      <color theme="1"/>
      <name val="Arial Narrow"/>
    </font>
    <font>
      <b/>
      <i/>
      <sz val="11"/>
      <color theme="1"/>
      <name val="Arial Narrow"/>
    </font>
    <font>
      <b/>
      <sz val="11"/>
      <color theme="0"/>
      <name val="Arial Narrow"/>
    </font>
    <font>
      <sz val="9"/>
      <color theme="1"/>
      <name val="Arial Narrow"/>
    </font>
    <font>
      <b/>
      <i/>
      <sz val="11"/>
      <color rgb="FF00A58D"/>
      <name val="Arial Narrow"/>
    </font>
    <font>
      <sz val="11"/>
      <color rgb="FF00A58D"/>
      <name val="Arial Narrow"/>
    </font>
    <font>
      <b/>
      <sz val="11"/>
      <color rgb="FF008000"/>
      <name val="Arial Narrow"/>
    </font>
    <font>
      <b/>
      <sz val="12"/>
      <color rgb="FF00A58D"/>
      <name val="Arial Narrow"/>
    </font>
    <font>
      <b/>
      <sz val="14"/>
      <color theme="0"/>
      <name val="Arial Narrow"/>
    </font>
    <font>
      <b/>
      <sz val="12"/>
      <color theme="1"/>
      <name val="Calibri"/>
    </font>
    <font>
      <b/>
      <sz val="14"/>
      <color theme="7"/>
      <name val="Arial Narrow"/>
    </font>
    <font>
      <sz val="11"/>
      <color theme="1"/>
      <name val="Arial Narrow"/>
      <family val="2"/>
    </font>
    <font>
      <i/>
      <sz val="9"/>
      <color theme="1"/>
      <name val="Arial Narrow"/>
      <family val="2"/>
    </font>
    <font>
      <b/>
      <sz val="10"/>
      <color theme="1"/>
      <name val="Verdana"/>
      <family val="2"/>
    </font>
    <font>
      <sz val="11"/>
      <color rgb="FF000000"/>
      <name val="Arial Narrow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i/>
      <sz val="9"/>
      <color theme="1"/>
      <name val="Arial Narrow"/>
      <family val="2"/>
    </font>
    <font>
      <b/>
      <sz val="14"/>
      <color theme="1"/>
      <name val="Calibri"/>
      <family val="2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b/>
      <i/>
      <sz val="9"/>
      <color rgb="FFFF0000"/>
      <name val="Arial Narrow"/>
      <family val="2"/>
    </font>
    <font>
      <b/>
      <sz val="8"/>
      <color theme="0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rgb="FF000000"/>
      <name val="Calibri"/>
      <family val="2"/>
    </font>
    <font>
      <b/>
      <sz val="12"/>
      <color theme="1"/>
      <name val="Verdana"/>
      <family val="2"/>
    </font>
    <font>
      <b/>
      <sz val="10"/>
      <color rgb="FFDD0806"/>
      <name val="Arial"/>
      <family val="2"/>
    </font>
    <font>
      <b/>
      <sz val="10"/>
      <color rgb="FFDD0806"/>
      <name val="Verdana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b/>
      <u/>
      <sz val="14"/>
      <color theme="1"/>
      <name val="Arial Narrow"/>
      <family val="2"/>
    </font>
    <font>
      <b/>
      <i/>
      <u/>
      <sz val="12"/>
      <color theme="1"/>
      <name val="Arial Narrow"/>
      <family val="2"/>
    </font>
    <font>
      <b/>
      <u/>
      <sz val="11"/>
      <color theme="1"/>
      <name val="Arial Narrow"/>
      <family val="2"/>
    </font>
    <font>
      <u/>
      <sz val="11"/>
      <color theme="1"/>
      <name val="Arial"/>
      <family val="2"/>
    </font>
    <font>
      <sz val="12"/>
      <color theme="1"/>
      <name val="Arial Narrow"/>
      <family val="2"/>
    </font>
    <font>
      <b/>
      <u/>
      <sz val="12"/>
      <color theme="1"/>
      <name val="Arial"/>
      <family val="2"/>
    </font>
    <font>
      <sz val="10"/>
      <name val="Verdana"/>
      <family val="2"/>
    </font>
    <font>
      <sz val="20"/>
      <name val="Arial"/>
      <family val="2"/>
    </font>
    <font>
      <sz val="14"/>
      <color theme="1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00A58D"/>
        <bgColor rgb="FF00A58D"/>
      </patternFill>
    </fill>
    <fill>
      <patternFill patternType="solid">
        <fgColor rgb="FFF2F2F2"/>
        <bgColor rgb="FFF2F2F2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FEF2CB"/>
        <bgColor rgb="FFFEF2CB"/>
      </patternFill>
    </fill>
    <fill>
      <patternFill patternType="solid">
        <fgColor rgb="FFC5E0B3"/>
        <bgColor rgb="FFC5E0B3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4B083"/>
        <bgColor rgb="FFF4B083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9" tint="0.59999389629810485"/>
        <bgColor rgb="FFDEEAF6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rgb="FFE2EFD9"/>
      </patternFill>
    </fill>
    <fill>
      <patternFill patternType="solid">
        <fgColor theme="9" tint="0.59999389629810485"/>
        <bgColor rgb="FFFEF2CB"/>
      </patternFill>
    </fill>
    <fill>
      <patternFill patternType="solid">
        <fgColor theme="9" tint="0.59999389629810485"/>
        <bgColor rgb="FFD8D8D8"/>
      </patternFill>
    </fill>
    <fill>
      <patternFill patternType="solid">
        <fgColor rgb="FFFFFF00"/>
        <bgColor indexed="64"/>
      </patternFill>
    </fill>
  </fills>
  <borders count="88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A58D"/>
      </left>
      <right/>
      <top style="thin">
        <color rgb="FF00A58D"/>
      </top>
      <bottom/>
      <diagonal/>
    </border>
    <border>
      <left/>
      <right/>
      <top style="thin">
        <color rgb="FF00A58D"/>
      </top>
      <bottom/>
      <diagonal/>
    </border>
    <border>
      <left style="thin">
        <color rgb="FF00A58D"/>
      </left>
      <right/>
      <top/>
      <bottom/>
      <diagonal/>
    </border>
    <border>
      <left style="medium">
        <color rgb="FF00A58D"/>
      </left>
      <right/>
      <top style="medium">
        <color rgb="FF00A58D"/>
      </top>
      <bottom style="medium">
        <color rgb="FF00A58D"/>
      </bottom>
      <diagonal/>
    </border>
    <border>
      <left/>
      <right/>
      <top style="medium">
        <color rgb="FF00A58D"/>
      </top>
      <bottom style="medium">
        <color rgb="FF00A58D"/>
      </bottom>
      <diagonal/>
    </border>
    <border>
      <left/>
      <right/>
      <top style="medium">
        <color rgb="FF00A58D"/>
      </top>
      <bottom style="medium">
        <color rgb="FF00A58D"/>
      </bottom>
      <diagonal/>
    </border>
    <border>
      <left style="dotted">
        <color rgb="FF00A58D"/>
      </left>
      <right style="dotted">
        <color rgb="FF00A58D"/>
      </right>
      <top style="medium">
        <color rgb="FF00A58D"/>
      </top>
      <bottom style="medium">
        <color rgb="FF00A58D"/>
      </bottom>
      <diagonal/>
    </border>
    <border>
      <left style="dotted">
        <color rgb="FF00A58D"/>
      </left>
      <right style="thin">
        <color rgb="FF00A58D"/>
      </right>
      <top style="medium">
        <color rgb="FF00A58D"/>
      </top>
      <bottom style="medium">
        <color rgb="FF00A58D"/>
      </bottom>
      <diagonal/>
    </border>
    <border>
      <left style="medium">
        <color rgb="FF00A58D"/>
      </left>
      <right/>
      <top/>
      <bottom style="thin">
        <color rgb="FF00A58D"/>
      </bottom>
      <diagonal/>
    </border>
    <border>
      <left/>
      <right/>
      <top/>
      <bottom style="thin">
        <color rgb="FF00A58D"/>
      </bottom>
      <diagonal/>
    </border>
    <border>
      <left/>
      <right style="thin">
        <color rgb="FF00A58D"/>
      </right>
      <top/>
      <bottom style="thin">
        <color rgb="FF00A58D"/>
      </bottom>
      <diagonal/>
    </border>
    <border>
      <left style="thin">
        <color rgb="FF00A58D"/>
      </left>
      <right/>
      <top style="thin">
        <color rgb="FF00A58D"/>
      </top>
      <bottom style="thin">
        <color rgb="FF00A58D"/>
      </bottom>
      <diagonal/>
    </border>
    <border>
      <left style="dotted">
        <color rgb="FF00A58D"/>
      </left>
      <right style="dotted">
        <color rgb="FF00A58D"/>
      </right>
      <top style="thin">
        <color rgb="FF00A58D"/>
      </top>
      <bottom style="thin">
        <color rgb="FF00A58D"/>
      </bottom>
      <diagonal/>
    </border>
    <border>
      <left style="dotted">
        <color rgb="FF00A58D"/>
      </left>
      <right style="thin">
        <color rgb="FF00A58D"/>
      </right>
      <top style="thin">
        <color rgb="FF00A58D"/>
      </top>
      <bottom style="thin">
        <color rgb="FF00A58D"/>
      </bottom>
      <diagonal/>
    </border>
    <border>
      <left style="medium">
        <color rgb="FF00A58D"/>
      </left>
      <right/>
      <top style="thin">
        <color rgb="FF00A58D"/>
      </top>
      <bottom style="thin">
        <color rgb="FF00A58D"/>
      </bottom>
      <diagonal/>
    </border>
    <border>
      <left/>
      <right/>
      <top style="thin">
        <color rgb="FF00A58D"/>
      </top>
      <bottom style="thin">
        <color rgb="FF00A58D"/>
      </bottom>
      <diagonal/>
    </border>
    <border>
      <left/>
      <right/>
      <top style="thin">
        <color rgb="FF00A58D"/>
      </top>
      <bottom style="thin">
        <color rgb="FF00A58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A58D"/>
      </bottom>
      <diagonal/>
    </border>
    <border>
      <left/>
      <right style="thin">
        <color rgb="FF000000"/>
      </right>
      <top style="thin">
        <color rgb="FF000000"/>
      </top>
      <bottom style="thin">
        <color rgb="FF00A58D"/>
      </bottom>
      <diagonal/>
    </border>
    <border>
      <left/>
      <right/>
      <top style="thin">
        <color rgb="FF00A58D"/>
      </top>
      <bottom style="thin">
        <color rgb="FF00A58D"/>
      </bottom>
      <diagonal/>
    </border>
    <border>
      <left style="medium">
        <color rgb="FF00A58D"/>
      </left>
      <right/>
      <top/>
      <bottom style="thin">
        <color rgb="FF00A58D"/>
      </bottom>
      <diagonal/>
    </border>
    <border>
      <left/>
      <right/>
      <top/>
      <bottom style="thin">
        <color rgb="FF00A58D"/>
      </bottom>
      <diagonal/>
    </border>
    <border>
      <left/>
      <right/>
      <top/>
      <bottom style="thin">
        <color rgb="FF00A58D"/>
      </bottom>
      <diagonal/>
    </border>
    <border>
      <left style="dotted">
        <color rgb="FF00A58D"/>
      </left>
      <right style="dotted">
        <color rgb="FF00A58D"/>
      </right>
      <top/>
      <bottom style="thin">
        <color rgb="FF00A58D"/>
      </bottom>
      <diagonal/>
    </border>
    <border>
      <left style="dotted">
        <color rgb="FF00A58D"/>
      </left>
      <right style="thin">
        <color rgb="FF00A58D"/>
      </right>
      <top/>
      <bottom style="thin">
        <color rgb="FF00A58D"/>
      </bottom>
      <diagonal/>
    </border>
    <border>
      <left style="medium">
        <color rgb="FF00A58D"/>
      </left>
      <right/>
      <top style="thin">
        <color rgb="FF00A58D"/>
      </top>
      <bottom style="thin">
        <color rgb="FF00A58D"/>
      </bottom>
      <diagonal/>
    </border>
    <border>
      <left/>
      <right/>
      <top style="medium">
        <color rgb="FF00A58D"/>
      </top>
      <bottom style="medium">
        <color rgb="FF00A58D"/>
      </bottom>
      <diagonal/>
    </border>
    <border>
      <left style="medium">
        <color rgb="FF00A58D"/>
      </left>
      <right/>
      <top style="medium">
        <color rgb="FF00A58D"/>
      </top>
      <bottom style="thin">
        <color rgb="FF00A58D"/>
      </bottom>
      <diagonal/>
    </border>
    <border>
      <left/>
      <right/>
      <top style="medium">
        <color rgb="FF00A58D"/>
      </top>
      <bottom style="thin">
        <color rgb="FF00A58D"/>
      </bottom>
      <diagonal/>
    </border>
    <border>
      <left style="dotted">
        <color rgb="FF00A58D"/>
      </left>
      <right style="dotted">
        <color rgb="FF00A58D"/>
      </right>
      <top style="medium">
        <color rgb="FF00A58D"/>
      </top>
      <bottom style="thin">
        <color rgb="FF00A58D"/>
      </bottom>
      <diagonal/>
    </border>
    <border>
      <left style="dotted">
        <color rgb="FF00A58D"/>
      </left>
      <right/>
      <top style="medium">
        <color rgb="FF00A58D"/>
      </top>
      <bottom style="thin">
        <color rgb="FF00A58D"/>
      </bottom>
      <diagonal/>
    </border>
    <border>
      <left style="dotted">
        <color rgb="FF00A58D"/>
      </left>
      <right style="thin">
        <color rgb="FF00A58D"/>
      </right>
      <top style="medium">
        <color rgb="FF00A58D"/>
      </top>
      <bottom style="thin">
        <color rgb="FF00A58D"/>
      </bottom>
      <diagonal/>
    </border>
    <border>
      <left/>
      <right/>
      <top/>
      <bottom style="thin">
        <color rgb="FF00A58D"/>
      </bottom>
      <diagonal/>
    </border>
    <border>
      <left style="dotted">
        <color rgb="FF00A58D"/>
      </left>
      <right style="dotted">
        <color rgb="FF00A58D"/>
      </right>
      <top/>
      <bottom style="thin">
        <color rgb="FF00A58D"/>
      </bottom>
      <diagonal/>
    </border>
    <border>
      <left style="dotted">
        <color rgb="FF00A58D"/>
      </left>
      <right style="thin">
        <color rgb="FF000000"/>
      </right>
      <top style="thin">
        <color rgb="FF00A58D"/>
      </top>
      <bottom style="thin">
        <color rgb="FF00A58D"/>
      </bottom>
      <diagonal/>
    </border>
    <border>
      <left style="thin">
        <color rgb="FF00A58D"/>
      </left>
      <right/>
      <top/>
      <bottom style="thin">
        <color rgb="FF00A58D"/>
      </bottom>
      <diagonal/>
    </border>
    <border>
      <left style="dotted">
        <color rgb="FF00A58D"/>
      </left>
      <right/>
      <top/>
      <bottom style="thin">
        <color rgb="FF00A58D"/>
      </bottom>
      <diagonal/>
    </border>
    <border>
      <left style="dotted">
        <color rgb="FF00A58D"/>
      </left>
      <right/>
      <top style="thin">
        <color rgb="FF00A58D"/>
      </top>
      <bottom style="thin">
        <color rgb="FF00A58D"/>
      </bottom>
      <diagonal/>
    </border>
    <border>
      <left style="dotted">
        <color rgb="FF00A58D"/>
      </left>
      <right style="thin">
        <color rgb="FF00A58D"/>
      </right>
      <top style="thin">
        <color rgb="FF00A58D"/>
      </top>
      <bottom/>
      <diagonal/>
    </border>
    <border>
      <left/>
      <right/>
      <top style="thin">
        <color rgb="FF00A58D"/>
      </top>
      <bottom style="thin">
        <color rgb="FF00A58D"/>
      </bottom>
      <diagonal/>
    </border>
    <border>
      <left style="dotted">
        <color rgb="FF00A58D"/>
      </left>
      <right/>
      <top style="thin">
        <color rgb="FF00A58D"/>
      </top>
      <bottom style="thin">
        <color rgb="FF00A58D"/>
      </bottom>
      <diagonal/>
    </border>
    <border>
      <left style="dotted">
        <color rgb="FF00A58D"/>
      </left>
      <right style="thin">
        <color rgb="FF00A58D"/>
      </right>
      <top style="thin">
        <color rgb="FF00A58D"/>
      </top>
      <bottom/>
      <diagonal/>
    </border>
    <border>
      <left style="dotted">
        <color rgb="FF00A58D"/>
      </left>
      <right/>
      <top style="thin">
        <color rgb="FF00A58D"/>
      </top>
      <bottom/>
      <diagonal/>
    </border>
    <border>
      <left style="medium">
        <color rgb="FF00A58D"/>
      </left>
      <right/>
      <top/>
      <bottom/>
      <diagonal/>
    </border>
    <border>
      <left/>
      <right/>
      <top style="medium">
        <color rgb="FF00A58D"/>
      </top>
      <bottom style="medium">
        <color rgb="FF00A58D"/>
      </bottom>
      <diagonal/>
    </border>
    <border>
      <left style="thin">
        <color rgb="FF000000"/>
      </left>
      <right style="thin">
        <color rgb="FF00A58D"/>
      </right>
      <top style="medium">
        <color rgb="FF00A58D"/>
      </top>
      <bottom style="medium">
        <color rgb="FF00A58D"/>
      </bottom>
      <diagonal/>
    </border>
    <border>
      <left style="thin">
        <color rgb="FF00A58D"/>
      </left>
      <right/>
      <top style="medium">
        <color rgb="FF00A58D"/>
      </top>
      <bottom style="medium">
        <color rgb="FF00A58D"/>
      </bottom>
      <diagonal/>
    </border>
    <border>
      <left style="thin">
        <color rgb="FF00A58D"/>
      </left>
      <right style="medium">
        <color rgb="FF00A58D"/>
      </right>
      <top style="medium">
        <color rgb="FF00A58D"/>
      </top>
      <bottom style="medium">
        <color rgb="FF00A58D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dotted">
        <color rgb="FF00A58D"/>
      </right>
      <top style="medium">
        <color rgb="FF00A58D"/>
      </top>
      <bottom style="medium">
        <color rgb="FF00A58D"/>
      </bottom>
      <diagonal/>
    </border>
    <border>
      <left style="thin">
        <color rgb="FF00A58D"/>
      </left>
      <right/>
      <top style="medium">
        <color rgb="FF00A58D"/>
      </top>
      <bottom style="medium">
        <color rgb="FF00A58D"/>
      </bottom>
      <diagonal/>
    </border>
    <border>
      <left/>
      <right style="thin">
        <color rgb="FF00A58D"/>
      </right>
      <top/>
      <bottom style="thin">
        <color rgb="FF00A58D"/>
      </bottom>
      <diagonal/>
    </border>
    <border>
      <left style="thin">
        <color rgb="FF00A58D"/>
      </left>
      <right/>
      <top style="thin">
        <color rgb="FF00A58D"/>
      </top>
      <bottom style="thin">
        <color rgb="FF00A58D"/>
      </bottom>
      <diagonal/>
    </border>
    <border>
      <left/>
      <right style="thin">
        <color rgb="FF00A58D"/>
      </right>
      <top style="thin">
        <color rgb="FF00A58D"/>
      </top>
      <bottom style="thin">
        <color rgb="FF00A58D"/>
      </bottom>
      <diagonal/>
    </border>
    <border>
      <left/>
      <right style="thin">
        <color rgb="FF00A58D"/>
      </right>
      <top style="medium">
        <color rgb="FF00A58D"/>
      </top>
      <bottom style="medium">
        <color rgb="FF00A58D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rgb="FF00A58D"/>
      </top>
      <bottom/>
      <diagonal/>
    </border>
    <border>
      <left style="dotted">
        <color rgb="FF00A58D"/>
      </left>
      <right style="dotted">
        <color rgb="FF00A58D"/>
      </right>
      <top/>
      <bottom/>
      <diagonal/>
    </border>
    <border>
      <left style="dotted">
        <color rgb="FF00A58D"/>
      </left>
      <right/>
      <top/>
      <bottom/>
      <diagonal/>
    </border>
    <border>
      <left/>
      <right style="thin">
        <color indexed="64"/>
      </right>
      <top style="thin">
        <color rgb="FF00A58D"/>
      </top>
      <bottom style="thin">
        <color rgb="FF00A58D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A58D"/>
      </left>
      <right/>
      <top style="medium">
        <color rgb="FF00A58D"/>
      </top>
      <bottom/>
      <diagonal/>
    </border>
    <border>
      <left/>
      <right style="thin">
        <color rgb="FF00A58D"/>
      </right>
      <top style="medium">
        <color rgb="FF00A58D"/>
      </top>
      <bottom/>
      <diagonal/>
    </border>
    <border>
      <left style="thin">
        <color rgb="FF00A58D"/>
      </left>
      <right/>
      <top style="medium">
        <color rgb="FF00A58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medium">
        <color rgb="FF00A58D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5">
    <xf numFmtId="0" fontId="0" fillId="0" borderId="0" xfId="0" applyFont="1" applyAlignment="1"/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vertical="center"/>
    </xf>
    <xf numFmtId="0" fontId="4" fillId="4" borderId="9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vertical="center"/>
    </xf>
    <xf numFmtId="0" fontId="5" fillId="4" borderId="11" xfId="0" applyFont="1" applyFill="1" applyBorder="1" applyAlignment="1">
      <alignment horizontal="center" vertical="center"/>
    </xf>
    <xf numFmtId="165" fontId="5" fillId="4" borderId="9" xfId="0" applyNumberFormat="1" applyFont="1" applyFill="1" applyBorder="1" applyAlignment="1">
      <alignment horizontal="center" vertical="center"/>
    </xf>
    <xf numFmtId="165" fontId="5" fillId="4" borderId="12" xfId="0" applyNumberFormat="1" applyFont="1" applyFill="1" applyBorder="1" applyAlignment="1">
      <alignment horizontal="center" vertical="center"/>
    </xf>
    <xf numFmtId="165" fontId="4" fillId="4" borderId="12" xfId="0" applyNumberFormat="1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166" fontId="5" fillId="4" borderId="13" xfId="0" applyNumberFormat="1" applyFont="1" applyFill="1" applyBorder="1" applyAlignment="1">
      <alignment horizontal="center" vertical="center"/>
    </xf>
    <xf numFmtId="167" fontId="5" fillId="4" borderId="13" xfId="0" applyNumberFormat="1" applyFont="1" applyFill="1" applyBorder="1" applyAlignment="1">
      <alignment horizontal="center" vertical="center"/>
    </xf>
    <xf numFmtId="168" fontId="5" fillId="4" borderId="13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/>
    </xf>
    <xf numFmtId="3" fontId="6" fillId="0" borderId="17" xfId="0" applyNumberFormat="1" applyFont="1" applyBorder="1" applyAlignment="1">
      <alignment horizontal="right" vertical="center"/>
    </xf>
    <xf numFmtId="3" fontId="6" fillId="0" borderId="18" xfId="0" applyNumberFormat="1" applyFont="1" applyBorder="1" applyAlignment="1">
      <alignment horizontal="right" vertical="center"/>
    </xf>
    <xf numFmtId="3" fontId="6" fillId="0" borderId="19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3" borderId="20" xfId="0" applyFont="1" applyFill="1" applyBorder="1" applyAlignment="1">
      <alignment horizontal="left" vertical="center"/>
    </xf>
    <xf numFmtId="0" fontId="6" fillId="3" borderId="21" xfId="0" applyFont="1" applyFill="1" applyBorder="1" applyAlignment="1">
      <alignment vertical="center"/>
    </xf>
    <xf numFmtId="0" fontId="6" fillId="3" borderId="22" xfId="0" applyFont="1" applyFill="1" applyBorder="1" applyAlignment="1">
      <alignment vertical="center"/>
    </xf>
    <xf numFmtId="3" fontId="6" fillId="0" borderId="23" xfId="0" applyNumberFormat="1" applyFont="1" applyBorder="1" applyAlignment="1">
      <alignment horizontal="right" vertical="center"/>
    </xf>
    <xf numFmtId="3" fontId="6" fillId="0" borderId="24" xfId="0" applyNumberFormat="1" applyFont="1" applyBorder="1" applyAlignment="1">
      <alignment horizontal="right" vertical="center"/>
    </xf>
    <xf numFmtId="3" fontId="6" fillId="0" borderId="25" xfId="0" applyNumberFormat="1" applyFont="1" applyBorder="1" applyAlignment="1">
      <alignment horizontal="right" vertical="center"/>
    </xf>
    <xf numFmtId="0" fontId="7" fillId="3" borderId="21" xfId="0" applyFont="1" applyFill="1" applyBorder="1" applyAlignment="1">
      <alignment vertical="center"/>
    </xf>
    <xf numFmtId="0" fontId="6" fillId="3" borderId="26" xfId="0" applyFont="1" applyFill="1" applyBorder="1" applyAlignment="1">
      <alignment horizontal="left" vertical="center"/>
    </xf>
    <xf numFmtId="0" fontId="7" fillId="3" borderId="27" xfId="0" applyFont="1" applyFill="1" applyBorder="1" applyAlignment="1">
      <alignment vertical="center"/>
    </xf>
    <xf numFmtId="0" fontId="6" fillId="3" borderId="27" xfId="0" applyFont="1" applyFill="1" applyBorder="1" applyAlignment="1">
      <alignment vertical="center"/>
    </xf>
    <xf numFmtId="0" fontId="6" fillId="3" borderId="28" xfId="0" applyFont="1" applyFill="1" applyBorder="1" applyAlignment="1">
      <alignment vertical="center"/>
    </xf>
    <xf numFmtId="3" fontId="6" fillId="0" borderId="15" xfId="0" applyNumberFormat="1" applyFont="1" applyBorder="1" applyAlignment="1">
      <alignment horizontal="right" vertical="center"/>
    </xf>
    <xf numFmtId="3" fontId="6" fillId="0" borderId="29" xfId="0" applyNumberFormat="1" applyFont="1" applyBorder="1" applyAlignment="1">
      <alignment horizontal="right" vertical="center"/>
    </xf>
    <xf numFmtId="3" fontId="6" fillId="0" borderId="30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horizontal="left" vertical="center"/>
    </xf>
    <xf numFmtId="0" fontId="8" fillId="5" borderId="9" xfId="0" applyFont="1" applyFill="1" applyBorder="1" applyAlignment="1">
      <alignment horizontal="left" vertical="center"/>
    </xf>
    <xf numFmtId="0" fontId="9" fillId="5" borderId="10" xfId="0" applyFont="1" applyFill="1" applyBorder="1" applyAlignment="1">
      <alignment vertical="center"/>
    </xf>
    <xf numFmtId="0" fontId="6" fillId="5" borderId="32" xfId="0" applyFont="1" applyFill="1" applyBorder="1" applyAlignment="1">
      <alignment horizontal="center" vertical="center"/>
    </xf>
    <xf numFmtId="3" fontId="8" fillId="5" borderId="11" xfId="0" applyNumberFormat="1" applyFont="1" applyFill="1" applyBorder="1" applyAlignment="1">
      <alignment horizontal="right" vertical="center"/>
    </xf>
    <xf numFmtId="3" fontId="8" fillId="5" borderId="12" xfId="0" applyNumberFormat="1" applyFont="1" applyFill="1" applyBorder="1" applyAlignment="1">
      <alignment horizontal="right" vertical="center"/>
    </xf>
    <xf numFmtId="3" fontId="8" fillId="5" borderId="13" xfId="0" applyNumberFormat="1" applyFont="1" applyFill="1" applyBorder="1" applyAlignment="1">
      <alignment horizontal="right" vertical="center"/>
    </xf>
    <xf numFmtId="0" fontId="6" fillId="0" borderId="33" xfId="0" applyFont="1" applyBorder="1" applyAlignment="1">
      <alignment horizontal="left" vertical="center"/>
    </xf>
    <xf numFmtId="0" fontId="7" fillId="0" borderId="15" xfId="0" applyFont="1" applyBorder="1" applyAlignment="1">
      <alignment vertical="center"/>
    </xf>
    <xf numFmtId="3" fontId="6" fillId="0" borderId="34" xfId="0" applyNumberFormat="1" applyFont="1" applyBorder="1" applyAlignment="1">
      <alignment horizontal="right" vertical="center"/>
    </xf>
    <xf numFmtId="3" fontId="6" fillId="0" borderId="35" xfId="0" applyNumberFormat="1" applyFont="1" applyBorder="1" applyAlignment="1">
      <alignment horizontal="right" vertical="center"/>
    </xf>
    <xf numFmtId="3" fontId="6" fillId="0" borderId="36" xfId="0" applyNumberFormat="1" applyFont="1" applyBorder="1" applyAlignment="1">
      <alignment horizontal="right" vertical="center"/>
    </xf>
    <xf numFmtId="3" fontId="6" fillId="0" borderId="37" xfId="0" applyNumberFormat="1" applyFont="1" applyBorder="1" applyAlignment="1">
      <alignment horizontal="right" vertical="center"/>
    </xf>
    <xf numFmtId="3" fontId="6" fillId="0" borderId="30" xfId="0" applyNumberFormat="1" applyFont="1" applyBorder="1" applyAlignment="1">
      <alignment horizontal="right" vertical="center"/>
    </xf>
    <xf numFmtId="3" fontId="6" fillId="0" borderId="29" xfId="0" applyNumberFormat="1" applyFont="1" applyBorder="1" applyAlignment="1">
      <alignment horizontal="right" vertical="center"/>
    </xf>
    <xf numFmtId="0" fontId="6" fillId="6" borderId="28" xfId="0" applyFont="1" applyFill="1" applyBorder="1" applyAlignment="1">
      <alignment vertical="center"/>
    </xf>
    <xf numFmtId="3" fontId="6" fillId="6" borderId="38" xfId="0" applyNumberFormat="1" applyFont="1" applyFill="1" applyBorder="1" applyAlignment="1">
      <alignment horizontal="right" vertical="center"/>
    </xf>
    <xf numFmtId="3" fontId="6" fillId="6" borderId="39" xfId="0" applyNumberFormat="1" applyFont="1" applyFill="1" applyBorder="1" applyAlignment="1">
      <alignment horizontal="right" vertical="center"/>
    </xf>
    <xf numFmtId="3" fontId="6" fillId="6" borderId="40" xfId="0" applyNumberFormat="1" applyFont="1" applyFill="1" applyBorder="1" applyAlignment="1">
      <alignment horizontal="right" vertical="center"/>
    </xf>
    <xf numFmtId="3" fontId="6" fillId="7" borderId="38" xfId="0" applyNumberFormat="1" applyFont="1" applyFill="1" applyBorder="1" applyAlignment="1">
      <alignment horizontal="right" vertical="center"/>
    </xf>
    <xf numFmtId="3" fontId="6" fillId="7" borderId="39" xfId="0" applyNumberFormat="1" applyFont="1" applyFill="1" applyBorder="1" applyAlignment="1">
      <alignment horizontal="right" vertical="center"/>
    </xf>
    <xf numFmtId="0" fontId="6" fillId="2" borderId="26" xfId="0" applyFont="1" applyFill="1" applyBorder="1" applyAlignment="1">
      <alignment horizontal="left" vertical="center"/>
    </xf>
    <xf numFmtId="0" fontId="7" fillId="2" borderId="27" xfId="0" applyFont="1" applyFill="1" applyBorder="1" applyAlignment="1">
      <alignment vertical="center"/>
    </xf>
    <xf numFmtId="0" fontId="6" fillId="2" borderId="27" xfId="0" applyFont="1" applyFill="1" applyBorder="1" applyAlignment="1">
      <alignment vertical="center"/>
    </xf>
    <xf numFmtId="0" fontId="6" fillId="2" borderId="28" xfId="0" applyFont="1" applyFill="1" applyBorder="1" applyAlignment="1">
      <alignment vertical="center"/>
    </xf>
    <xf numFmtId="3" fontId="6" fillId="2" borderId="38" xfId="0" applyNumberFormat="1" applyFont="1" applyFill="1" applyBorder="1" applyAlignment="1">
      <alignment horizontal="right" vertical="center"/>
    </xf>
    <xf numFmtId="3" fontId="6" fillId="2" borderId="41" xfId="0" applyNumberFormat="1" applyFont="1" applyFill="1" applyBorder="1" applyAlignment="1">
      <alignment horizontal="right" vertical="center"/>
    </xf>
    <xf numFmtId="0" fontId="6" fillId="8" borderId="28" xfId="0" applyFont="1" applyFill="1" applyBorder="1" applyAlignment="1">
      <alignment vertical="center"/>
    </xf>
    <xf numFmtId="3" fontId="6" fillId="8" borderId="38" xfId="0" applyNumberFormat="1" applyFont="1" applyFill="1" applyBorder="1" applyAlignment="1">
      <alignment horizontal="right" vertical="center"/>
    </xf>
    <xf numFmtId="3" fontId="6" fillId="8" borderId="41" xfId="0" applyNumberFormat="1" applyFont="1" applyFill="1" applyBorder="1" applyAlignment="1">
      <alignment horizontal="right" vertical="center"/>
    </xf>
    <xf numFmtId="3" fontId="6" fillId="8" borderId="39" xfId="0" applyNumberFormat="1" applyFont="1" applyFill="1" applyBorder="1" applyAlignment="1">
      <alignment horizontal="right" vertical="center"/>
    </xf>
    <xf numFmtId="3" fontId="6" fillId="8" borderId="39" xfId="0" applyNumberFormat="1" applyFont="1" applyFill="1" applyBorder="1" applyAlignment="1">
      <alignment horizontal="right" vertical="center"/>
    </xf>
    <xf numFmtId="0" fontId="8" fillId="5" borderId="32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left" vertical="center"/>
    </xf>
    <xf numFmtId="0" fontId="9" fillId="4" borderId="10" xfId="0" applyFont="1" applyFill="1" applyBorder="1" applyAlignment="1">
      <alignment vertical="center"/>
    </xf>
    <xf numFmtId="0" fontId="6" fillId="4" borderId="32" xfId="0" applyFont="1" applyFill="1" applyBorder="1" applyAlignment="1">
      <alignment horizontal="center" vertical="center"/>
    </xf>
    <xf numFmtId="3" fontId="8" fillId="0" borderId="23" xfId="0" applyNumberFormat="1" applyFont="1" applyBorder="1" applyAlignment="1">
      <alignment horizontal="right" vertical="center"/>
    </xf>
    <xf numFmtId="3" fontId="8" fillId="0" borderId="24" xfId="0" applyNumberFormat="1" applyFont="1" applyBorder="1" applyAlignment="1">
      <alignment horizontal="right" vertical="center"/>
    </xf>
    <xf numFmtId="3" fontId="10" fillId="4" borderId="11" xfId="0" applyNumberFormat="1" applyFont="1" applyFill="1" applyBorder="1" applyAlignment="1">
      <alignment horizontal="right" vertical="center"/>
    </xf>
    <xf numFmtId="3" fontId="10" fillId="4" borderId="12" xfId="0" applyNumberFormat="1" applyFont="1" applyFill="1" applyBorder="1" applyAlignment="1">
      <alignment horizontal="right" vertical="center"/>
    </xf>
    <xf numFmtId="3" fontId="10" fillId="4" borderId="13" xfId="0" applyNumberFormat="1" applyFont="1" applyFill="1" applyBorder="1" applyAlignment="1">
      <alignment horizontal="right" vertical="center"/>
    </xf>
    <xf numFmtId="3" fontId="6" fillId="0" borderId="0" xfId="0" applyNumberFormat="1" applyFont="1" applyAlignment="1">
      <alignment vertical="center"/>
    </xf>
    <xf numFmtId="0" fontId="4" fillId="4" borderId="32" xfId="0" applyFont="1" applyFill="1" applyBorder="1" applyAlignment="1">
      <alignment vertical="center"/>
    </xf>
    <xf numFmtId="165" fontId="4" fillId="4" borderId="11" xfId="0" applyNumberFormat="1" applyFont="1" applyFill="1" applyBorder="1" applyAlignment="1">
      <alignment horizontal="center" vertical="center"/>
    </xf>
    <xf numFmtId="165" fontId="4" fillId="4" borderId="12" xfId="0" applyNumberFormat="1" applyFont="1" applyFill="1" applyBorder="1" applyAlignment="1">
      <alignment horizontal="center" vertical="center"/>
    </xf>
    <xf numFmtId="165" fontId="4" fillId="4" borderId="13" xfId="0" applyNumberFormat="1" applyFont="1" applyFill="1" applyBorder="1" applyAlignment="1">
      <alignment horizontal="center" vertical="center"/>
    </xf>
    <xf numFmtId="3" fontId="6" fillId="0" borderId="42" xfId="0" applyNumberFormat="1" applyFont="1" applyBorder="1" applyAlignment="1">
      <alignment horizontal="right" vertical="center"/>
    </xf>
    <xf numFmtId="0" fontId="6" fillId="0" borderId="25" xfId="0" applyFont="1" applyBorder="1" applyAlignment="1">
      <alignment vertical="center"/>
    </xf>
    <xf numFmtId="3" fontId="6" fillId="0" borderId="43" xfId="0" applyNumberFormat="1" applyFont="1" applyBorder="1" applyAlignment="1">
      <alignment horizontal="right" vertical="center"/>
    </xf>
    <xf numFmtId="3" fontId="6" fillId="0" borderId="44" xfId="0" applyNumberFormat="1" applyFont="1" applyBorder="1" applyAlignment="1">
      <alignment horizontal="right" vertical="center"/>
    </xf>
    <xf numFmtId="0" fontId="6" fillId="9" borderId="20" xfId="0" applyFont="1" applyFill="1" applyBorder="1" applyAlignment="1">
      <alignment horizontal="left" vertical="center" wrapText="1"/>
    </xf>
    <xf numFmtId="0" fontId="7" fillId="9" borderId="27" xfId="0" applyFont="1" applyFill="1" applyBorder="1" applyAlignment="1">
      <alignment vertical="center"/>
    </xf>
    <xf numFmtId="0" fontId="6" fillId="9" borderId="27" xfId="0" applyFont="1" applyFill="1" applyBorder="1" applyAlignment="1">
      <alignment vertical="center"/>
    </xf>
    <xf numFmtId="3" fontId="6" fillId="9" borderId="45" xfId="0" applyNumberFormat="1" applyFont="1" applyFill="1" applyBorder="1" applyAlignment="1">
      <alignment horizontal="right" vertical="center"/>
    </xf>
    <xf numFmtId="3" fontId="6" fillId="9" borderId="18" xfId="0" applyNumberFormat="1" applyFont="1" applyFill="1" applyBorder="1" applyAlignment="1">
      <alignment horizontal="right" vertical="center"/>
    </xf>
    <xf numFmtId="3" fontId="6" fillId="0" borderId="25" xfId="0" applyNumberFormat="1" applyFont="1" applyBorder="1" applyAlignment="1">
      <alignment horizontal="right" vertical="center"/>
    </xf>
    <xf numFmtId="3" fontId="6" fillId="0" borderId="18" xfId="0" applyNumberFormat="1" applyFont="1" applyBorder="1" applyAlignment="1">
      <alignment horizontal="right" vertical="center"/>
    </xf>
    <xf numFmtId="3" fontId="6" fillId="6" borderId="45" xfId="0" applyNumberFormat="1" applyFont="1" applyFill="1" applyBorder="1" applyAlignment="1">
      <alignment horizontal="right" vertical="center"/>
    </xf>
    <xf numFmtId="3" fontId="6" fillId="6" borderId="18" xfId="0" applyNumberFormat="1" applyFont="1" applyFill="1" applyBorder="1" applyAlignment="1">
      <alignment horizontal="right" vertical="center"/>
    </xf>
    <xf numFmtId="3" fontId="6" fillId="6" borderId="46" xfId="0" applyNumberFormat="1" applyFont="1" applyFill="1" applyBorder="1" applyAlignment="1">
      <alignment horizontal="right" vertical="center"/>
    </xf>
    <xf numFmtId="3" fontId="6" fillId="6" borderId="48" xfId="0" applyNumberFormat="1" applyFont="1" applyFill="1" applyBorder="1" applyAlignment="1">
      <alignment horizontal="right" vertical="center"/>
    </xf>
    <xf numFmtId="3" fontId="6" fillId="7" borderId="45" xfId="0" applyNumberFormat="1" applyFont="1" applyFill="1" applyBorder="1" applyAlignment="1">
      <alignment horizontal="right" vertical="center"/>
    </xf>
    <xf numFmtId="3" fontId="6" fillId="7" borderId="18" xfId="0" applyNumberFormat="1" applyFont="1" applyFill="1" applyBorder="1" applyAlignment="1">
      <alignment horizontal="right" vertical="center"/>
    </xf>
    <xf numFmtId="3" fontId="6" fillId="7" borderId="40" xfId="0" applyNumberFormat="1" applyFont="1" applyFill="1" applyBorder="1" applyAlignment="1">
      <alignment horizontal="right" vertical="center"/>
    </xf>
    <xf numFmtId="3" fontId="6" fillId="2" borderId="45" xfId="0" applyNumberFormat="1" applyFont="1" applyFill="1" applyBorder="1" applyAlignment="1">
      <alignment horizontal="right" vertical="center"/>
    </xf>
    <xf numFmtId="3" fontId="6" fillId="2" borderId="18" xfId="0" applyNumberFormat="1" applyFont="1" applyFill="1" applyBorder="1" applyAlignment="1">
      <alignment horizontal="right" vertical="center"/>
    </xf>
    <xf numFmtId="3" fontId="6" fillId="2" borderId="46" xfId="0" applyNumberFormat="1" applyFont="1" applyFill="1" applyBorder="1" applyAlignment="1">
      <alignment horizontal="right" vertical="center"/>
    </xf>
    <xf numFmtId="3" fontId="6" fillId="2" borderId="40" xfId="0" applyNumberFormat="1" applyFont="1" applyFill="1" applyBorder="1" applyAlignment="1">
      <alignment horizontal="right" vertical="center"/>
    </xf>
    <xf numFmtId="3" fontId="6" fillId="8" borderId="45" xfId="0" applyNumberFormat="1" applyFont="1" applyFill="1" applyBorder="1" applyAlignment="1">
      <alignment horizontal="right" vertical="center"/>
    </xf>
    <xf numFmtId="3" fontId="6" fillId="8" borderId="18" xfId="0" applyNumberFormat="1" applyFont="1" applyFill="1" applyBorder="1" applyAlignment="1">
      <alignment horizontal="right" vertical="center"/>
    </xf>
    <xf numFmtId="3" fontId="6" fillId="8" borderId="40" xfId="0" applyNumberFormat="1" applyFont="1" applyFill="1" applyBorder="1" applyAlignment="1">
      <alignment horizontal="right" vertical="center"/>
    </xf>
    <xf numFmtId="3" fontId="6" fillId="8" borderId="40" xfId="0" applyNumberFormat="1" applyFont="1" applyFill="1" applyBorder="1" applyAlignment="1">
      <alignment horizontal="right" vertical="center"/>
    </xf>
    <xf numFmtId="3" fontId="6" fillId="5" borderId="45" xfId="0" applyNumberFormat="1" applyFont="1" applyFill="1" applyBorder="1" applyAlignment="1">
      <alignment horizontal="right" vertical="center"/>
    </xf>
    <xf numFmtId="3" fontId="6" fillId="5" borderId="18" xfId="0" applyNumberFormat="1" applyFont="1" applyFill="1" applyBorder="1" applyAlignment="1">
      <alignment horizontal="right" vertical="center"/>
    </xf>
    <xf numFmtId="3" fontId="6" fillId="5" borderId="46" xfId="0" applyNumberFormat="1" applyFont="1" applyFill="1" applyBorder="1" applyAlignment="1">
      <alignment horizontal="right" vertical="center"/>
    </xf>
    <xf numFmtId="3" fontId="6" fillId="5" borderId="47" xfId="0" applyNumberFormat="1" applyFont="1" applyFill="1" applyBorder="1" applyAlignment="1">
      <alignment horizontal="right" vertical="center"/>
    </xf>
    <xf numFmtId="0" fontId="12" fillId="5" borderId="10" xfId="0" applyFont="1" applyFill="1" applyBorder="1" applyAlignment="1">
      <alignment vertical="center"/>
    </xf>
    <xf numFmtId="3" fontId="14" fillId="5" borderId="11" xfId="0" applyNumberFormat="1" applyFont="1" applyFill="1" applyBorder="1" applyAlignment="1">
      <alignment horizontal="right" vertical="center"/>
    </xf>
    <xf numFmtId="3" fontId="14" fillId="5" borderId="12" xfId="0" applyNumberFormat="1" applyFont="1" applyFill="1" applyBorder="1" applyAlignment="1">
      <alignment horizontal="right" vertical="center"/>
    </xf>
    <xf numFmtId="3" fontId="14" fillId="5" borderId="13" xfId="0" applyNumberFormat="1" applyFont="1" applyFill="1" applyBorder="1" applyAlignment="1">
      <alignment horizontal="right" vertical="center"/>
    </xf>
    <xf numFmtId="0" fontId="1" fillId="0" borderId="50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3" fontId="14" fillId="0" borderId="51" xfId="0" applyNumberFormat="1" applyFont="1" applyBorder="1" applyAlignment="1">
      <alignment horizontal="right" vertical="center"/>
    </xf>
    <xf numFmtId="3" fontId="14" fillId="0" borderId="52" xfId="0" applyNumberFormat="1" applyFont="1" applyBorder="1" applyAlignment="1">
      <alignment horizontal="right" vertical="center"/>
    </xf>
    <xf numFmtId="3" fontId="14" fillId="0" borderId="53" xfId="0" applyNumberFormat="1" applyFont="1" applyBorder="1" applyAlignment="1">
      <alignment horizontal="right" vertical="center"/>
    </xf>
    <xf numFmtId="0" fontId="15" fillId="3" borderId="1" xfId="0" applyFont="1" applyFill="1" applyBorder="1" applyAlignment="1">
      <alignment horizontal="left" vertical="center"/>
    </xf>
    <xf numFmtId="0" fontId="15" fillId="3" borderId="54" xfId="0" applyFont="1" applyFill="1" applyBorder="1" applyAlignment="1">
      <alignment horizontal="left" vertical="center"/>
    </xf>
    <xf numFmtId="3" fontId="14" fillId="3" borderId="55" xfId="0" applyNumberFormat="1" applyFont="1" applyFill="1" applyBorder="1" applyAlignment="1">
      <alignment horizontal="right" vertical="center"/>
    </xf>
    <xf numFmtId="3" fontId="14" fillId="3" borderId="1" xfId="0" applyNumberFormat="1" applyFont="1" applyFill="1" applyBorder="1" applyAlignment="1">
      <alignment horizontal="right" vertical="center"/>
    </xf>
    <xf numFmtId="4" fontId="1" fillId="3" borderId="1" xfId="0" applyNumberFormat="1" applyFont="1" applyFill="1" applyBorder="1" applyAlignment="1">
      <alignment vertical="center"/>
    </xf>
    <xf numFmtId="3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3" fontId="10" fillId="4" borderId="56" xfId="0" applyNumberFormat="1" applyFont="1" applyFill="1" applyBorder="1" applyAlignment="1">
      <alignment horizontal="right" vertical="center"/>
    </xf>
    <xf numFmtId="3" fontId="10" fillId="4" borderId="57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165" fontId="4" fillId="4" borderId="9" xfId="0" applyNumberFormat="1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left" vertical="center"/>
    </xf>
    <xf numFmtId="0" fontId="6" fillId="5" borderId="27" xfId="0" applyFont="1" applyFill="1" applyBorder="1" applyAlignment="1">
      <alignment vertical="center"/>
    </xf>
    <xf numFmtId="0" fontId="6" fillId="5" borderId="58" xfId="0" applyFont="1" applyFill="1" applyBorder="1" applyAlignment="1">
      <alignment vertical="center"/>
    </xf>
    <xf numFmtId="3" fontId="6" fillId="5" borderId="15" xfId="0" applyNumberFormat="1" applyFont="1" applyFill="1" applyBorder="1" applyAlignment="1">
      <alignment horizontal="right" vertical="center"/>
    </xf>
    <xf numFmtId="3" fontId="6" fillId="5" borderId="59" xfId="0" applyNumberFormat="1" applyFont="1" applyFill="1" applyBorder="1" applyAlignment="1">
      <alignment horizontal="right" vertical="center"/>
    </xf>
    <xf numFmtId="3" fontId="6" fillId="5" borderId="18" xfId="0" applyNumberFormat="1" applyFont="1" applyFill="1" applyBorder="1" applyAlignment="1">
      <alignment horizontal="right" vertical="center"/>
    </xf>
    <xf numFmtId="3" fontId="6" fillId="5" borderId="19" xfId="0" applyNumberFormat="1" applyFont="1" applyFill="1" applyBorder="1" applyAlignment="1">
      <alignment horizontal="right" vertical="center"/>
    </xf>
    <xf numFmtId="0" fontId="6" fillId="5" borderId="20" xfId="0" applyFont="1" applyFill="1" applyBorder="1" applyAlignment="1">
      <alignment horizontal="left" vertical="center"/>
    </xf>
    <xf numFmtId="0" fontId="6" fillId="5" borderId="21" xfId="0" applyFont="1" applyFill="1" applyBorder="1" applyAlignment="1">
      <alignment vertical="center"/>
    </xf>
    <xf numFmtId="0" fontId="6" fillId="5" borderId="60" xfId="0" applyFont="1" applyFill="1" applyBorder="1" applyAlignment="1">
      <alignment vertical="center"/>
    </xf>
    <xf numFmtId="3" fontId="6" fillId="5" borderId="25" xfId="0" applyNumberFormat="1" applyFont="1" applyFill="1" applyBorder="1" applyAlignment="1">
      <alignment horizontal="right" vertical="center"/>
    </xf>
    <xf numFmtId="3" fontId="6" fillId="5" borderId="19" xfId="0" applyNumberFormat="1" applyFont="1" applyFill="1" applyBorder="1" applyAlignment="1">
      <alignment horizontal="right" vertical="center"/>
    </xf>
    <xf numFmtId="0" fontId="15" fillId="5" borderId="9" xfId="0" applyFont="1" applyFill="1" applyBorder="1" applyAlignment="1">
      <alignment horizontal="left" vertical="center"/>
    </xf>
    <xf numFmtId="0" fontId="13" fillId="5" borderId="61" xfId="0" applyFont="1" applyFill="1" applyBorder="1" applyAlignment="1">
      <alignment horizontal="center" vertical="center"/>
    </xf>
    <xf numFmtId="3" fontId="14" fillId="5" borderId="50" xfId="0" applyNumberFormat="1" applyFont="1" applyFill="1" applyBorder="1" applyAlignment="1">
      <alignment horizontal="right" vertical="center"/>
    </xf>
    <xf numFmtId="3" fontId="14" fillId="5" borderId="57" xfId="0" applyNumberFormat="1" applyFont="1" applyFill="1" applyBorder="1" applyAlignment="1">
      <alignment horizontal="right" vertical="center"/>
    </xf>
    <xf numFmtId="3" fontId="14" fillId="5" borderId="12" xfId="0" applyNumberFormat="1" applyFont="1" applyFill="1" applyBorder="1" applyAlignment="1">
      <alignment horizontal="right" vertical="center"/>
    </xf>
    <xf numFmtId="3" fontId="14" fillId="5" borderId="13" xfId="0" applyNumberFormat="1" applyFont="1" applyFill="1" applyBorder="1" applyAlignment="1">
      <alignment horizontal="right" vertical="center"/>
    </xf>
    <xf numFmtId="0" fontId="6" fillId="4" borderId="61" xfId="0" applyFont="1" applyFill="1" applyBorder="1" applyAlignment="1">
      <alignment horizontal="center" vertical="center"/>
    </xf>
    <xf numFmtId="3" fontId="10" fillId="4" borderId="50" xfId="0" applyNumberFormat="1" applyFont="1" applyFill="1" applyBorder="1" applyAlignment="1">
      <alignment horizontal="right" vertical="center"/>
    </xf>
    <xf numFmtId="3" fontId="6" fillId="0" borderId="43" xfId="0" applyNumberFormat="1" applyFont="1" applyBorder="1" applyAlignment="1">
      <alignment horizontal="right" vertical="center"/>
    </xf>
    <xf numFmtId="0" fontId="0" fillId="0" borderId="0" xfId="0" applyFont="1" applyAlignment="1"/>
    <xf numFmtId="0" fontId="20" fillId="0" borderId="15" xfId="0" applyFont="1" applyBorder="1" applyAlignment="1">
      <alignment vertical="center"/>
    </xf>
    <xf numFmtId="3" fontId="6" fillId="0" borderId="24" xfId="0" applyNumberFormat="1" applyFont="1" applyFill="1" applyBorder="1" applyAlignment="1">
      <alignment horizontal="right" vertical="center"/>
    </xf>
    <xf numFmtId="0" fontId="6" fillId="0" borderId="38" xfId="0" applyFont="1" applyBorder="1" applyAlignment="1">
      <alignment vertical="center"/>
    </xf>
    <xf numFmtId="3" fontId="6" fillId="0" borderId="45" xfId="0" applyNumberFormat="1" applyFont="1" applyBorder="1" applyAlignment="1">
      <alignment horizontal="right" vertical="center"/>
    </xf>
    <xf numFmtId="3" fontId="6" fillId="0" borderId="46" xfId="0" applyNumberFormat="1" applyFont="1" applyBorder="1" applyAlignment="1">
      <alignment horizontal="right" vertical="center"/>
    </xf>
    <xf numFmtId="3" fontId="6" fillId="0" borderId="47" xfId="0" applyNumberFormat="1" applyFont="1" applyBorder="1" applyAlignment="1">
      <alignment horizontal="right" vertical="center"/>
    </xf>
    <xf numFmtId="0" fontId="0" fillId="0" borderId="0" xfId="0" applyFont="1" applyAlignment="1"/>
    <xf numFmtId="0" fontId="0" fillId="0" borderId="0" xfId="0"/>
    <xf numFmtId="0" fontId="15" fillId="3" borderId="55" xfId="0" applyFont="1" applyFill="1" applyBorder="1" applyAlignment="1">
      <alignment horizontal="left" vertical="center"/>
    </xf>
    <xf numFmtId="0" fontId="26" fillId="5" borderId="10" xfId="0" applyFont="1" applyFill="1" applyBorder="1" applyAlignment="1">
      <alignment vertical="center"/>
    </xf>
    <xf numFmtId="0" fontId="26" fillId="4" borderId="10" xfId="0" applyFont="1" applyFill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4" fillId="4" borderId="50" xfId="0" applyFont="1" applyFill="1" applyBorder="1" applyAlignment="1">
      <alignment vertical="center"/>
    </xf>
    <xf numFmtId="0" fontId="6" fillId="0" borderId="55" xfId="0" applyFont="1" applyBorder="1" applyAlignment="1">
      <alignment vertical="center"/>
    </xf>
    <xf numFmtId="0" fontId="6" fillId="3" borderId="38" xfId="0" applyFont="1" applyFill="1" applyBorder="1" applyAlignment="1">
      <alignment vertical="center"/>
    </xf>
    <xf numFmtId="0" fontId="6" fillId="4" borderId="55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0" fontId="6" fillId="5" borderId="38" xfId="0" applyFont="1" applyFill="1" applyBorder="1" applyAlignment="1">
      <alignment vertical="center"/>
    </xf>
    <xf numFmtId="0" fontId="6" fillId="5" borderId="45" xfId="0" applyFont="1" applyFill="1" applyBorder="1" applyAlignment="1">
      <alignment vertical="center"/>
    </xf>
    <xf numFmtId="0" fontId="13" fillId="5" borderId="50" xfId="0" applyFont="1" applyFill="1" applyBorder="1" applyAlignment="1">
      <alignment horizontal="center" vertical="center"/>
    </xf>
    <xf numFmtId="0" fontId="6" fillId="4" borderId="50" xfId="0" applyFont="1" applyFill="1" applyBorder="1" applyAlignment="1">
      <alignment horizontal="center" vertical="center"/>
    </xf>
    <xf numFmtId="0" fontId="6" fillId="3" borderId="45" xfId="0" applyFont="1" applyFill="1" applyBorder="1" applyAlignment="1">
      <alignment vertical="center"/>
    </xf>
    <xf numFmtId="0" fontId="8" fillId="5" borderId="50" xfId="0" applyFont="1" applyFill="1" applyBorder="1" applyAlignment="1">
      <alignment horizontal="center" vertical="center"/>
    </xf>
    <xf numFmtId="0" fontId="6" fillId="0" borderId="45" xfId="0" applyFont="1" applyBorder="1" applyAlignment="1">
      <alignment vertical="center"/>
    </xf>
    <xf numFmtId="0" fontId="30" fillId="0" borderId="15" xfId="0" applyFont="1" applyBorder="1" applyAlignment="1">
      <alignment vertical="center"/>
    </xf>
    <xf numFmtId="0" fontId="6" fillId="9" borderId="38" xfId="0" applyFont="1" applyFill="1" applyBorder="1" applyAlignment="1">
      <alignment vertical="center"/>
    </xf>
    <xf numFmtId="0" fontId="31" fillId="4" borderId="68" xfId="0" applyFont="1" applyFill="1" applyBorder="1" applyAlignment="1">
      <alignment horizontal="center" vertical="center" wrapText="1"/>
    </xf>
    <xf numFmtId="0" fontId="6" fillId="3" borderId="65" xfId="0" applyFont="1" applyFill="1" applyBorder="1" applyAlignment="1">
      <alignment vertical="center"/>
    </xf>
    <xf numFmtId="0" fontId="6" fillId="5" borderId="65" xfId="0" applyFont="1" applyFill="1" applyBorder="1" applyAlignment="1">
      <alignment horizontal="center" vertical="center"/>
    </xf>
    <xf numFmtId="0" fontId="6" fillId="0" borderId="65" xfId="0" applyFont="1" applyBorder="1" applyAlignment="1">
      <alignment vertical="center"/>
    </xf>
    <xf numFmtId="0" fontId="6" fillId="6" borderId="65" xfId="0" applyFont="1" applyFill="1" applyBorder="1" applyAlignment="1">
      <alignment vertical="center"/>
    </xf>
    <xf numFmtId="0" fontId="6" fillId="7" borderId="65" xfId="0" applyFont="1" applyFill="1" applyBorder="1" applyAlignment="1">
      <alignment vertical="center"/>
    </xf>
    <xf numFmtId="0" fontId="6" fillId="2" borderId="65" xfId="0" applyFont="1" applyFill="1" applyBorder="1" applyAlignment="1">
      <alignment vertical="center"/>
    </xf>
    <xf numFmtId="0" fontId="8" fillId="5" borderId="65" xfId="0" applyFont="1" applyFill="1" applyBorder="1" applyAlignment="1">
      <alignment horizontal="center" vertical="center"/>
    </xf>
    <xf numFmtId="0" fontId="6" fillId="8" borderId="65" xfId="0" applyFont="1" applyFill="1" applyBorder="1" applyAlignment="1">
      <alignment vertical="center"/>
    </xf>
    <xf numFmtId="0" fontId="6" fillId="9" borderId="65" xfId="0" applyFont="1" applyFill="1" applyBorder="1" applyAlignment="1">
      <alignment vertical="center"/>
    </xf>
    <xf numFmtId="0" fontId="2" fillId="0" borderId="65" xfId="0" applyFont="1" applyBorder="1"/>
    <xf numFmtId="0" fontId="13" fillId="5" borderId="65" xfId="0" applyFont="1" applyFill="1" applyBorder="1" applyAlignment="1">
      <alignment horizontal="center" vertical="center"/>
    </xf>
    <xf numFmtId="0" fontId="25" fillId="0" borderId="0" xfId="0" applyFont="1" applyAlignment="1"/>
    <xf numFmtId="3" fontId="19" fillId="6" borderId="39" xfId="0" applyNumberFormat="1" applyFont="1" applyFill="1" applyBorder="1" applyAlignment="1">
      <alignment horizontal="right" vertical="center"/>
    </xf>
    <xf numFmtId="3" fontId="19" fillId="6" borderId="46" xfId="0" applyNumberFormat="1" applyFont="1" applyFill="1" applyBorder="1" applyAlignment="1">
      <alignment horizontal="right" vertical="center"/>
    </xf>
    <xf numFmtId="0" fontId="34" fillId="0" borderId="0" xfId="0" applyFont="1"/>
    <xf numFmtId="0" fontId="24" fillId="0" borderId="55" xfId="0" applyFont="1" applyBorder="1"/>
    <xf numFmtId="0" fontId="0" fillId="0" borderId="0" xfId="0" applyAlignment="1">
      <alignment horizontal="center" vertical="center"/>
    </xf>
    <xf numFmtId="0" fontId="36" fillId="0" borderId="66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72" xfId="0" applyBorder="1"/>
    <xf numFmtId="0" fontId="34" fillId="10" borderId="73" xfId="0" applyFont="1" applyFill="1" applyBorder="1"/>
    <xf numFmtId="0" fontId="34" fillId="10" borderId="74" xfId="0" applyFont="1" applyFill="1" applyBorder="1"/>
    <xf numFmtId="0" fontId="34" fillId="10" borderId="75" xfId="0" applyFont="1" applyFill="1" applyBorder="1"/>
    <xf numFmtId="169" fontId="0" fillId="0" borderId="67" xfId="0" applyNumberFormat="1" applyBorder="1"/>
    <xf numFmtId="0" fontId="21" fillId="0" borderId="2" xfId="0" applyFont="1" applyBorder="1" applyAlignment="1">
      <alignment horizontal="left" vertical="center"/>
    </xf>
    <xf numFmtId="0" fontId="21" fillId="0" borderId="3" xfId="0" applyFont="1" applyBorder="1" applyAlignment="1">
      <alignment horizontal="right" vertical="center"/>
    </xf>
    <xf numFmtId="0" fontId="34" fillId="0" borderId="55" xfId="0" applyFont="1" applyBorder="1"/>
    <xf numFmtId="0" fontId="34" fillId="0" borderId="76" xfId="0" applyFont="1" applyBorder="1"/>
    <xf numFmtId="0" fontId="21" fillId="0" borderId="77" xfId="0" quotePrefix="1" applyFont="1" applyBorder="1" applyAlignment="1">
      <alignment horizontal="left" vertical="center"/>
    </xf>
    <xf numFmtId="0" fontId="21" fillId="0" borderId="78" xfId="0" applyFont="1" applyBorder="1" applyAlignment="1">
      <alignment horizontal="right" vertical="center"/>
    </xf>
    <xf numFmtId="0" fontId="34" fillId="0" borderId="77" xfId="0" applyFont="1" applyBorder="1"/>
    <xf numFmtId="0" fontId="34" fillId="0" borderId="78" xfId="0" applyFont="1" applyBorder="1"/>
    <xf numFmtId="0" fontId="34" fillId="0" borderId="79" xfId="0" applyFont="1" applyBorder="1"/>
    <xf numFmtId="169" fontId="37" fillId="0" borderId="67" xfId="0" applyNumberFormat="1" applyFont="1" applyBorder="1" applyAlignment="1">
      <alignment horizontal="right" vertical="center"/>
    </xf>
    <xf numFmtId="169" fontId="32" fillId="0" borderId="67" xfId="0" applyNumberFormat="1" applyFont="1" applyBorder="1" applyAlignment="1">
      <alignment horizontal="right"/>
    </xf>
    <xf numFmtId="0" fontId="21" fillId="0" borderId="80" xfId="0" quotePrefix="1" applyFont="1" applyBorder="1" applyAlignment="1">
      <alignment horizontal="left" vertical="center" wrapText="1"/>
    </xf>
    <xf numFmtId="0" fontId="21" fillId="0" borderId="55" xfId="0" applyFont="1" applyBorder="1" applyAlignment="1">
      <alignment horizontal="left" vertical="center" wrapText="1"/>
    </xf>
    <xf numFmtId="0" fontId="21" fillId="0" borderId="76" xfId="0" applyFont="1" applyBorder="1" applyAlignment="1">
      <alignment horizontal="left" vertical="center" wrapText="1"/>
    </xf>
    <xf numFmtId="0" fontId="34" fillId="0" borderId="80" xfId="0" quotePrefix="1" applyFont="1" applyBorder="1"/>
    <xf numFmtId="3" fontId="32" fillId="0" borderId="0" xfId="0" applyNumberFormat="1" applyFont="1"/>
    <xf numFmtId="0" fontId="0" fillId="0" borderId="55" xfId="0" applyBorder="1"/>
    <xf numFmtId="0" fontId="0" fillId="0" borderId="55" xfId="0" applyBorder="1" applyAlignment="1">
      <alignment horizontal="center" vertical="center"/>
    </xf>
    <xf numFmtId="0" fontId="34" fillId="11" borderId="62" xfId="0" applyFont="1" applyFill="1" applyBorder="1" applyAlignment="1">
      <alignment horizontal="center" vertical="center"/>
    </xf>
    <xf numFmtId="0" fontId="32" fillId="11" borderId="63" xfId="0" applyFont="1" applyFill="1" applyBorder="1" applyAlignment="1">
      <alignment horizontal="center" vertical="center"/>
    </xf>
    <xf numFmtId="169" fontId="33" fillId="11" borderId="64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169" fontId="0" fillId="0" borderId="0" xfId="0" applyNumberFormat="1" applyAlignment="1">
      <alignment horizontal="right"/>
    </xf>
    <xf numFmtId="169" fontId="38" fillId="0" borderId="0" xfId="0" applyNumberFormat="1" applyFont="1" applyAlignment="1">
      <alignment horizontal="right"/>
    </xf>
    <xf numFmtId="0" fontId="38" fillId="0" borderId="0" xfId="0" applyFont="1"/>
    <xf numFmtId="169" fontId="38" fillId="0" borderId="0" xfId="0" applyNumberFormat="1" applyFont="1" applyAlignment="1">
      <alignment vertical="center"/>
    </xf>
    <xf numFmtId="0" fontId="38" fillId="0" borderId="0" xfId="0" applyFont="1" applyAlignment="1">
      <alignment vertical="center"/>
    </xf>
    <xf numFmtId="169" fontId="38" fillId="0" borderId="0" xfId="0" applyNumberFormat="1" applyFont="1"/>
    <xf numFmtId="169" fontId="0" fillId="0" borderId="0" xfId="0" applyNumberFormat="1"/>
    <xf numFmtId="10" fontId="0" fillId="0" borderId="0" xfId="0" applyNumberFormat="1"/>
    <xf numFmtId="0" fontId="0" fillId="0" borderId="0" xfId="0" applyFont="1" applyAlignment="1"/>
    <xf numFmtId="0" fontId="39" fillId="0" borderId="0" xfId="0" applyFont="1" applyAlignment="1"/>
    <xf numFmtId="0" fontId="23" fillId="0" borderId="0" xfId="0" applyFont="1" applyAlignment="1"/>
    <xf numFmtId="0" fontId="6" fillId="12" borderId="14" xfId="0" applyFont="1" applyFill="1" applyBorder="1" applyAlignment="1">
      <alignment horizontal="left" vertical="center"/>
    </xf>
    <xf numFmtId="0" fontId="6" fillId="12" borderId="15" xfId="0" applyFont="1" applyFill="1" applyBorder="1" applyAlignment="1">
      <alignment vertical="center"/>
    </xf>
    <xf numFmtId="0" fontId="19" fillId="12" borderId="14" xfId="0" applyFont="1" applyFill="1" applyBorder="1" applyAlignment="1">
      <alignment horizontal="left" vertical="center"/>
    </xf>
    <xf numFmtId="0" fontId="7" fillId="13" borderId="27" xfId="0" applyFont="1" applyFill="1" applyBorder="1" applyAlignment="1">
      <alignment vertical="center"/>
    </xf>
    <xf numFmtId="0" fontId="6" fillId="13" borderId="27" xfId="0" applyFont="1" applyFill="1" applyBorder="1" applyAlignment="1">
      <alignment vertical="center"/>
    </xf>
    <xf numFmtId="0" fontId="20" fillId="13" borderId="27" xfId="0" applyFont="1" applyFill="1" applyBorder="1" applyAlignment="1">
      <alignment vertical="center"/>
    </xf>
    <xf numFmtId="0" fontId="40" fillId="0" borderId="14" xfId="0" applyFont="1" applyBorder="1" applyAlignment="1">
      <alignment horizontal="left" vertical="center"/>
    </xf>
    <xf numFmtId="0" fontId="41" fillId="3" borderId="27" xfId="0" applyFont="1" applyFill="1" applyBorder="1" applyAlignment="1">
      <alignment vertical="center"/>
    </xf>
    <xf numFmtId="0" fontId="42" fillId="3" borderId="27" xfId="0" applyFont="1" applyFill="1" applyBorder="1" applyAlignment="1">
      <alignment vertical="center"/>
    </xf>
    <xf numFmtId="0" fontId="43" fillId="0" borderId="0" xfId="0" applyFont="1" applyAlignment="1"/>
    <xf numFmtId="0" fontId="6" fillId="14" borderId="26" xfId="0" applyFont="1" applyFill="1" applyBorder="1" applyAlignment="1">
      <alignment horizontal="left" vertical="center"/>
    </xf>
    <xf numFmtId="0" fontId="7" fillId="14" borderId="27" xfId="0" applyFont="1" applyFill="1" applyBorder="1" applyAlignment="1">
      <alignment vertical="center"/>
    </xf>
    <xf numFmtId="0" fontId="6" fillId="14" borderId="27" xfId="0" applyFont="1" applyFill="1" applyBorder="1" applyAlignment="1">
      <alignment vertical="center"/>
    </xf>
    <xf numFmtId="0" fontId="6" fillId="14" borderId="28" xfId="0" applyFont="1" applyFill="1" applyBorder="1" applyAlignment="1">
      <alignment vertical="center"/>
    </xf>
    <xf numFmtId="0" fontId="20" fillId="14" borderId="27" xfId="0" applyFont="1" applyFill="1" applyBorder="1" applyAlignment="1">
      <alignment vertical="center"/>
    </xf>
    <xf numFmtId="0" fontId="22" fillId="15" borderId="0" xfId="0" applyFont="1" applyFill="1" applyAlignment="1">
      <alignment vertical="top"/>
    </xf>
    <xf numFmtId="0" fontId="6" fillId="16" borderId="26" xfId="0" applyFont="1" applyFill="1" applyBorder="1" applyAlignment="1">
      <alignment horizontal="left" vertical="center"/>
    </xf>
    <xf numFmtId="0" fontId="20" fillId="16" borderId="27" xfId="0" applyFont="1" applyFill="1" applyBorder="1" applyAlignment="1">
      <alignment vertical="center"/>
    </xf>
    <xf numFmtId="0" fontId="6" fillId="16" borderId="27" xfId="0" applyFont="1" applyFill="1" applyBorder="1" applyAlignment="1">
      <alignment vertical="center"/>
    </xf>
    <xf numFmtId="0" fontId="6" fillId="17" borderId="26" xfId="0" applyFont="1" applyFill="1" applyBorder="1" applyAlignment="1">
      <alignment horizontal="left" vertical="center"/>
    </xf>
    <xf numFmtId="0" fontId="7" fillId="17" borderId="27" xfId="0" applyFont="1" applyFill="1" applyBorder="1" applyAlignment="1">
      <alignment vertical="center"/>
    </xf>
    <xf numFmtId="0" fontId="6" fillId="17" borderId="27" xfId="0" applyFont="1" applyFill="1" applyBorder="1" applyAlignment="1">
      <alignment vertical="center"/>
    </xf>
    <xf numFmtId="0" fontId="6" fillId="17" borderId="55" xfId="0" applyFont="1" applyFill="1" applyBorder="1" applyAlignment="1">
      <alignment vertical="center"/>
    </xf>
    <xf numFmtId="0" fontId="6" fillId="8" borderId="55" xfId="0" applyFont="1" applyFill="1" applyBorder="1" applyAlignment="1">
      <alignment vertical="center"/>
    </xf>
    <xf numFmtId="3" fontId="6" fillId="8" borderId="55" xfId="0" applyNumberFormat="1" applyFont="1" applyFill="1" applyBorder="1" applyAlignment="1">
      <alignment horizontal="right" vertical="center"/>
    </xf>
    <xf numFmtId="3" fontId="6" fillId="8" borderId="69" xfId="0" applyNumberFormat="1" applyFont="1" applyFill="1" applyBorder="1" applyAlignment="1">
      <alignment horizontal="right" vertical="center"/>
    </xf>
    <xf numFmtId="3" fontId="6" fillId="8" borderId="70" xfId="0" applyNumberFormat="1" applyFont="1" applyFill="1" applyBorder="1" applyAlignment="1">
      <alignment horizontal="right" vertical="center"/>
    </xf>
    <xf numFmtId="0" fontId="19" fillId="17" borderId="49" xfId="0" applyFont="1" applyFill="1" applyBorder="1" applyAlignment="1">
      <alignment horizontal="left" vertical="center"/>
    </xf>
    <xf numFmtId="0" fontId="20" fillId="17" borderId="55" xfId="0" applyFont="1" applyFill="1" applyBorder="1" applyAlignment="1">
      <alignment vertical="center"/>
    </xf>
    <xf numFmtId="3" fontId="8" fillId="12" borderId="23" xfId="0" applyNumberFormat="1" applyFont="1" applyFill="1" applyBorder="1" applyAlignment="1">
      <alignment horizontal="right" vertical="center"/>
    </xf>
    <xf numFmtId="3" fontId="8" fillId="12" borderId="24" xfId="0" applyNumberFormat="1" applyFont="1" applyFill="1" applyBorder="1" applyAlignment="1">
      <alignment horizontal="right" vertical="center"/>
    </xf>
    <xf numFmtId="0" fontId="11" fillId="12" borderId="31" xfId="0" applyFont="1" applyFill="1" applyBorder="1" applyAlignment="1">
      <alignment horizontal="left" vertical="center" wrapText="1"/>
    </xf>
    <xf numFmtId="0" fontId="6" fillId="12" borderId="31" xfId="0" applyFont="1" applyFill="1" applyBorder="1" applyAlignment="1">
      <alignment horizontal="left" vertical="center" wrapText="1"/>
    </xf>
    <xf numFmtId="0" fontId="19" fillId="12" borderId="31" xfId="0" applyFont="1" applyFill="1" applyBorder="1" applyAlignment="1">
      <alignment horizontal="left" vertical="center"/>
    </xf>
    <xf numFmtId="0" fontId="19" fillId="16" borderId="20" xfId="0" applyFont="1" applyFill="1" applyBorder="1" applyAlignment="1">
      <alignment horizontal="left" vertical="center"/>
    </xf>
    <xf numFmtId="0" fontId="6" fillId="16" borderId="38" xfId="0" applyFont="1" applyFill="1" applyBorder="1" applyAlignment="1">
      <alignment vertical="center"/>
    </xf>
    <xf numFmtId="0" fontId="6" fillId="0" borderId="65" xfId="0" applyFont="1" applyFill="1" applyBorder="1" applyAlignment="1">
      <alignment vertical="center"/>
    </xf>
    <xf numFmtId="0" fontId="6" fillId="14" borderId="20" xfId="0" applyFont="1" applyFill="1" applyBorder="1" applyAlignment="1">
      <alignment horizontal="left" vertical="center"/>
    </xf>
    <xf numFmtId="0" fontId="6" fillId="14" borderId="38" xfId="0" applyFont="1" applyFill="1" applyBorder="1" applyAlignment="1">
      <alignment vertical="center"/>
    </xf>
    <xf numFmtId="0" fontId="19" fillId="18" borderId="20" xfId="0" applyFont="1" applyFill="1" applyBorder="1" applyAlignment="1">
      <alignment horizontal="left" vertical="center"/>
    </xf>
    <xf numFmtId="0" fontId="7" fillId="18" borderId="27" xfId="0" applyFont="1" applyFill="1" applyBorder="1" applyAlignment="1">
      <alignment vertical="center"/>
    </xf>
    <xf numFmtId="0" fontId="6" fillId="18" borderId="27" xfId="0" applyFont="1" applyFill="1" applyBorder="1" applyAlignment="1">
      <alignment vertical="center"/>
    </xf>
    <xf numFmtId="0" fontId="6" fillId="18" borderId="38" xfId="0" applyFont="1" applyFill="1" applyBorder="1" applyAlignment="1">
      <alignment vertical="center"/>
    </xf>
    <xf numFmtId="0" fontId="6" fillId="12" borderId="31" xfId="0" applyFont="1" applyFill="1" applyBorder="1" applyAlignment="1">
      <alignment horizontal="left" vertical="center"/>
    </xf>
    <xf numFmtId="0" fontId="6" fillId="12" borderId="38" xfId="0" applyFont="1" applyFill="1" applyBorder="1" applyAlignment="1">
      <alignment vertical="center"/>
    </xf>
    <xf numFmtId="0" fontId="6" fillId="17" borderId="20" xfId="0" applyFont="1" applyFill="1" applyBorder="1" applyAlignment="1">
      <alignment horizontal="left" vertical="center"/>
    </xf>
    <xf numFmtId="0" fontId="20" fillId="17" borderId="27" xfId="0" applyFont="1" applyFill="1" applyBorder="1" applyAlignment="1">
      <alignment vertical="center"/>
    </xf>
    <xf numFmtId="0" fontId="6" fillId="17" borderId="38" xfId="0" applyFont="1" applyFill="1" applyBorder="1" applyAlignment="1">
      <alignment vertical="center"/>
    </xf>
    <xf numFmtId="0" fontId="44" fillId="0" borderId="55" xfId="0" applyFont="1" applyFill="1" applyBorder="1" applyAlignment="1">
      <alignment horizontal="left" vertical="center"/>
    </xf>
    <xf numFmtId="0" fontId="45" fillId="0" borderId="0" xfId="0" applyFont="1" applyAlignment="1"/>
    <xf numFmtId="169" fontId="46" fillId="0" borderId="67" xfId="0" applyNumberFormat="1" applyFont="1" applyBorder="1" applyAlignment="1">
      <alignment horizontal="right" vertical="center"/>
    </xf>
    <xf numFmtId="0" fontId="16" fillId="4" borderId="81" xfId="0" applyFont="1" applyFill="1" applyBorder="1" applyAlignment="1">
      <alignment horizontal="left" vertical="center" wrapText="1"/>
    </xf>
    <xf numFmtId="3" fontId="8" fillId="0" borderId="83" xfId="0" applyNumberFormat="1" applyFont="1" applyBorder="1" applyAlignment="1">
      <alignment horizontal="right" vertical="center"/>
    </xf>
    <xf numFmtId="3" fontId="8" fillId="0" borderId="84" xfId="0" applyNumberFormat="1" applyFont="1" applyBorder="1" applyAlignment="1">
      <alignment horizontal="right" vertical="center"/>
    </xf>
    <xf numFmtId="3" fontId="10" fillId="4" borderId="85" xfId="0" applyNumberFormat="1" applyFont="1" applyFill="1" applyBorder="1" applyAlignment="1">
      <alignment horizontal="right" vertical="center"/>
    </xf>
    <xf numFmtId="0" fontId="3" fillId="4" borderId="6" xfId="0" applyFont="1" applyFill="1" applyBorder="1" applyAlignment="1">
      <alignment horizontal="left" vertical="center"/>
    </xf>
    <xf numFmtId="0" fontId="2" fillId="0" borderId="7" xfId="0" applyFont="1" applyBorder="1" applyAlignment="1"/>
    <xf numFmtId="0" fontId="2" fillId="0" borderId="55" xfId="0" applyFont="1" applyBorder="1" applyAlignment="1"/>
    <xf numFmtId="0" fontId="47" fillId="0" borderId="8" xfId="0" applyFont="1" applyBorder="1" applyAlignment="1"/>
    <xf numFmtId="0" fontId="48" fillId="0" borderId="0" xfId="0" applyFont="1" applyAlignment="1">
      <alignment horizontal="left" vertical="center"/>
    </xf>
    <xf numFmtId="0" fontId="6" fillId="13" borderId="38" xfId="0" applyFont="1" applyFill="1" applyBorder="1" applyAlignment="1">
      <alignment vertical="center"/>
    </xf>
    <xf numFmtId="3" fontId="6" fillId="0" borderId="38" xfId="0" applyNumberFormat="1" applyFont="1" applyBorder="1" applyAlignment="1">
      <alignment horizontal="right" vertical="center"/>
    </xf>
    <xf numFmtId="3" fontId="6" fillId="0" borderId="39" xfId="0" applyNumberFormat="1" applyFont="1" applyBorder="1" applyAlignment="1">
      <alignment horizontal="right" vertical="center"/>
    </xf>
    <xf numFmtId="3" fontId="6" fillId="19" borderId="24" xfId="0" applyNumberFormat="1" applyFont="1" applyFill="1" applyBorder="1" applyAlignment="1">
      <alignment horizontal="right" vertical="center"/>
    </xf>
    <xf numFmtId="0" fontId="7" fillId="18" borderId="38" xfId="0" applyFont="1" applyFill="1" applyBorder="1" applyAlignment="1">
      <alignment vertical="center"/>
    </xf>
    <xf numFmtId="3" fontId="6" fillId="0" borderId="48" xfId="0" applyNumberFormat="1" applyFont="1" applyBorder="1" applyAlignment="1">
      <alignment horizontal="right" vertical="center"/>
    </xf>
    <xf numFmtId="0" fontId="29" fillId="0" borderId="86" xfId="0" applyFont="1" applyBorder="1" applyAlignment="1">
      <alignment horizontal="left" vertical="center" wrapText="1"/>
    </xf>
    <xf numFmtId="0" fontId="29" fillId="0" borderId="87" xfId="0" applyFont="1" applyBorder="1" applyAlignment="1">
      <alignment horizontal="left" vertical="center" wrapText="1"/>
    </xf>
    <xf numFmtId="0" fontId="20" fillId="12" borderId="25" xfId="0" applyFont="1" applyFill="1" applyBorder="1" applyAlignment="1">
      <alignment horizontal="left" vertical="center" wrapText="1"/>
    </xf>
    <xf numFmtId="0" fontId="2" fillId="12" borderId="25" xfId="0" applyFont="1" applyFill="1" applyBorder="1"/>
    <xf numFmtId="0" fontId="2" fillId="12" borderId="45" xfId="0" applyFont="1" applyFill="1" applyBorder="1"/>
    <xf numFmtId="0" fontId="7" fillId="12" borderId="25" xfId="0" applyFont="1" applyFill="1" applyBorder="1" applyAlignment="1">
      <alignment horizontal="left" vertical="center" wrapText="1"/>
    </xf>
    <xf numFmtId="0" fontId="26" fillId="4" borderId="81" xfId="0" applyFont="1" applyFill="1" applyBorder="1" applyAlignment="1">
      <alignment horizontal="center" vertical="center" wrapText="1"/>
    </xf>
    <xf numFmtId="0" fontId="2" fillId="0" borderId="82" xfId="0" applyFont="1" applyBorder="1"/>
    <xf numFmtId="0" fontId="20" fillId="12" borderId="45" xfId="0" applyFont="1" applyFill="1" applyBorder="1" applyAlignment="1">
      <alignment horizontal="left" vertical="center" wrapText="1"/>
    </xf>
    <xf numFmtId="0" fontId="20" fillId="12" borderId="71" xfId="0" applyFont="1" applyFill="1" applyBorder="1" applyAlignment="1">
      <alignment horizontal="left" vertical="center" wrapText="1"/>
    </xf>
    <xf numFmtId="0" fontId="21" fillId="0" borderId="80" xfId="0" applyFont="1" applyBorder="1" applyAlignment="1">
      <alignment horizontal="left" vertical="center" wrapText="1"/>
    </xf>
    <xf numFmtId="0" fontId="21" fillId="0" borderId="55" xfId="0" applyFont="1" applyBorder="1" applyAlignment="1">
      <alignment horizontal="left" vertical="center" wrapText="1"/>
    </xf>
    <xf numFmtId="0" fontId="21" fillId="0" borderId="76" xfId="0" applyFont="1" applyBorder="1" applyAlignment="1">
      <alignment horizontal="left" vertical="center" wrapText="1"/>
    </xf>
    <xf numFmtId="0" fontId="35" fillId="0" borderId="62" xfId="0" applyFont="1" applyBorder="1" applyAlignment="1">
      <alignment horizontal="center" vertical="center"/>
    </xf>
    <xf numFmtId="0" fontId="35" fillId="0" borderId="63" xfId="0" applyFont="1" applyBorder="1" applyAlignment="1">
      <alignment horizontal="center" vertical="center"/>
    </xf>
    <xf numFmtId="0" fontId="35" fillId="0" borderId="6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A58D"/>
  </sheetPr>
  <dimension ref="A1:AQ995"/>
  <sheetViews>
    <sheetView showGridLines="0" tabSelected="1" topLeftCell="A7" workbookViewId="0">
      <pane xSplit="7" ySplit="3" topLeftCell="AA51" activePane="bottomRight" state="frozen"/>
      <selection activeCell="A7" sqref="A7"/>
      <selection pane="topRight" activeCell="I7" sqref="I7"/>
      <selection pane="bottomLeft" activeCell="A10" sqref="A10"/>
      <selection pane="bottomRight" activeCell="G22" sqref="G22"/>
    </sheetView>
  </sheetViews>
  <sheetFormatPr baseColWidth="10" defaultColWidth="12.625" defaultRowHeight="15" customHeight="1"/>
  <cols>
    <col min="1" max="1" width="21.375" customWidth="1"/>
    <col min="2" max="2" width="14.125" customWidth="1"/>
    <col min="3" max="3" width="12" customWidth="1"/>
    <col min="4" max="4" width="13.75" customWidth="1"/>
    <col min="5" max="5" width="0.25" style="155" customWidth="1"/>
    <col min="6" max="19" width="11.125" customWidth="1"/>
    <col min="20" max="20" width="8.375" customWidth="1"/>
    <col min="21" max="43" width="10" customWidth="1"/>
  </cols>
  <sheetData>
    <row r="1" spans="1:43" ht="19.5" customHeight="1">
      <c r="A1" s="167" t="s">
        <v>30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ht="19.5" customHeight="1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 ht="19.5" customHeight="1">
      <c r="A3" s="168" t="s">
        <v>70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2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pans="1:43" ht="19.5" customHeight="1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2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3" ht="19.5" customHeight="1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2"/>
      <c r="U5" s="1"/>
      <c r="V5" s="1"/>
      <c r="W5" s="1"/>
      <c r="X5" s="1"/>
      <c r="Y5" s="1"/>
      <c r="Z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ht="19.5" customHeight="1">
      <c r="A6" s="298" t="s">
        <v>134</v>
      </c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43" ht="42" customHeight="1">
      <c r="A7" s="301" t="s">
        <v>134</v>
      </c>
      <c r="B7" s="300"/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300"/>
      <c r="S7" s="300"/>
      <c r="T7" s="2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3" ht="19.5" customHeight="1" thickBot="1">
      <c r="A8" s="169"/>
      <c r="B8" s="302" t="s">
        <v>138</v>
      </c>
      <c r="C8" s="1"/>
      <c r="D8" s="1"/>
      <c r="E8" s="1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2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</row>
    <row r="9" spans="1:43" ht="25.15" customHeight="1" thickBot="1">
      <c r="A9" s="5" t="s">
        <v>135</v>
      </c>
      <c r="B9" s="6"/>
      <c r="C9" s="6"/>
      <c r="D9" s="6"/>
      <c r="E9" s="184" t="s">
        <v>72</v>
      </c>
      <c r="F9" s="7">
        <v>2021</v>
      </c>
      <c r="G9" s="7">
        <v>2022</v>
      </c>
      <c r="H9" s="8">
        <v>44227</v>
      </c>
      <c r="I9" s="9">
        <v>44248</v>
      </c>
      <c r="J9" s="10">
        <v>44276</v>
      </c>
      <c r="K9" s="10">
        <v>44307</v>
      </c>
      <c r="L9" s="10">
        <v>44337</v>
      </c>
      <c r="M9" s="10">
        <v>44368</v>
      </c>
      <c r="N9" s="10">
        <v>44398</v>
      </c>
      <c r="O9" s="10">
        <v>44429</v>
      </c>
      <c r="P9" s="10">
        <v>44460</v>
      </c>
      <c r="Q9" s="10">
        <v>44490</v>
      </c>
      <c r="R9" s="9">
        <v>44530</v>
      </c>
      <c r="S9" s="11" t="s">
        <v>2</v>
      </c>
      <c r="T9" s="12">
        <v>44218</v>
      </c>
      <c r="U9" s="12">
        <v>44249</v>
      </c>
      <c r="V9" s="13">
        <v>44277</v>
      </c>
      <c r="W9" s="13">
        <v>44308</v>
      </c>
      <c r="X9" s="13">
        <v>44338</v>
      </c>
      <c r="Y9" s="13">
        <v>44369</v>
      </c>
      <c r="Z9" s="12">
        <v>44399</v>
      </c>
      <c r="AA9" s="11" t="s">
        <v>3</v>
      </c>
      <c r="AB9" s="12">
        <v>44461</v>
      </c>
      <c r="AC9" s="12">
        <v>44491</v>
      </c>
      <c r="AD9" s="12">
        <v>44522</v>
      </c>
      <c r="AE9" s="11" t="s">
        <v>4</v>
      </c>
      <c r="AF9" s="14">
        <v>44219</v>
      </c>
      <c r="AG9" s="11" t="s">
        <v>5</v>
      </c>
      <c r="AH9" s="13">
        <v>44278</v>
      </c>
      <c r="AI9" s="13">
        <v>44309</v>
      </c>
      <c r="AJ9" s="13">
        <v>44339</v>
      </c>
      <c r="AK9" s="13">
        <v>44370</v>
      </c>
      <c r="AL9" s="12">
        <v>44400</v>
      </c>
      <c r="AM9" s="11" t="s">
        <v>6</v>
      </c>
      <c r="AN9" s="12">
        <v>44462</v>
      </c>
      <c r="AO9" s="12">
        <v>44492</v>
      </c>
      <c r="AP9" s="12">
        <v>44523</v>
      </c>
      <c r="AQ9" s="11" t="s">
        <v>7</v>
      </c>
    </row>
    <row r="10" spans="1:43" ht="19.5" customHeight="1">
      <c r="A10" s="243" t="s">
        <v>8</v>
      </c>
      <c r="B10" s="244"/>
      <c r="C10" s="16"/>
      <c r="D10" s="17"/>
      <c r="E10" s="171"/>
      <c r="F10" s="18"/>
      <c r="G10" s="18"/>
      <c r="H10" s="19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1"/>
      <c r="T10" s="22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</row>
    <row r="11" spans="1:43" ht="19.5" customHeight="1">
      <c r="A11" s="24" t="s">
        <v>9</v>
      </c>
      <c r="B11" s="25"/>
      <c r="C11" s="25"/>
      <c r="D11" s="26"/>
      <c r="E11" s="185"/>
      <c r="F11" s="28">
        <f t="shared" ref="F11:F39" si="0">SUM(H11:S11)</f>
        <v>0</v>
      </c>
      <c r="G11" s="28">
        <f>SUM(T11:AE11)</f>
        <v>0</v>
      </c>
      <c r="H11" s="29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</row>
    <row r="12" spans="1:43" ht="19.5" customHeight="1">
      <c r="A12" s="15" t="s">
        <v>10</v>
      </c>
      <c r="B12" s="30" t="s">
        <v>11</v>
      </c>
      <c r="C12" s="25"/>
      <c r="D12" s="26"/>
      <c r="E12" s="185"/>
      <c r="F12" s="28">
        <f t="shared" si="0"/>
        <v>0</v>
      </c>
      <c r="G12" s="28">
        <f>SUM(T12:AE12)</f>
        <v>0</v>
      </c>
      <c r="H12" s="29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</row>
    <row r="13" spans="1:43" ht="19.5" customHeight="1">
      <c r="A13" s="24" t="s">
        <v>12</v>
      </c>
      <c r="B13" s="25"/>
      <c r="C13" s="25"/>
      <c r="D13" s="26"/>
      <c r="E13" s="185"/>
      <c r="F13" s="28">
        <f t="shared" si="0"/>
        <v>0</v>
      </c>
      <c r="G13" s="28">
        <f>SUM(T13:AE13)</f>
        <v>0</v>
      </c>
      <c r="H13" s="29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</row>
    <row r="14" spans="1:43" ht="19.5" customHeight="1" thickBot="1">
      <c r="A14" s="31" t="s">
        <v>13</v>
      </c>
      <c r="B14" s="32" t="s">
        <v>14</v>
      </c>
      <c r="C14" s="33"/>
      <c r="D14" s="34"/>
      <c r="E14" s="185"/>
      <c r="F14" s="28">
        <f t="shared" si="0"/>
        <v>0</v>
      </c>
      <c r="G14" s="28">
        <f>SUM(T14:AE14)</f>
        <v>15000</v>
      </c>
      <c r="H14" s="35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7"/>
      <c r="T14" s="37"/>
      <c r="U14" s="37">
        <v>15000</v>
      </c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</row>
    <row r="15" spans="1:43" ht="19.5" hidden="1" customHeight="1">
      <c r="A15" s="38" t="s">
        <v>15</v>
      </c>
      <c r="B15" s="33"/>
      <c r="C15" s="33"/>
      <c r="D15" s="34"/>
      <c r="E15" s="185"/>
      <c r="F15" s="28">
        <f t="shared" si="0"/>
        <v>0</v>
      </c>
      <c r="G15" s="28">
        <f>SUM(T15:AE15)</f>
        <v>0</v>
      </c>
      <c r="H15" s="35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7"/>
      <c r="T15" s="22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</row>
    <row r="16" spans="1:43" ht="19.5" customHeight="1" thickBot="1">
      <c r="A16" s="39" t="s">
        <v>16</v>
      </c>
      <c r="B16" s="165" t="s">
        <v>30</v>
      </c>
      <c r="C16" s="40"/>
      <c r="D16" s="41"/>
      <c r="E16" s="186"/>
      <c r="F16" s="28">
        <f t="shared" si="0"/>
        <v>0</v>
      </c>
      <c r="G16" s="28">
        <f>SUM(G11:G14)</f>
        <v>15000</v>
      </c>
      <c r="H16" s="42">
        <f t="shared" ref="H16:AQ16" si="1">SUM(H10:H15)</f>
        <v>0</v>
      </c>
      <c r="I16" s="43">
        <f t="shared" si="1"/>
        <v>0</v>
      </c>
      <c r="J16" s="43">
        <f t="shared" si="1"/>
        <v>0</v>
      </c>
      <c r="K16" s="43">
        <f t="shared" si="1"/>
        <v>0</v>
      </c>
      <c r="L16" s="43">
        <f t="shared" si="1"/>
        <v>0</v>
      </c>
      <c r="M16" s="43">
        <f t="shared" si="1"/>
        <v>0</v>
      </c>
      <c r="N16" s="43">
        <f t="shared" si="1"/>
        <v>0</v>
      </c>
      <c r="O16" s="43">
        <f t="shared" si="1"/>
        <v>0</v>
      </c>
      <c r="P16" s="43">
        <f t="shared" si="1"/>
        <v>0</v>
      </c>
      <c r="Q16" s="43">
        <f t="shared" si="1"/>
        <v>0</v>
      </c>
      <c r="R16" s="43">
        <f t="shared" si="1"/>
        <v>0</v>
      </c>
      <c r="S16" s="44">
        <f t="shared" si="1"/>
        <v>0</v>
      </c>
      <c r="T16" s="44">
        <f t="shared" si="1"/>
        <v>0</v>
      </c>
      <c r="U16" s="44">
        <f t="shared" si="1"/>
        <v>15000</v>
      </c>
      <c r="V16" s="44">
        <f t="shared" si="1"/>
        <v>0</v>
      </c>
      <c r="W16" s="44">
        <f t="shared" si="1"/>
        <v>0</v>
      </c>
      <c r="X16" s="44">
        <f t="shared" si="1"/>
        <v>0</v>
      </c>
      <c r="Y16" s="44">
        <f t="shared" si="1"/>
        <v>0</v>
      </c>
      <c r="Z16" s="44">
        <f t="shared" si="1"/>
        <v>0</v>
      </c>
      <c r="AA16" s="44">
        <f t="shared" si="1"/>
        <v>0</v>
      </c>
      <c r="AB16" s="44">
        <f t="shared" si="1"/>
        <v>0</v>
      </c>
      <c r="AC16" s="44">
        <f t="shared" si="1"/>
        <v>0</v>
      </c>
      <c r="AD16" s="44">
        <f t="shared" si="1"/>
        <v>0</v>
      </c>
      <c r="AE16" s="44">
        <f t="shared" si="1"/>
        <v>0</v>
      </c>
      <c r="AF16" s="44">
        <f t="shared" si="1"/>
        <v>0</v>
      </c>
      <c r="AG16" s="44">
        <f t="shared" si="1"/>
        <v>0</v>
      </c>
      <c r="AH16" s="44">
        <f t="shared" si="1"/>
        <v>0</v>
      </c>
      <c r="AI16" s="44">
        <f t="shared" si="1"/>
        <v>0</v>
      </c>
      <c r="AJ16" s="44">
        <f t="shared" si="1"/>
        <v>0</v>
      </c>
      <c r="AK16" s="44">
        <f t="shared" si="1"/>
        <v>0</v>
      </c>
      <c r="AL16" s="44">
        <f t="shared" si="1"/>
        <v>0</v>
      </c>
      <c r="AM16" s="44">
        <f t="shared" si="1"/>
        <v>0</v>
      </c>
      <c r="AN16" s="44">
        <f t="shared" si="1"/>
        <v>0</v>
      </c>
      <c r="AO16" s="44">
        <f t="shared" si="1"/>
        <v>0</v>
      </c>
      <c r="AP16" s="44">
        <f t="shared" si="1"/>
        <v>0</v>
      </c>
      <c r="AQ16" s="44">
        <f t="shared" si="1"/>
        <v>0</v>
      </c>
    </row>
    <row r="17" spans="1:43" ht="19.5" customHeight="1">
      <c r="A17" s="45" t="s">
        <v>17</v>
      </c>
      <c r="B17" s="46" t="s">
        <v>18</v>
      </c>
      <c r="C17" s="16"/>
      <c r="D17" s="16"/>
      <c r="E17" s="187"/>
      <c r="F17" s="28">
        <f t="shared" si="0"/>
        <v>0</v>
      </c>
      <c r="G17" s="28">
        <f t="shared" ref="G17:G39" si="2">SUM(T17:AE17)</f>
        <v>0</v>
      </c>
      <c r="H17" s="47"/>
      <c r="I17" s="48"/>
      <c r="J17" s="49"/>
      <c r="K17" s="49"/>
      <c r="L17" s="49"/>
      <c r="M17" s="49"/>
      <c r="N17" s="49"/>
      <c r="O17" s="49"/>
      <c r="P17" s="49"/>
      <c r="Q17" s="49"/>
      <c r="R17" s="49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</row>
    <row r="18" spans="1:43" ht="19.5" customHeight="1">
      <c r="A18" s="245" t="s">
        <v>129</v>
      </c>
      <c r="B18" s="246" t="s">
        <v>142</v>
      </c>
      <c r="C18" s="247"/>
      <c r="D18" s="34"/>
      <c r="E18" s="185"/>
      <c r="F18" s="28">
        <f t="shared" si="0"/>
        <v>0</v>
      </c>
      <c r="G18" s="28">
        <f t="shared" si="2"/>
        <v>5000</v>
      </c>
      <c r="H18" s="35"/>
      <c r="I18" s="36"/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52">
        <v>0</v>
      </c>
      <c r="Q18" s="52">
        <v>0</v>
      </c>
      <c r="R18" s="52">
        <v>0</v>
      </c>
      <c r="S18" s="52">
        <v>0</v>
      </c>
      <c r="T18" s="51">
        <v>200</v>
      </c>
      <c r="U18" s="51">
        <v>200</v>
      </c>
      <c r="V18" s="51">
        <v>200</v>
      </c>
      <c r="W18" s="51">
        <v>200</v>
      </c>
      <c r="X18" s="51">
        <v>200</v>
      </c>
      <c r="Y18" s="51">
        <v>200</v>
      </c>
      <c r="Z18" s="51">
        <v>0</v>
      </c>
      <c r="AA18" s="51">
        <v>0</v>
      </c>
      <c r="AB18" s="51">
        <v>600</v>
      </c>
      <c r="AC18" s="51">
        <v>1000</v>
      </c>
      <c r="AD18" s="51">
        <v>1000</v>
      </c>
      <c r="AE18" s="37">
        <v>1200</v>
      </c>
      <c r="AF18" s="51">
        <v>300</v>
      </c>
      <c r="AG18" s="51">
        <v>300</v>
      </c>
      <c r="AH18" s="51">
        <v>300</v>
      </c>
      <c r="AI18" s="51">
        <v>300</v>
      </c>
      <c r="AJ18" s="51">
        <v>300</v>
      </c>
      <c r="AK18" s="51">
        <v>300</v>
      </c>
      <c r="AL18" s="51">
        <v>0</v>
      </c>
      <c r="AM18" s="51">
        <v>0</v>
      </c>
      <c r="AN18" s="51">
        <v>800</v>
      </c>
      <c r="AO18" s="51">
        <v>1100</v>
      </c>
      <c r="AP18" s="51">
        <v>1100</v>
      </c>
      <c r="AQ18" s="37">
        <v>1200</v>
      </c>
    </row>
    <row r="19" spans="1:43" s="240" customFormat="1" ht="19.5" customHeight="1">
      <c r="A19" s="245" t="s">
        <v>144</v>
      </c>
      <c r="B19" s="246" t="s">
        <v>143</v>
      </c>
      <c r="C19" s="303"/>
      <c r="D19" s="172"/>
      <c r="E19" s="185"/>
      <c r="F19" s="28"/>
      <c r="G19" s="28">
        <f t="shared" si="2"/>
        <v>50000</v>
      </c>
      <c r="H19" s="304"/>
      <c r="I19" s="305"/>
      <c r="J19" s="305"/>
      <c r="K19" s="305"/>
      <c r="L19" s="305"/>
      <c r="M19" s="305"/>
      <c r="N19" s="305"/>
      <c r="O19" s="305"/>
      <c r="P19" s="305"/>
      <c r="Q19" s="305"/>
      <c r="R19" s="305"/>
      <c r="S19" s="305"/>
      <c r="T19" s="51"/>
      <c r="U19" s="51">
        <v>10000</v>
      </c>
      <c r="V19" s="51"/>
      <c r="W19" s="51">
        <v>10000</v>
      </c>
      <c r="X19" s="51"/>
      <c r="Y19" s="51">
        <v>10000</v>
      </c>
      <c r="Z19" s="51"/>
      <c r="AA19" s="51"/>
      <c r="AB19" s="51">
        <v>10000</v>
      </c>
      <c r="AC19" s="51">
        <v>10000</v>
      </c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</row>
    <row r="20" spans="1:43" ht="19.5" customHeight="1">
      <c r="A20" s="245" t="s">
        <v>125</v>
      </c>
      <c r="B20" s="248" t="s">
        <v>95</v>
      </c>
      <c r="C20" s="247"/>
      <c r="D20" s="34"/>
      <c r="E20" s="185"/>
      <c r="F20" s="28">
        <f t="shared" si="0"/>
        <v>0</v>
      </c>
      <c r="G20" s="28">
        <f t="shared" si="2"/>
        <v>5760</v>
      </c>
      <c r="H20" s="35"/>
      <c r="I20" s="36"/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52">
        <v>0</v>
      </c>
      <c r="Q20" s="52">
        <v>0</v>
      </c>
      <c r="R20" s="52">
        <v>0</v>
      </c>
      <c r="S20" s="52">
        <v>0</v>
      </c>
      <c r="T20" s="37">
        <v>480</v>
      </c>
      <c r="U20" s="37">
        <v>480</v>
      </c>
      <c r="V20" s="37">
        <v>480</v>
      </c>
      <c r="W20" s="37">
        <v>480</v>
      </c>
      <c r="X20" s="37">
        <v>480</v>
      </c>
      <c r="Y20" s="37">
        <v>480</v>
      </c>
      <c r="Z20" s="37">
        <v>480</v>
      </c>
      <c r="AA20" s="37">
        <v>480</v>
      </c>
      <c r="AB20" s="37">
        <v>480</v>
      </c>
      <c r="AC20" s="37">
        <v>480</v>
      </c>
      <c r="AD20" s="37">
        <v>480</v>
      </c>
      <c r="AE20" s="37">
        <v>480</v>
      </c>
      <c r="AF20" s="37">
        <v>480</v>
      </c>
      <c r="AG20" s="37">
        <v>480</v>
      </c>
      <c r="AH20" s="37">
        <v>480</v>
      </c>
      <c r="AI20" s="37">
        <v>480</v>
      </c>
      <c r="AJ20" s="37">
        <v>480</v>
      </c>
      <c r="AK20" s="37">
        <v>480</v>
      </c>
      <c r="AL20" s="37">
        <v>480</v>
      </c>
      <c r="AM20" s="37">
        <v>480</v>
      </c>
      <c r="AN20" s="37">
        <v>480</v>
      </c>
      <c r="AO20" s="37">
        <v>480</v>
      </c>
      <c r="AP20" s="37">
        <v>480</v>
      </c>
      <c r="AQ20" s="37">
        <v>480</v>
      </c>
    </row>
    <row r="21" spans="1:43" ht="19.5" customHeight="1">
      <c r="A21" s="245" t="s">
        <v>130</v>
      </c>
      <c r="B21" s="246" t="s">
        <v>20</v>
      </c>
      <c r="C21" s="247"/>
      <c r="D21" s="34"/>
      <c r="E21" s="185"/>
      <c r="F21" s="28">
        <f t="shared" si="0"/>
        <v>720</v>
      </c>
      <c r="G21" s="28">
        <f t="shared" si="2"/>
        <v>0</v>
      </c>
      <c r="H21" s="35"/>
      <c r="I21" s="36"/>
      <c r="J21" s="36">
        <v>450</v>
      </c>
      <c r="K21" s="36">
        <v>270</v>
      </c>
      <c r="L21" s="36"/>
      <c r="M21" s="36"/>
      <c r="N21" s="36"/>
      <c r="O21" s="36"/>
      <c r="P21" s="36"/>
      <c r="Q21" s="36"/>
      <c r="R21" s="36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</row>
    <row r="22" spans="1:43" ht="19.5" customHeight="1">
      <c r="A22" s="245" t="s">
        <v>126</v>
      </c>
      <c r="B22" s="248" t="s">
        <v>98</v>
      </c>
      <c r="C22" s="247"/>
      <c r="D22" s="34"/>
      <c r="E22" s="185"/>
      <c r="F22" s="28">
        <f t="shared" si="0"/>
        <v>0</v>
      </c>
      <c r="G22" s="28">
        <f t="shared" si="2"/>
        <v>12000</v>
      </c>
      <c r="H22" s="35"/>
      <c r="I22" s="36"/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52">
        <v>0</v>
      </c>
      <c r="Q22" s="52">
        <v>0</v>
      </c>
      <c r="R22" s="52">
        <v>0</v>
      </c>
      <c r="S22" s="52">
        <v>0</v>
      </c>
      <c r="T22" s="52">
        <v>2000</v>
      </c>
      <c r="U22" s="52"/>
      <c r="V22" s="52">
        <v>2000</v>
      </c>
      <c r="W22" s="52"/>
      <c r="X22" s="52">
        <v>2000</v>
      </c>
      <c r="Y22" s="52">
        <v>2000</v>
      </c>
      <c r="Z22" s="52">
        <v>0</v>
      </c>
      <c r="AA22" s="52">
        <v>0</v>
      </c>
      <c r="AB22" s="52">
        <v>2000</v>
      </c>
      <c r="AC22" s="52"/>
      <c r="AD22" s="52">
        <v>2000</v>
      </c>
      <c r="AE22" s="52"/>
      <c r="AF22" s="52">
        <v>7500</v>
      </c>
      <c r="AG22" s="52">
        <v>7500</v>
      </c>
      <c r="AH22" s="52">
        <v>7500</v>
      </c>
      <c r="AI22" s="52">
        <v>7500</v>
      </c>
      <c r="AJ22" s="52">
        <v>7500</v>
      </c>
      <c r="AK22" s="52">
        <v>7500</v>
      </c>
      <c r="AL22" s="52">
        <v>7500</v>
      </c>
      <c r="AM22" s="52">
        <v>7500</v>
      </c>
      <c r="AN22" s="52">
        <v>7500</v>
      </c>
      <c r="AO22" s="52">
        <v>7500</v>
      </c>
      <c r="AP22" s="52">
        <v>7500</v>
      </c>
      <c r="AQ22" s="52">
        <v>7500</v>
      </c>
    </row>
    <row r="23" spans="1:43" ht="19.5" customHeight="1">
      <c r="A23" s="245" t="s">
        <v>131</v>
      </c>
      <c r="B23" s="248" t="s">
        <v>101</v>
      </c>
      <c r="C23" s="247"/>
      <c r="D23" s="34"/>
      <c r="E23" s="185"/>
      <c r="F23" s="28">
        <f t="shared" si="0"/>
        <v>0</v>
      </c>
      <c r="G23" s="28">
        <f t="shared" si="2"/>
        <v>20000</v>
      </c>
      <c r="H23" s="35"/>
      <c r="I23" s="36"/>
      <c r="J23" s="36"/>
      <c r="K23" s="36"/>
      <c r="L23" s="36"/>
      <c r="M23" s="36"/>
      <c r="N23" s="36"/>
      <c r="O23" s="36"/>
      <c r="P23" s="36">
        <v>0</v>
      </c>
      <c r="Q23" s="36">
        <v>0</v>
      </c>
      <c r="R23" s="36">
        <v>0</v>
      </c>
      <c r="S23" s="52">
        <v>0</v>
      </c>
      <c r="T23" s="37">
        <v>2000</v>
      </c>
      <c r="U23" s="51">
        <v>2000</v>
      </c>
      <c r="V23" s="51">
        <v>2000</v>
      </c>
      <c r="W23" s="51">
        <v>2000</v>
      </c>
      <c r="X23" s="51">
        <v>2000</v>
      </c>
      <c r="Y23" s="51">
        <v>2000</v>
      </c>
      <c r="Z23" s="51"/>
      <c r="AA23" s="51"/>
      <c r="AB23" s="51">
        <v>2000</v>
      </c>
      <c r="AC23" s="51">
        <v>2000</v>
      </c>
      <c r="AD23" s="51">
        <v>2000</v>
      </c>
      <c r="AE23" s="51">
        <v>2000</v>
      </c>
      <c r="AF23" s="37">
        <v>2500</v>
      </c>
      <c r="AG23" s="37">
        <v>2500</v>
      </c>
      <c r="AH23" s="37">
        <v>2500</v>
      </c>
      <c r="AI23" s="37">
        <v>2500</v>
      </c>
      <c r="AJ23" s="37">
        <v>2500</v>
      </c>
      <c r="AK23" s="37">
        <v>2500</v>
      </c>
      <c r="AL23" s="37">
        <v>2500</v>
      </c>
      <c r="AM23" s="37">
        <v>2500</v>
      </c>
      <c r="AN23" s="37">
        <v>2500</v>
      </c>
      <c r="AO23" s="37">
        <v>2500</v>
      </c>
      <c r="AP23" s="37">
        <v>2500</v>
      </c>
      <c r="AQ23" s="37">
        <v>2500</v>
      </c>
    </row>
    <row r="24" spans="1:43" ht="19.5" customHeight="1">
      <c r="A24" s="245" t="s">
        <v>132</v>
      </c>
      <c r="B24" s="248" t="s">
        <v>100</v>
      </c>
      <c r="C24" s="247"/>
      <c r="D24" s="34"/>
      <c r="E24" s="185"/>
      <c r="F24" s="28">
        <f t="shared" si="0"/>
        <v>0</v>
      </c>
      <c r="G24" s="28">
        <f t="shared" si="2"/>
        <v>5000</v>
      </c>
      <c r="H24" s="35"/>
      <c r="I24" s="36"/>
      <c r="J24" s="36"/>
      <c r="K24" s="36"/>
      <c r="L24" s="36"/>
      <c r="M24" s="36"/>
      <c r="N24" s="36"/>
      <c r="O24" s="36"/>
      <c r="P24" s="36"/>
      <c r="Q24" s="36">
        <v>0</v>
      </c>
      <c r="R24" s="52">
        <v>0</v>
      </c>
      <c r="S24" s="52">
        <v>0</v>
      </c>
      <c r="T24" s="37"/>
      <c r="U24" s="37"/>
      <c r="V24" s="37"/>
      <c r="W24" s="37"/>
      <c r="X24" s="37"/>
      <c r="Y24" s="37">
        <v>2500</v>
      </c>
      <c r="Z24" s="37"/>
      <c r="AA24" s="37"/>
      <c r="AB24" s="37">
        <v>2500</v>
      </c>
      <c r="AC24" s="37"/>
      <c r="AD24" s="37"/>
      <c r="AE24" s="37"/>
      <c r="AF24" s="37">
        <v>2250</v>
      </c>
      <c r="AG24" s="37">
        <v>2250</v>
      </c>
      <c r="AH24" s="37">
        <v>2250</v>
      </c>
      <c r="AI24" s="37">
        <v>2250</v>
      </c>
      <c r="AJ24" s="37">
        <v>2250</v>
      </c>
      <c r="AK24" s="37">
        <v>2250</v>
      </c>
      <c r="AL24" s="37">
        <v>2250</v>
      </c>
      <c r="AM24" s="37">
        <v>2250</v>
      </c>
      <c r="AN24" s="37">
        <v>2250</v>
      </c>
      <c r="AO24" s="37">
        <v>2250</v>
      </c>
      <c r="AP24" s="37">
        <v>2250</v>
      </c>
      <c r="AQ24" s="37">
        <v>2250</v>
      </c>
    </row>
    <row r="25" spans="1:43" ht="19.5" customHeight="1">
      <c r="A25" s="258" t="s">
        <v>133</v>
      </c>
      <c r="B25" s="248" t="s">
        <v>102</v>
      </c>
      <c r="C25" s="247"/>
      <c r="D25" s="34"/>
      <c r="E25" s="185"/>
      <c r="F25" s="28">
        <f t="shared" si="0"/>
        <v>5000</v>
      </c>
      <c r="G25" s="28">
        <f t="shared" si="2"/>
        <v>35000</v>
      </c>
      <c r="H25" s="35"/>
      <c r="I25" s="36"/>
      <c r="J25" s="36"/>
      <c r="K25" s="36"/>
      <c r="L25" s="36"/>
      <c r="M25" s="36"/>
      <c r="N25" s="36"/>
      <c r="O25" s="36"/>
      <c r="P25" s="36"/>
      <c r="Q25" s="52">
        <v>3000</v>
      </c>
      <c r="R25" s="52">
        <v>1000</v>
      </c>
      <c r="S25" s="52">
        <v>1000</v>
      </c>
      <c r="T25" s="52">
        <v>2500</v>
      </c>
      <c r="U25" s="52">
        <v>2500</v>
      </c>
      <c r="V25" s="52">
        <v>3750</v>
      </c>
      <c r="W25" s="52">
        <v>3750</v>
      </c>
      <c r="X25" s="52">
        <v>3750</v>
      </c>
      <c r="Y25" s="52">
        <v>3750</v>
      </c>
      <c r="Z25" s="52"/>
      <c r="AA25" s="52"/>
      <c r="AB25" s="52">
        <v>3750</v>
      </c>
      <c r="AC25" s="52">
        <v>3750</v>
      </c>
      <c r="AD25" s="52">
        <v>3750</v>
      </c>
      <c r="AE25" s="52">
        <v>3750</v>
      </c>
      <c r="AF25" s="52"/>
      <c r="AG25" s="51">
        <v>10000</v>
      </c>
      <c r="AH25" s="51">
        <v>10000</v>
      </c>
      <c r="AI25" s="51">
        <v>10000</v>
      </c>
      <c r="AJ25" s="51">
        <v>10000</v>
      </c>
      <c r="AK25" s="51">
        <v>10000</v>
      </c>
      <c r="AL25" s="51">
        <v>10000</v>
      </c>
      <c r="AM25" s="51">
        <v>10000</v>
      </c>
      <c r="AN25" s="51">
        <v>10000</v>
      </c>
      <c r="AO25" s="51">
        <v>10000</v>
      </c>
      <c r="AP25" s="51">
        <v>10000</v>
      </c>
      <c r="AQ25" s="51">
        <v>10000</v>
      </c>
    </row>
    <row r="26" spans="1:43" ht="19.5" hidden="1" customHeight="1">
      <c r="A26" s="15" t="s">
        <v>19</v>
      </c>
      <c r="B26" s="33"/>
      <c r="C26" s="33"/>
      <c r="D26" s="34"/>
      <c r="E26" s="185"/>
      <c r="F26" s="28">
        <f t="shared" si="0"/>
        <v>0</v>
      </c>
      <c r="G26" s="28">
        <f t="shared" si="2"/>
        <v>0</v>
      </c>
      <c r="H26" s="35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</row>
    <row r="27" spans="1:43" ht="19.5" hidden="1" customHeight="1">
      <c r="A27" s="15" t="s">
        <v>21</v>
      </c>
      <c r="B27" s="33"/>
      <c r="C27" s="33"/>
      <c r="D27" s="34"/>
      <c r="E27" s="185"/>
      <c r="F27" s="28">
        <f t="shared" si="0"/>
        <v>0</v>
      </c>
      <c r="G27" s="28">
        <f t="shared" si="2"/>
        <v>0</v>
      </c>
      <c r="H27" s="35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</row>
    <row r="28" spans="1:43" ht="19.5" hidden="1" customHeight="1">
      <c r="A28" s="15" t="s">
        <v>22</v>
      </c>
      <c r="B28" s="33"/>
      <c r="C28" s="33"/>
      <c r="D28" s="34"/>
      <c r="E28" s="185"/>
      <c r="F28" s="28">
        <f t="shared" si="0"/>
        <v>0</v>
      </c>
      <c r="G28" s="28">
        <f t="shared" si="2"/>
        <v>0</v>
      </c>
      <c r="H28" s="35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</row>
    <row r="29" spans="1:43" ht="19.5" hidden="1" customHeight="1">
      <c r="A29" s="15" t="s">
        <v>23</v>
      </c>
      <c r="B29" s="33"/>
      <c r="C29" s="33"/>
      <c r="D29" s="34"/>
      <c r="E29" s="185"/>
      <c r="F29" s="28">
        <f t="shared" si="0"/>
        <v>0</v>
      </c>
      <c r="G29" s="28">
        <f t="shared" si="2"/>
        <v>0</v>
      </c>
      <c r="H29" s="35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</row>
    <row r="30" spans="1:43" ht="19.5" hidden="1" customHeight="1">
      <c r="A30" s="15" t="s">
        <v>24</v>
      </c>
      <c r="B30" s="33"/>
      <c r="C30" s="33"/>
      <c r="D30" s="34"/>
      <c r="E30" s="185"/>
      <c r="F30" s="28">
        <f t="shared" si="0"/>
        <v>0</v>
      </c>
      <c r="G30" s="28">
        <f t="shared" si="2"/>
        <v>0</v>
      </c>
      <c r="H30" s="35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</row>
    <row r="31" spans="1:43" ht="19.5" customHeight="1">
      <c r="A31" s="259" t="s">
        <v>25</v>
      </c>
      <c r="B31" s="260" t="s">
        <v>103</v>
      </c>
      <c r="C31" s="261"/>
      <c r="D31" s="53"/>
      <c r="E31" s="188"/>
      <c r="F31" s="28">
        <f t="shared" si="0"/>
        <v>10116</v>
      </c>
      <c r="G31" s="28">
        <f t="shared" si="2"/>
        <v>0</v>
      </c>
      <c r="H31" s="54"/>
      <c r="I31" s="55"/>
      <c r="J31" s="55"/>
      <c r="K31" s="55"/>
      <c r="L31" s="55"/>
      <c r="M31" s="55">
        <v>10116</v>
      </c>
      <c r="N31" s="197" t="s">
        <v>30</v>
      </c>
      <c r="O31" s="55"/>
      <c r="P31" s="55"/>
      <c r="Q31" s="55"/>
      <c r="R31" s="55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</row>
    <row r="32" spans="1:43" ht="19.5" customHeight="1">
      <c r="A32" s="253" t="s">
        <v>25</v>
      </c>
      <c r="B32" s="257" t="s">
        <v>104</v>
      </c>
      <c r="C32" s="255"/>
      <c r="D32" s="256"/>
      <c r="E32" s="189"/>
      <c r="F32" s="28">
        <f t="shared" si="0"/>
        <v>5000</v>
      </c>
      <c r="G32" s="28">
        <f t="shared" si="2"/>
        <v>0</v>
      </c>
      <c r="H32" s="57"/>
      <c r="I32" s="58"/>
      <c r="J32" s="58"/>
      <c r="K32" s="58">
        <v>0</v>
      </c>
      <c r="L32" s="58">
        <v>0</v>
      </c>
      <c r="M32" s="58">
        <v>0</v>
      </c>
      <c r="N32" s="58">
        <v>5000</v>
      </c>
      <c r="O32" s="58">
        <v>0</v>
      </c>
      <c r="P32" s="58">
        <v>0</v>
      </c>
      <c r="Q32" s="58">
        <v>0</v>
      </c>
      <c r="R32" s="58">
        <v>0</v>
      </c>
      <c r="S32" s="58">
        <v>0</v>
      </c>
      <c r="T32" s="58">
        <v>0</v>
      </c>
      <c r="U32" s="58">
        <v>0</v>
      </c>
      <c r="V32" s="58">
        <v>0</v>
      </c>
      <c r="W32" s="58">
        <v>0</v>
      </c>
      <c r="X32" s="58">
        <v>0</v>
      </c>
      <c r="Y32" s="58">
        <v>0</v>
      </c>
      <c r="Z32" s="58">
        <v>0</v>
      </c>
      <c r="AA32" s="58">
        <v>0</v>
      </c>
      <c r="AB32" s="58">
        <v>0</v>
      </c>
      <c r="AC32" s="58">
        <v>0</v>
      </c>
      <c r="AD32" s="58">
        <v>0</v>
      </c>
      <c r="AE32" s="58">
        <v>0</v>
      </c>
      <c r="AF32" s="58">
        <v>0</v>
      </c>
      <c r="AG32" s="58">
        <v>0</v>
      </c>
      <c r="AH32" s="58">
        <v>0</v>
      </c>
      <c r="AI32" s="58">
        <v>0</v>
      </c>
      <c r="AJ32" s="58">
        <v>0</v>
      </c>
      <c r="AK32" s="58">
        <v>0</v>
      </c>
      <c r="AL32" s="58">
        <v>0</v>
      </c>
      <c r="AM32" s="58">
        <v>0</v>
      </c>
      <c r="AN32" s="58">
        <v>0</v>
      </c>
      <c r="AO32" s="58">
        <v>0</v>
      </c>
      <c r="AP32" s="58">
        <v>0</v>
      </c>
      <c r="AQ32" s="58">
        <v>0</v>
      </c>
    </row>
    <row r="33" spans="1:43" ht="19.5" customHeight="1">
      <c r="A33" s="59" t="s">
        <v>25</v>
      </c>
      <c r="B33" s="60" t="s">
        <v>26</v>
      </c>
      <c r="C33" s="61"/>
      <c r="D33" s="62"/>
      <c r="E33" s="190"/>
      <c r="F33" s="28">
        <f t="shared" si="0"/>
        <v>0</v>
      </c>
      <c r="G33" s="28">
        <f t="shared" si="2"/>
        <v>7900</v>
      </c>
      <c r="H33" s="63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>
        <v>7900</v>
      </c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</row>
    <row r="34" spans="1:43" ht="19.5" customHeight="1">
      <c r="A34" s="262" t="s">
        <v>27</v>
      </c>
      <c r="B34" s="263" t="s">
        <v>28</v>
      </c>
      <c r="C34" s="264"/>
      <c r="D34" s="65"/>
      <c r="E34" s="192"/>
      <c r="F34" s="28">
        <f t="shared" si="0"/>
        <v>8279.3250000000007</v>
      </c>
      <c r="G34" s="28">
        <f t="shared" si="2"/>
        <v>0</v>
      </c>
      <c r="H34" s="66"/>
      <c r="I34" s="67"/>
      <c r="J34" s="67"/>
      <c r="K34" s="68">
        <f t="shared" ref="K34:S34" si="3">+(K73+K74)*0.5935</f>
        <v>919.92500000000007</v>
      </c>
      <c r="L34" s="68">
        <f t="shared" si="3"/>
        <v>919.92500000000007</v>
      </c>
      <c r="M34" s="68">
        <f t="shared" si="3"/>
        <v>919.92500000000007</v>
      </c>
      <c r="N34" s="68">
        <f t="shared" si="3"/>
        <v>919.92500000000007</v>
      </c>
      <c r="O34" s="68">
        <f t="shared" si="3"/>
        <v>919.92500000000007</v>
      </c>
      <c r="P34" s="68">
        <f t="shared" si="3"/>
        <v>919.92500000000007</v>
      </c>
      <c r="Q34" s="68">
        <f t="shared" si="3"/>
        <v>919.92500000000007</v>
      </c>
      <c r="R34" s="68">
        <f t="shared" si="3"/>
        <v>919.92500000000007</v>
      </c>
      <c r="S34" s="68">
        <f t="shared" si="3"/>
        <v>919.92500000000007</v>
      </c>
      <c r="T34" s="68">
        <v>0</v>
      </c>
      <c r="U34" s="69">
        <v>0</v>
      </c>
      <c r="V34" s="69">
        <v>0</v>
      </c>
      <c r="W34" s="69">
        <v>0</v>
      </c>
      <c r="X34" s="69">
        <v>0</v>
      </c>
      <c r="Y34" s="69">
        <v>0</v>
      </c>
      <c r="Z34" s="69">
        <v>0</v>
      </c>
      <c r="AA34" s="69">
        <v>0</v>
      </c>
      <c r="AB34" s="69">
        <v>0</v>
      </c>
      <c r="AC34" s="69">
        <v>0</v>
      </c>
      <c r="AD34" s="69">
        <v>0</v>
      </c>
      <c r="AE34" s="69">
        <v>0</v>
      </c>
      <c r="AF34" s="69">
        <v>0</v>
      </c>
      <c r="AG34" s="69">
        <v>0</v>
      </c>
      <c r="AH34" s="69">
        <v>0</v>
      </c>
      <c r="AI34" s="69">
        <v>0</v>
      </c>
      <c r="AJ34" s="69">
        <v>0</v>
      </c>
      <c r="AK34" s="69">
        <v>0</v>
      </c>
      <c r="AL34" s="69">
        <v>0</v>
      </c>
      <c r="AM34" s="69">
        <v>0</v>
      </c>
      <c r="AN34" s="69">
        <v>0</v>
      </c>
      <c r="AO34" s="69">
        <v>0</v>
      </c>
      <c r="AP34" s="69">
        <v>0</v>
      </c>
      <c r="AQ34" s="69">
        <v>0</v>
      </c>
    </row>
    <row r="35" spans="1:43" ht="19.5" customHeight="1">
      <c r="A35" s="262" t="s">
        <v>27</v>
      </c>
      <c r="B35" s="263" t="s">
        <v>29</v>
      </c>
      <c r="C35" s="264"/>
      <c r="D35" s="65"/>
      <c r="E35" s="192"/>
      <c r="F35" s="28">
        <f t="shared" si="0"/>
        <v>9276.4050000000007</v>
      </c>
      <c r="G35" s="28">
        <f t="shared" si="2"/>
        <v>1762.9250000000002</v>
      </c>
      <c r="H35" s="66"/>
      <c r="I35" s="68">
        <f t="shared" ref="I35:T35" si="4">+(I71+I72)*0.5935</f>
        <v>77.155000000000001</v>
      </c>
      <c r="J35" s="68">
        <f t="shared" si="4"/>
        <v>919.92500000000007</v>
      </c>
      <c r="K35" s="68">
        <f t="shared" si="4"/>
        <v>919.92500000000007</v>
      </c>
      <c r="L35" s="68">
        <f t="shared" si="4"/>
        <v>919.92500000000007</v>
      </c>
      <c r="M35" s="68">
        <f t="shared" si="4"/>
        <v>919.92500000000007</v>
      </c>
      <c r="N35" s="68">
        <f t="shared" si="4"/>
        <v>919.92500000000007</v>
      </c>
      <c r="O35" s="68">
        <f t="shared" si="4"/>
        <v>919.92500000000007</v>
      </c>
      <c r="P35" s="68">
        <f t="shared" si="4"/>
        <v>919.92500000000007</v>
      </c>
      <c r="Q35" s="68">
        <f t="shared" si="4"/>
        <v>919.92500000000007</v>
      </c>
      <c r="R35" s="68">
        <f t="shared" si="4"/>
        <v>919.92500000000007</v>
      </c>
      <c r="S35" s="68">
        <f t="shared" si="4"/>
        <v>919.92500000000007</v>
      </c>
      <c r="T35" s="68">
        <f t="shared" si="4"/>
        <v>919.92500000000007</v>
      </c>
      <c r="U35" s="69">
        <v>843</v>
      </c>
      <c r="V35" s="69">
        <v>0</v>
      </c>
      <c r="W35" s="69">
        <v>0</v>
      </c>
      <c r="X35" s="69">
        <v>0</v>
      </c>
      <c r="Y35" s="69">
        <v>0</v>
      </c>
      <c r="Z35" s="69">
        <v>0</v>
      </c>
      <c r="AA35" s="69">
        <v>0</v>
      </c>
      <c r="AB35" s="69">
        <v>0</v>
      </c>
      <c r="AC35" s="69">
        <v>0</v>
      </c>
      <c r="AD35" s="69">
        <v>0</v>
      </c>
      <c r="AE35" s="69">
        <v>0</v>
      </c>
      <c r="AF35" s="69">
        <v>0</v>
      </c>
      <c r="AG35" s="69">
        <v>0</v>
      </c>
      <c r="AH35" s="69">
        <v>0</v>
      </c>
      <c r="AI35" s="69">
        <v>0</v>
      </c>
      <c r="AJ35" s="69">
        <v>0</v>
      </c>
      <c r="AK35" s="69">
        <v>0</v>
      </c>
      <c r="AL35" s="69">
        <v>0</v>
      </c>
      <c r="AM35" s="69">
        <v>0</v>
      </c>
      <c r="AN35" s="69">
        <v>0</v>
      </c>
      <c r="AO35" s="69">
        <v>0</v>
      </c>
      <c r="AP35" s="69">
        <v>0</v>
      </c>
      <c r="AQ35" s="69">
        <v>0</v>
      </c>
    </row>
    <row r="36" spans="1:43" s="240" customFormat="1" ht="19.5" customHeight="1" thickBot="1">
      <c r="A36" s="270" t="s">
        <v>105</v>
      </c>
      <c r="B36" s="271" t="s">
        <v>139</v>
      </c>
      <c r="C36" s="265"/>
      <c r="D36" s="266"/>
      <c r="E36" s="192"/>
      <c r="F36" s="28">
        <f t="shared" si="0"/>
        <v>4700</v>
      </c>
      <c r="G36" s="28">
        <f t="shared" si="2"/>
        <v>11407</v>
      </c>
      <c r="H36" s="267"/>
      <c r="I36" s="268"/>
      <c r="J36" s="268"/>
      <c r="K36" s="268"/>
      <c r="L36" s="268"/>
      <c r="M36" s="268"/>
      <c r="N36" s="268"/>
      <c r="O36" s="268"/>
      <c r="P36" s="268">
        <v>671</v>
      </c>
      <c r="Q36" s="268">
        <v>1343</v>
      </c>
      <c r="R36" s="268">
        <v>1343</v>
      </c>
      <c r="S36" s="268">
        <v>1343</v>
      </c>
      <c r="T36" s="268">
        <v>1343</v>
      </c>
      <c r="U36" s="268">
        <v>1343</v>
      </c>
      <c r="V36" s="268">
        <v>1343</v>
      </c>
      <c r="W36" s="268">
        <v>1343</v>
      </c>
      <c r="X36" s="268">
        <v>1343</v>
      </c>
      <c r="Y36" s="268">
        <v>1343</v>
      </c>
      <c r="Z36" s="268">
        <v>1343</v>
      </c>
      <c r="AA36" s="268">
        <v>1343</v>
      </c>
      <c r="AB36" s="269">
        <v>663</v>
      </c>
      <c r="AC36" s="269"/>
      <c r="AD36" s="269"/>
      <c r="AE36" s="269"/>
      <c r="AF36" s="269"/>
      <c r="AG36" s="269"/>
      <c r="AH36" s="269"/>
      <c r="AI36" s="269"/>
      <c r="AJ36" s="269"/>
      <c r="AK36" s="269"/>
      <c r="AL36" s="269"/>
      <c r="AM36" s="269"/>
      <c r="AN36" s="269"/>
      <c r="AO36" s="269"/>
      <c r="AP36" s="269"/>
      <c r="AQ36" s="269"/>
    </row>
    <row r="37" spans="1:43" ht="19.5" customHeight="1" thickBot="1">
      <c r="A37" s="39" t="s">
        <v>31</v>
      </c>
      <c r="B37" s="165" t="s">
        <v>30</v>
      </c>
      <c r="C37" s="40"/>
      <c r="D37" s="70"/>
      <c r="E37" s="191"/>
      <c r="F37" s="28">
        <f t="shared" si="0"/>
        <v>43091.729999999989</v>
      </c>
      <c r="G37" s="28">
        <f t="shared" si="2"/>
        <v>153829.92499999999</v>
      </c>
      <c r="H37" s="42">
        <f>SUM(H17:H36)</f>
        <v>0</v>
      </c>
      <c r="I37" s="42">
        <f t="shared" ref="I37:AQ37" si="5">SUM(I17:I36)</f>
        <v>77.155000000000001</v>
      </c>
      <c r="J37" s="42">
        <f t="shared" si="5"/>
        <v>1369.9250000000002</v>
      </c>
      <c r="K37" s="42">
        <f t="shared" si="5"/>
        <v>2109.8500000000004</v>
      </c>
      <c r="L37" s="42">
        <f t="shared" si="5"/>
        <v>1839.8500000000001</v>
      </c>
      <c r="M37" s="42">
        <f t="shared" si="5"/>
        <v>11955.849999999999</v>
      </c>
      <c r="N37" s="42">
        <f t="shared" si="5"/>
        <v>6839.85</v>
      </c>
      <c r="O37" s="42">
        <f t="shared" si="5"/>
        <v>1839.8500000000001</v>
      </c>
      <c r="P37" s="42">
        <f t="shared" si="5"/>
        <v>2510.8500000000004</v>
      </c>
      <c r="Q37" s="42">
        <f t="shared" si="5"/>
        <v>6182.85</v>
      </c>
      <c r="R37" s="42">
        <f t="shared" si="5"/>
        <v>4182.8500000000004</v>
      </c>
      <c r="S37" s="42">
        <f t="shared" si="5"/>
        <v>4182.8500000000004</v>
      </c>
      <c r="T37" s="42">
        <f t="shared" si="5"/>
        <v>9442.9249999999993</v>
      </c>
      <c r="U37" s="42">
        <f t="shared" si="5"/>
        <v>17366</v>
      </c>
      <c r="V37" s="42">
        <f t="shared" si="5"/>
        <v>17673</v>
      </c>
      <c r="W37" s="42">
        <f t="shared" si="5"/>
        <v>17773</v>
      </c>
      <c r="X37" s="42">
        <f t="shared" si="5"/>
        <v>9773</v>
      </c>
      <c r="Y37" s="42">
        <f t="shared" si="5"/>
        <v>22273</v>
      </c>
      <c r="Z37" s="42">
        <f t="shared" si="5"/>
        <v>1823</v>
      </c>
      <c r="AA37" s="42">
        <f t="shared" si="5"/>
        <v>1823</v>
      </c>
      <c r="AB37" s="42">
        <f t="shared" si="5"/>
        <v>21993</v>
      </c>
      <c r="AC37" s="42">
        <f t="shared" si="5"/>
        <v>17230</v>
      </c>
      <c r="AD37" s="42">
        <f t="shared" si="5"/>
        <v>9230</v>
      </c>
      <c r="AE37" s="42">
        <f t="shared" si="5"/>
        <v>7430</v>
      </c>
      <c r="AF37" s="42">
        <f t="shared" si="5"/>
        <v>13030</v>
      </c>
      <c r="AG37" s="42">
        <f t="shared" si="5"/>
        <v>23030</v>
      </c>
      <c r="AH37" s="42">
        <f t="shared" si="5"/>
        <v>23030</v>
      </c>
      <c r="AI37" s="42">
        <f t="shared" si="5"/>
        <v>23030</v>
      </c>
      <c r="AJ37" s="42">
        <f t="shared" si="5"/>
        <v>23030</v>
      </c>
      <c r="AK37" s="42">
        <f t="shared" si="5"/>
        <v>23030</v>
      </c>
      <c r="AL37" s="42">
        <f t="shared" si="5"/>
        <v>22730</v>
      </c>
      <c r="AM37" s="42">
        <f t="shared" si="5"/>
        <v>22730</v>
      </c>
      <c r="AN37" s="42">
        <f t="shared" si="5"/>
        <v>23530</v>
      </c>
      <c r="AO37" s="42">
        <f t="shared" si="5"/>
        <v>23830</v>
      </c>
      <c r="AP37" s="42">
        <f t="shared" si="5"/>
        <v>23830</v>
      </c>
      <c r="AQ37" s="42">
        <f t="shared" si="5"/>
        <v>23930</v>
      </c>
    </row>
    <row r="38" spans="1:43" ht="19.5" customHeight="1" thickBot="1">
      <c r="A38" s="71" t="s">
        <v>145</v>
      </c>
      <c r="B38" s="166" t="s">
        <v>30</v>
      </c>
      <c r="C38" s="72"/>
      <c r="D38" s="73"/>
      <c r="E38" s="173"/>
      <c r="F38" s="272">
        <f t="shared" si="0"/>
        <v>43091.729999999989</v>
      </c>
      <c r="G38" s="273">
        <f t="shared" si="2"/>
        <v>168829.92499999999</v>
      </c>
      <c r="H38" s="76">
        <f t="shared" ref="H38:AQ38" si="6">H16+H37</f>
        <v>0</v>
      </c>
      <c r="I38" s="77">
        <f t="shared" si="6"/>
        <v>77.155000000000001</v>
      </c>
      <c r="J38" s="77">
        <f t="shared" si="6"/>
        <v>1369.9250000000002</v>
      </c>
      <c r="K38" s="77">
        <f t="shared" si="6"/>
        <v>2109.8500000000004</v>
      </c>
      <c r="L38" s="77">
        <f t="shared" si="6"/>
        <v>1839.8500000000001</v>
      </c>
      <c r="M38" s="77">
        <f t="shared" si="6"/>
        <v>11955.849999999999</v>
      </c>
      <c r="N38" s="77">
        <f t="shared" si="6"/>
        <v>6839.85</v>
      </c>
      <c r="O38" s="77">
        <f t="shared" si="6"/>
        <v>1839.8500000000001</v>
      </c>
      <c r="P38" s="77">
        <f t="shared" si="6"/>
        <v>2510.8500000000004</v>
      </c>
      <c r="Q38" s="77">
        <f t="shared" si="6"/>
        <v>6182.85</v>
      </c>
      <c r="R38" s="77">
        <f t="shared" si="6"/>
        <v>4182.8500000000004</v>
      </c>
      <c r="S38" s="78">
        <f t="shared" si="6"/>
        <v>4182.8500000000004</v>
      </c>
      <c r="T38" s="78">
        <f t="shared" si="6"/>
        <v>9442.9249999999993</v>
      </c>
      <c r="U38" s="78">
        <f t="shared" si="6"/>
        <v>32366</v>
      </c>
      <c r="V38" s="78">
        <f t="shared" si="6"/>
        <v>17673</v>
      </c>
      <c r="W38" s="78">
        <f t="shared" si="6"/>
        <v>17773</v>
      </c>
      <c r="X38" s="78">
        <f t="shared" si="6"/>
        <v>9773</v>
      </c>
      <c r="Y38" s="78">
        <f t="shared" si="6"/>
        <v>22273</v>
      </c>
      <c r="Z38" s="78">
        <f t="shared" si="6"/>
        <v>1823</v>
      </c>
      <c r="AA38" s="78">
        <f t="shared" si="6"/>
        <v>1823</v>
      </c>
      <c r="AB38" s="78">
        <f t="shared" si="6"/>
        <v>21993</v>
      </c>
      <c r="AC38" s="78">
        <f t="shared" si="6"/>
        <v>17230</v>
      </c>
      <c r="AD38" s="78">
        <f t="shared" si="6"/>
        <v>9230</v>
      </c>
      <c r="AE38" s="78">
        <f t="shared" si="6"/>
        <v>7430</v>
      </c>
      <c r="AF38" s="78">
        <f t="shared" si="6"/>
        <v>13030</v>
      </c>
      <c r="AG38" s="78">
        <f t="shared" si="6"/>
        <v>23030</v>
      </c>
      <c r="AH38" s="78">
        <f t="shared" si="6"/>
        <v>23030</v>
      </c>
      <c r="AI38" s="78">
        <f t="shared" si="6"/>
        <v>23030</v>
      </c>
      <c r="AJ38" s="78">
        <f t="shared" si="6"/>
        <v>23030</v>
      </c>
      <c r="AK38" s="78">
        <f t="shared" si="6"/>
        <v>23030</v>
      </c>
      <c r="AL38" s="78">
        <f t="shared" si="6"/>
        <v>22730</v>
      </c>
      <c r="AM38" s="78">
        <f t="shared" si="6"/>
        <v>22730</v>
      </c>
      <c r="AN38" s="78">
        <f t="shared" si="6"/>
        <v>23530</v>
      </c>
      <c r="AO38" s="78">
        <f t="shared" si="6"/>
        <v>23830</v>
      </c>
      <c r="AP38" s="78">
        <f t="shared" si="6"/>
        <v>23830</v>
      </c>
      <c r="AQ38" s="78">
        <f t="shared" si="6"/>
        <v>23930</v>
      </c>
    </row>
    <row r="39" spans="1:43" ht="12" customHeight="1" thickBot="1">
      <c r="A39" s="3"/>
      <c r="B39" s="1"/>
      <c r="C39" s="1"/>
      <c r="D39" s="1"/>
      <c r="E39" s="1"/>
      <c r="F39" s="27">
        <f t="shared" si="0"/>
        <v>0</v>
      </c>
      <c r="G39" s="28">
        <f t="shared" si="2"/>
        <v>0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2"/>
      <c r="U39" s="79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</row>
    <row r="40" spans="1:43" ht="19.5" customHeight="1" thickBot="1">
      <c r="A40" s="5" t="s">
        <v>136</v>
      </c>
      <c r="B40" s="6"/>
      <c r="C40" s="6"/>
      <c r="D40" s="80"/>
      <c r="E40" s="184" t="s">
        <v>73</v>
      </c>
      <c r="F40" s="27"/>
      <c r="G40" s="28"/>
      <c r="H40" s="81">
        <f>H9</f>
        <v>44227</v>
      </c>
      <c r="I40" s="82">
        <f t="shared" ref="I40:AQ40" si="7">IF(H40="","",EOMONTH(H40,1))</f>
        <v>44255</v>
      </c>
      <c r="J40" s="82">
        <f t="shared" si="7"/>
        <v>44286</v>
      </c>
      <c r="K40" s="82">
        <f t="shared" si="7"/>
        <v>44316</v>
      </c>
      <c r="L40" s="82">
        <f t="shared" si="7"/>
        <v>44347</v>
      </c>
      <c r="M40" s="82">
        <f t="shared" si="7"/>
        <v>44377</v>
      </c>
      <c r="N40" s="82">
        <f t="shared" si="7"/>
        <v>44408</v>
      </c>
      <c r="O40" s="82">
        <f t="shared" si="7"/>
        <v>44439</v>
      </c>
      <c r="P40" s="82">
        <f t="shared" si="7"/>
        <v>44469</v>
      </c>
      <c r="Q40" s="82">
        <f t="shared" si="7"/>
        <v>44500</v>
      </c>
      <c r="R40" s="82">
        <f t="shared" si="7"/>
        <v>44530</v>
      </c>
      <c r="S40" s="83">
        <f t="shared" si="7"/>
        <v>44561</v>
      </c>
      <c r="T40" s="83">
        <f t="shared" si="7"/>
        <v>44592</v>
      </c>
      <c r="U40" s="83">
        <f t="shared" si="7"/>
        <v>44620</v>
      </c>
      <c r="V40" s="83">
        <f t="shared" si="7"/>
        <v>44651</v>
      </c>
      <c r="W40" s="83">
        <f t="shared" si="7"/>
        <v>44681</v>
      </c>
      <c r="X40" s="83">
        <f t="shared" si="7"/>
        <v>44712</v>
      </c>
      <c r="Y40" s="83">
        <f t="shared" si="7"/>
        <v>44742</v>
      </c>
      <c r="Z40" s="83">
        <f t="shared" si="7"/>
        <v>44773</v>
      </c>
      <c r="AA40" s="83">
        <f t="shared" si="7"/>
        <v>44804</v>
      </c>
      <c r="AB40" s="83">
        <f t="shared" si="7"/>
        <v>44834</v>
      </c>
      <c r="AC40" s="83">
        <f t="shared" si="7"/>
        <v>44865</v>
      </c>
      <c r="AD40" s="83">
        <f t="shared" si="7"/>
        <v>44895</v>
      </c>
      <c r="AE40" s="83">
        <f t="shared" si="7"/>
        <v>44926</v>
      </c>
      <c r="AF40" s="83">
        <f t="shared" si="7"/>
        <v>44957</v>
      </c>
      <c r="AG40" s="83">
        <f t="shared" si="7"/>
        <v>44985</v>
      </c>
      <c r="AH40" s="83">
        <f t="shared" si="7"/>
        <v>45016</v>
      </c>
      <c r="AI40" s="83">
        <f t="shared" si="7"/>
        <v>45046</v>
      </c>
      <c r="AJ40" s="83">
        <f t="shared" si="7"/>
        <v>45077</v>
      </c>
      <c r="AK40" s="83">
        <f t="shared" si="7"/>
        <v>45107</v>
      </c>
      <c r="AL40" s="83">
        <f t="shared" si="7"/>
        <v>45138</v>
      </c>
      <c r="AM40" s="83">
        <f t="shared" si="7"/>
        <v>45169</v>
      </c>
      <c r="AN40" s="83">
        <f t="shared" si="7"/>
        <v>45199</v>
      </c>
      <c r="AO40" s="83">
        <f t="shared" si="7"/>
        <v>45230</v>
      </c>
      <c r="AP40" s="83">
        <f t="shared" si="7"/>
        <v>45260</v>
      </c>
      <c r="AQ40" s="83">
        <f t="shared" si="7"/>
        <v>45291</v>
      </c>
    </row>
    <row r="41" spans="1:43" ht="19.5" customHeight="1">
      <c r="A41" s="15" t="s">
        <v>32</v>
      </c>
      <c r="B41" s="46"/>
      <c r="C41" s="16"/>
      <c r="D41" s="172"/>
      <c r="E41" s="185"/>
      <c r="F41" s="28">
        <f t="shared" ref="F41:F77" si="8">SUM(H41:S41)</f>
        <v>0</v>
      </c>
      <c r="G41" s="28">
        <f t="shared" ref="G41:G77" si="9">SUM(T41:AE41)</f>
        <v>0</v>
      </c>
      <c r="H41" s="35"/>
      <c r="I41" s="36" t="s">
        <v>30</v>
      </c>
      <c r="J41" s="84"/>
      <c r="K41" s="84"/>
      <c r="L41" s="84"/>
      <c r="M41" s="84"/>
      <c r="N41" s="84"/>
      <c r="O41" s="84"/>
      <c r="P41" s="84"/>
      <c r="Q41" s="84"/>
      <c r="R41" s="84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</row>
    <row r="42" spans="1:43" ht="19.5" customHeight="1" thickBot="1">
      <c r="A42" s="38" t="s">
        <v>33</v>
      </c>
      <c r="B42" s="85"/>
      <c r="C42" s="85"/>
      <c r="D42" s="179"/>
      <c r="E42" s="185"/>
      <c r="F42" s="28">
        <f t="shared" si="8"/>
        <v>0</v>
      </c>
      <c r="G42" s="28">
        <f t="shared" si="9"/>
        <v>3000</v>
      </c>
      <c r="H42" s="29"/>
      <c r="I42" s="20"/>
      <c r="J42" s="86"/>
      <c r="K42" s="86"/>
      <c r="L42" s="86"/>
      <c r="M42" s="86"/>
      <c r="N42" s="86"/>
      <c r="O42" s="86"/>
      <c r="P42" s="86"/>
      <c r="Q42" s="86"/>
      <c r="R42" s="86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>
        <v>3000</v>
      </c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</row>
    <row r="43" spans="1:43" ht="19.5" hidden="1" customHeight="1">
      <c r="A43" s="38" t="s">
        <v>34</v>
      </c>
      <c r="B43" s="85"/>
      <c r="C43" s="85"/>
      <c r="D43" s="181"/>
      <c r="E43" s="187"/>
      <c r="F43" s="28">
        <f t="shared" si="8"/>
        <v>0</v>
      </c>
      <c r="G43" s="28">
        <f t="shared" si="9"/>
        <v>0</v>
      </c>
      <c r="H43" s="29"/>
      <c r="I43" s="20"/>
      <c r="J43" s="86"/>
      <c r="K43" s="86"/>
      <c r="L43" s="86"/>
      <c r="M43" s="86"/>
      <c r="N43" s="86"/>
      <c r="O43" s="86"/>
      <c r="P43" s="86"/>
      <c r="Q43" s="86"/>
      <c r="R43" s="86"/>
      <c r="S43" s="21"/>
      <c r="T43" s="2"/>
      <c r="U43" s="79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</row>
    <row r="44" spans="1:43" ht="19.5" customHeight="1" thickBot="1">
      <c r="A44" s="39" t="s">
        <v>16</v>
      </c>
      <c r="B44" s="165" t="s">
        <v>30</v>
      </c>
      <c r="C44" s="40"/>
      <c r="D44" s="180"/>
      <c r="E44" s="191"/>
      <c r="F44" s="28">
        <f t="shared" si="8"/>
        <v>0</v>
      </c>
      <c r="G44" s="28">
        <f t="shared" si="9"/>
        <v>3000</v>
      </c>
      <c r="H44" s="42">
        <f t="shared" ref="H44:AQ44" si="10">SUM(H41:H43)</f>
        <v>0</v>
      </c>
      <c r="I44" s="43">
        <f t="shared" si="10"/>
        <v>0</v>
      </c>
      <c r="J44" s="43">
        <f t="shared" si="10"/>
        <v>0</v>
      </c>
      <c r="K44" s="43">
        <f t="shared" si="10"/>
        <v>0</v>
      </c>
      <c r="L44" s="43">
        <f t="shared" si="10"/>
        <v>0</v>
      </c>
      <c r="M44" s="43">
        <f t="shared" si="10"/>
        <v>0</v>
      </c>
      <c r="N44" s="43">
        <f t="shared" si="10"/>
        <v>0</v>
      </c>
      <c r="O44" s="43">
        <f t="shared" si="10"/>
        <v>0</v>
      </c>
      <c r="P44" s="43">
        <f t="shared" si="10"/>
        <v>0</v>
      </c>
      <c r="Q44" s="43">
        <f t="shared" si="10"/>
        <v>0</v>
      </c>
      <c r="R44" s="43">
        <f t="shared" si="10"/>
        <v>0</v>
      </c>
      <c r="S44" s="44">
        <f t="shared" si="10"/>
        <v>0</v>
      </c>
      <c r="T44" s="44">
        <f t="shared" si="10"/>
        <v>0</v>
      </c>
      <c r="U44" s="44">
        <f t="shared" si="10"/>
        <v>0</v>
      </c>
      <c r="V44" s="44">
        <f t="shared" si="10"/>
        <v>0</v>
      </c>
      <c r="W44" s="44">
        <f t="shared" si="10"/>
        <v>0</v>
      </c>
      <c r="X44" s="44">
        <f t="shared" si="10"/>
        <v>0</v>
      </c>
      <c r="Y44" s="44">
        <f t="shared" si="10"/>
        <v>0</v>
      </c>
      <c r="Z44" s="44">
        <f t="shared" si="10"/>
        <v>0</v>
      </c>
      <c r="AA44" s="44">
        <f t="shared" si="10"/>
        <v>0</v>
      </c>
      <c r="AB44" s="44">
        <f t="shared" si="10"/>
        <v>0</v>
      </c>
      <c r="AC44" s="44">
        <f t="shared" si="10"/>
        <v>0</v>
      </c>
      <c r="AD44" s="44">
        <f t="shared" si="10"/>
        <v>0</v>
      </c>
      <c r="AE44" s="44">
        <f t="shared" si="10"/>
        <v>3000</v>
      </c>
      <c r="AF44" s="44">
        <f t="shared" si="10"/>
        <v>0</v>
      </c>
      <c r="AG44" s="44">
        <f t="shared" si="10"/>
        <v>0</v>
      </c>
      <c r="AH44" s="44">
        <f t="shared" si="10"/>
        <v>0</v>
      </c>
      <c r="AI44" s="44">
        <f t="shared" si="10"/>
        <v>0</v>
      </c>
      <c r="AJ44" s="44">
        <f t="shared" si="10"/>
        <v>0</v>
      </c>
      <c r="AK44" s="44">
        <f t="shared" si="10"/>
        <v>0</v>
      </c>
      <c r="AL44" s="44">
        <f t="shared" si="10"/>
        <v>0</v>
      </c>
      <c r="AM44" s="44">
        <f t="shared" si="10"/>
        <v>0</v>
      </c>
      <c r="AN44" s="44">
        <f t="shared" si="10"/>
        <v>0</v>
      </c>
      <c r="AO44" s="44">
        <f t="shared" si="10"/>
        <v>0</v>
      </c>
      <c r="AP44" s="44">
        <f t="shared" si="10"/>
        <v>0</v>
      </c>
      <c r="AQ44" s="44">
        <f t="shared" si="10"/>
        <v>0</v>
      </c>
    </row>
    <row r="45" spans="1:43" ht="19.5" customHeight="1">
      <c r="A45" s="38" t="s">
        <v>35</v>
      </c>
      <c r="B45" s="156" t="s">
        <v>30</v>
      </c>
      <c r="C45" s="16"/>
      <c r="D45" s="158"/>
      <c r="E45" s="187"/>
      <c r="F45" s="28">
        <f t="shared" si="8"/>
        <v>0</v>
      </c>
      <c r="G45" s="28">
        <f t="shared" si="9"/>
        <v>0</v>
      </c>
      <c r="H45" s="29"/>
      <c r="I45" s="20"/>
      <c r="J45" s="86"/>
      <c r="K45" s="86"/>
      <c r="L45" s="86"/>
      <c r="M45" s="86"/>
      <c r="N45" s="86"/>
      <c r="O45" s="86"/>
      <c r="P45" s="86"/>
      <c r="Q45" s="86"/>
      <c r="R45" s="86"/>
      <c r="S45" s="87"/>
      <c r="T45" s="22"/>
      <c r="U45" s="79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</row>
    <row r="46" spans="1:43" ht="30" customHeight="1">
      <c r="A46" s="88" t="s">
        <v>36</v>
      </c>
      <c r="B46" s="89" t="str">
        <f>B22</f>
        <v xml:space="preserve"> Ateliers collectifs bénéficiaires </v>
      </c>
      <c r="C46" s="90"/>
      <c r="D46" s="183"/>
      <c r="E46" s="193"/>
      <c r="F46" s="28">
        <f t="shared" si="8"/>
        <v>0</v>
      </c>
      <c r="G46" s="28">
        <f t="shared" si="9"/>
        <v>6799.92</v>
      </c>
      <c r="H46" s="91"/>
      <c r="I46" s="92"/>
      <c r="J46" s="92">
        <f t="shared" ref="J46:S46" si="11">+J$22*0.8</f>
        <v>0</v>
      </c>
      <c r="K46" s="92">
        <f t="shared" si="11"/>
        <v>0</v>
      </c>
      <c r="L46" s="92">
        <f t="shared" si="11"/>
        <v>0</v>
      </c>
      <c r="M46" s="92">
        <f t="shared" si="11"/>
        <v>0</v>
      </c>
      <c r="N46" s="92">
        <f t="shared" si="11"/>
        <v>0</v>
      </c>
      <c r="O46" s="92">
        <f t="shared" si="11"/>
        <v>0</v>
      </c>
      <c r="P46" s="92">
        <f t="shared" si="11"/>
        <v>0</v>
      </c>
      <c r="Q46" s="92">
        <f t="shared" si="11"/>
        <v>0</v>
      </c>
      <c r="R46" s="92">
        <f t="shared" si="11"/>
        <v>0</v>
      </c>
      <c r="S46" s="92">
        <f t="shared" si="11"/>
        <v>0</v>
      </c>
      <c r="T46" s="92">
        <f>T22*0.56666</f>
        <v>1133.3200000000002</v>
      </c>
      <c r="U46" s="92">
        <f t="shared" ref="U46" si="12">U22*0.56</f>
        <v>0</v>
      </c>
      <c r="V46" s="92">
        <f>V22*0.56666</f>
        <v>1133.3200000000002</v>
      </c>
      <c r="W46" s="92">
        <f t="shared" ref="W46:AE46" si="13">W22*0.56666</f>
        <v>0</v>
      </c>
      <c r="X46" s="92">
        <f t="shared" si="13"/>
        <v>1133.3200000000002</v>
      </c>
      <c r="Y46" s="92">
        <f t="shared" si="13"/>
        <v>1133.3200000000002</v>
      </c>
      <c r="Z46" s="92">
        <f t="shared" si="13"/>
        <v>0</v>
      </c>
      <c r="AA46" s="92">
        <f t="shared" si="13"/>
        <v>0</v>
      </c>
      <c r="AB46" s="92">
        <f t="shared" si="13"/>
        <v>1133.3200000000002</v>
      </c>
      <c r="AC46" s="92">
        <f t="shared" si="13"/>
        <v>0</v>
      </c>
      <c r="AD46" s="92">
        <f t="shared" si="13"/>
        <v>1133.3200000000002</v>
      </c>
      <c r="AE46" s="92">
        <f t="shared" si="13"/>
        <v>0</v>
      </c>
      <c r="AF46" s="92">
        <f t="shared" ref="AF46:AQ46" si="14">AF22*0.2382</f>
        <v>1786.5</v>
      </c>
      <c r="AG46" s="92">
        <f t="shared" si="14"/>
        <v>1786.5</v>
      </c>
      <c r="AH46" s="92">
        <f t="shared" si="14"/>
        <v>1786.5</v>
      </c>
      <c r="AI46" s="92">
        <f t="shared" si="14"/>
        <v>1786.5</v>
      </c>
      <c r="AJ46" s="92">
        <f t="shared" si="14"/>
        <v>1786.5</v>
      </c>
      <c r="AK46" s="92">
        <f t="shared" si="14"/>
        <v>1786.5</v>
      </c>
      <c r="AL46" s="92">
        <f t="shared" si="14"/>
        <v>1786.5</v>
      </c>
      <c r="AM46" s="92">
        <f t="shared" si="14"/>
        <v>1786.5</v>
      </c>
      <c r="AN46" s="92">
        <f t="shared" si="14"/>
        <v>1786.5</v>
      </c>
      <c r="AO46" s="92">
        <f t="shared" si="14"/>
        <v>1786.5</v>
      </c>
      <c r="AP46" s="92">
        <f t="shared" si="14"/>
        <v>1786.5</v>
      </c>
      <c r="AQ46" s="92">
        <f t="shared" si="14"/>
        <v>1786.5</v>
      </c>
    </row>
    <row r="47" spans="1:43" ht="39" customHeight="1">
      <c r="A47" s="274" t="s">
        <v>37</v>
      </c>
      <c r="B47" s="311" t="s">
        <v>106</v>
      </c>
      <c r="C47" s="312"/>
      <c r="D47" s="313"/>
      <c r="E47" s="194"/>
      <c r="F47" s="28">
        <f t="shared" si="8"/>
        <v>0</v>
      </c>
      <c r="G47" s="28">
        <f t="shared" si="9"/>
        <v>7000</v>
      </c>
      <c r="H47" s="93">
        <v>0</v>
      </c>
      <c r="I47" s="94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94">
        <v>0</v>
      </c>
      <c r="Q47" s="94">
        <v>0</v>
      </c>
      <c r="R47" s="94">
        <v>0</v>
      </c>
      <c r="S47" s="94">
        <v>0</v>
      </c>
      <c r="T47" s="20">
        <f>(T23+T24)*0.28</f>
        <v>560</v>
      </c>
      <c r="U47" s="94">
        <f t="shared" ref="U47:AE47" si="15">(U23+U24)*0.28</f>
        <v>560</v>
      </c>
      <c r="V47" s="94">
        <f t="shared" si="15"/>
        <v>560</v>
      </c>
      <c r="W47" s="94">
        <f t="shared" si="15"/>
        <v>560</v>
      </c>
      <c r="X47" s="94">
        <f t="shared" si="15"/>
        <v>560</v>
      </c>
      <c r="Y47" s="94">
        <f t="shared" si="15"/>
        <v>1260.0000000000002</v>
      </c>
      <c r="Z47" s="94">
        <f t="shared" si="15"/>
        <v>0</v>
      </c>
      <c r="AA47" s="94">
        <f t="shared" si="15"/>
        <v>0</v>
      </c>
      <c r="AB47" s="94">
        <f t="shared" si="15"/>
        <v>1260.0000000000002</v>
      </c>
      <c r="AC47" s="94">
        <f t="shared" si="15"/>
        <v>560</v>
      </c>
      <c r="AD47" s="94">
        <f t="shared" si="15"/>
        <v>560</v>
      </c>
      <c r="AE47" s="94">
        <f t="shared" si="15"/>
        <v>560</v>
      </c>
      <c r="AF47" s="20">
        <v>700</v>
      </c>
      <c r="AG47" s="20">
        <v>700</v>
      </c>
      <c r="AH47" s="20">
        <v>700</v>
      </c>
      <c r="AI47" s="20">
        <v>700</v>
      </c>
      <c r="AJ47" s="20">
        <v>700</v>
      </c>
      <c r="AK47" s="20">
        <v>700</v>
      </c>
      <c r="AL47" s="20">
        <v>700</v>
      </c>
      <c r="AM47" s="20">
        <v>700</v>
      </c>
      <c r="AN47" s="20">
        <v>700</v>
      </c>
      <c r="AO47" s="20">
        <v>700</v>
      </c>
      <c r="AP47" s="20">
        <v>700</v>
      </c>
      <c r="AQ47" s="20">
        <v>700</v>
      </c>
    </row>
    <row r="48" spans="1:43" ht="39" customHeight="1">
      <c r="A48" s="274" t="s">
        <v>38</v>
      </c>
      <c r="B48" s="314" t="str">
        <f>B25</f>
        <v xml:space="preserve">Cures Remise en Santé </v>
      </c>
      <c r="C48" s="312"/>
      <c r="D48" s="313"/>
      <c r="E48" s="194"/>
      <c r="F48" s="28">
        <f t="shared" si="8"/>
        <v>4000</v>
      </c>
      <c r="G48" s="28">
        <f t="shared" si="9"/>
        <v>29165.5</v>
      </c>
      <c r="H48" s="29"/>
      <c r="I48" s="20"/>
      <c r="J48" s="86"/>
      <c r="K48" s="86"/>
      <c r="L48" s="86"/>
      <c r="M48" s="86"/>
      <c r="N48" s="86"/>
      <c r="O48" s="86"/>
      <c r="P48" s="86">
        <f t="shared" ref="P48:AQ48" si="16">P25*83.33/100</f>
        <v>0</v>
      </c>
      <c r="Q48" s="86">
        <f>Q25*80/100</f>
        <v>2400</v>
      </c>
      <c r="R48" s="154">
        <f>R25*80/100</f>
        <v>800</v>
      </c>
      <c r="S48" s="154">
        <f>S25*80/100</f>
        <v>800</v>
      </c>
      <c r="T48" s="86">
        <f t="shared" si="16"/>
        <v>2083.25</v>
      </c>
      <c r="U48" s="86">
        <f t="shared" si="16"/>
        <v>2083.25</v>
      </c>
      <c r="V48" s="86">
        <f t="shared" si="16"/>
        <v>3124.875</v>
      </c>
      <c r="W48" s="86">
        <f t="shared" si="16"/>
        <v>3124.875</v>
      </c>
      <c r="X48" s="86">
        <f t="shared" si="16"/>
        <v>3124.875</v>
      </c>
      <c r="Y48" s="86">
        <f t="shared" si="16"/>
        <v>3124.875</v>
      </c>
      <c r="Z48" s="86">
        <f t="shared" si="16"/>
        <v>0</v>
      </c>
      <c r="AA48" s="86">
        <f t="shared" si="16"/>
        <v>0</v>
      </c>
      <c r="AB48" s="86">
        <f t="shared" si="16"/>
        <v>3124.875</v>
      </c>
      <c r="AC48" s="86">
        <f t="shared" si="16"/>
        <v>3124.875</v>
      </c>
      <c r="AD48" s="86">
        <f t="shared" si="16"/>
        <v>3124.875</v>
      </c>
      <c r="AE48" s="86">
        <f t="shared" si="16"/>
        <v>3124.875</v>
      </c>
      <c r="AF48" s="86">
        <f t="shared" si="16"/>
        <v>0</v>
      </c>
      <c r="AG48" s="86">
        <f t="shared" si="16"/>
        <v>8333</v>
      </c>
      <c r="AH48" s="86">
        <f t="shared" si="16"/>
        <v>8333</v>
      </c>
      <c r="AI48" s="86">
        <f t="shared" si="16"/>
        <v>8333</v>
      </c>
      <c r="AJ48" s="86">
        <f t="shared" si="16"/>
        <v>8333</v>
      </c>
      <c r="AK48" s="86">
        <f t="shared" si="16"/>
        <v>8333</v>
      </c>
      <c r="AL48" s="86">
        <f t="shared" si="16"/>
        <v>8333</v>
      </c>
      <c r="AM48" s="86">
        <f t="shared" si="16"/>
        <v>8333</v>
      </c>
      <c r="AN48" s="86">
        <f t="shared" si="16"/>
        <v>8333</v>
      </c>
      <c r="AO48" s="86">
        <f t="shared" si="16"/>
        <v>8333</v>
      </c>
      <c r="AP48" s="86">
        <f t="shared" si="16"/>
        <v>8333</v>
      </c>
      <c r="AQ48" s="86">
        <f t="shared" si="16"/>
        <v>8333</v>
      </c>
    </row>
    <row r="49" spans="1:43" ht="46.9" customHeight="1">
      <c r="A49" s="275" t="s">
        <v>39</v>
      </c>
      <c r="B49" s="311" t="s">
        <v>107</v>
      </c>
      <c r="C49" s="312"/>
      <c r="D49" s="313"/>
      <c r="E49" s="194"/>
      <c r="F49" s="28">
        <f t="shared" si="8"/>
        <v>4000</v>
      </c>
      <c r="G49" s="28">
        <f t="shared" si="9"/>
        <v>24000</v>
      </c>
      <c r="H49" s="29"/>
      <c r="I49" s="20"/>
      <c r="J49" s="86"/>
      <c r="K49" s="86"/>
      <c r="L49" s="86"/>
      <c r="M49" s="86"/>
      <c r="N49" s="86"/>
      <c r="O49" s="86"/>
      <c r="P49" s="86"/>
      <c r="Q49" s="86"/>
      <c r="R49" s="154"/>
      <c r="S49" s="154">
        <v>4000</v>
      </c>
      <c r="T49" s="154">
        <v>2000</v>
      </c>
      <c r="U49" s="154">
        <v>2000</v>
      </c>
      <c r="V49" s="154">
        <v>2000</v>
      </c>
      <c r="W49" s="154">
        <v>2000</v>
      </c>
      <c r="X49" s="154">
        <v>2000</v>
      </c>
      <c r="Y49" s="154">
        <v>2000</v>
      </c>
      <c r="Z49" s="154">
        <v>2000</v>
      </c>
      <c r="AA49" s="154">
        <v>2000</v>
      </c>
      <c r="AB49" s="154">
        <v>2000</v>
      </c>
      <c r="AC49" s="154">
        <v>2000</v>
      </c>
      <c r="AD49" s="154">
        <v>2000</v>
      </c>
      <c r="AE49" s="154">
        <v>2000</v>
      </c>
      <c r="AF49" s="154">
        <v>2000</v>
      </c>
      <c r="AG49" s="154">
        <v>2000</v>
      </c>
      <c r="AH49" s="154">
        <v>2000</v>
      </c>
      <c r="AI49" s="154">
        <v>2000</v>
      </c>
      <c r="AJ49" s="154">
        <v>2000</v>
      </c>
      <c r="AK49" s="154">
        <v>2000</v>
      </c>
      <c r="AL49" s="154">
        <v>2000</v>
      </c>
      <c r="AM49" s="154">
        <v>2000</v>
      </c>
      <c r="AN49" s="154">
        <v>2000</v>
      </c>
      <c r="AO49" s="154">
        <v>2000</v>
      </c>
      <c r="AP49" s="154">
        <v>2000</v>
      </c>
      <c r="AQ49" s="154">
        <v>2000</v>
      </c>
    </row>
    <row r="50" spans="1:43" s="162" customFormat="1" ht="28.5" customHeight="1">
      <c r="A50" s="276" t="s">
        <v>75</v>
      </c>
      <c r="B50" s="317" t="s">
        <v>147</v>
      </c>
      <c r="C50" s="317"/>
      <c r="D50" s="318"/>
      <c r="E50" s="194"/>
      <c r="F50" s="28">
        <f t="shared" si="8"/>
        <v>0</v>
      </c>
      <c r="G50" s="306">
        <f t="shared" si="9"/>
        <v>45000</v>
      </c>
      <c r="H50" s="159"/>
      <c r="I50" s="94"/>
      <c r="J50" s="160"/>
      <c r="K50" s="160"/>
      <c r="L50" s="160"/>
      <c r="M50" s="160"/>
      <c r="N50" s="160"/>
      <c r="O50" s="160"/>
      <c r="P50" s="160"/>
      <c r="Q50" s="160"/>
      <c r="R50" s="160"/>
      <c r="S50" s="161"/>
      <c r="T50" s="161">
        <v>0</v>
      </c>
      <c r="U50" s="161"/>
      <c r="V50" s="161">
        <v>15000</v>
      </c>
      <c r="W50" s="161"/>
      <c r="X50" s="161"/>
      <c r="Y50" s="161">
        <v>15000</v>
      </c>
      <c r="Z50" s="161"/>
      <c r="AA50" s="161"/>
      <c r="AB50" s="161">
        <v>15000</v>
      </c>
      <c r="AC50" s="161"/>
      <c r="AD50" s="161"/>
      <c r="AE50" s="161"/>
      <c r="AF50" s="161"/>
      <c r="AG50" s="161"/>
      <c r="AH50" s="161"/>
      <c r="AI50" s="161"/>
      <c r="AJ50" s="161"/>
      <c r="AK50" s="161"/>
      <c r="AL50" s="161"/>
      <c r="AM50" s="161"/>
      <c r="AN50" s="161"/>
      <c r="AO50" s="161"/>
      <c r="AP50" s="161"/>
      <c r="AQ50" s="161"/>
    </row>
    <row r="51" spans="1:43" ht="19.5" customHeight="1">
      <c r="A51" s="277" t="s">
        <v>108</v>
      </c>
      <c r="B51" s="260" t="s">
        <v>146</v>
      </c>
      <c r="C51" s="261"/>
      <c r="D51" s="278"/>
      <c r="E51" s="279"/>
      <c r="F51" s="157">
        <f t="shared" si="8"/>
        <v>46444.79</v>
      </c>
      <c r="G51" s="306">
        <f t="shared" si="9"/>
        <v>16556</v>
      </c>
      <c r="H51" s="95"/>
      <c r="I51" s="96"/>
      <c r="J51" s="97"/>
      <c r="K51" s="97"/>
      <c r="L51" s="97"/>
      <c r="M51" s="198" t="s">
        <v>30</v>
      </c>
      <c r="N51" s="97">
        <v>11500</v>
      </c>
      <c r="O51" s="97" t="s">
        <v>30</v>
      </c>
      <c r="P51" s="97">
        <v>34944.79</v>
      </c>
      <c r="Q51" s="97"/>
      <c r="R51" s="97"/>
      <c r="S51" s="98"/>
      <c r="T51" s="98"/>
      <c r="U51" s="98"/>
      <c r="V51" s="98"/>
      <c r="W51" s="98">
        <v>16556</v>
      </c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98"/>
    </row>
    <row r="52" spans="1:43" ht="19.5" customHeight="1">
      <c r="A52" s="280" t="s">
        <v>40</v>
      </c>
      <c r="B52" s="254" t="s">
        <v>140</v>
      </c>
      <c r="C52" s="255"/>
      <c r="D52" s="281"/>
      <c r="E52" s="189"/>
      <c r="F52" s="28">
        <f t="shared" si="8"/>
        <v>4700</v>
      </c>
      <c r="G52" s="306">
        <f t="shared" si="9"/>
        <v>16935</v>
      </c>
      <c r="H52" s="99"/>
      <c r="I52" s="100"/>
      <c r="J52" s="100"/>
      <c r="K52" s="100">
        <v>0</v>
      </c>
      <c r="L52" s="100">
        <v>0</v>
      </c>
      <c r="M52" s="100">
        <v>0</v>
      </c>
      <c r="N52" s="100">
        <v>0</v>
      </c>
      <c r="O52" s="100">
        <v>0</v>
      </c>
      <c r="P52" s="100">
        <f>P36</f>
        <v>671</v>
      </c>
      <c r="Q52" s="100">
        <f t="shared" ref="Q52:S52" si="17">Q36</f>
        <v>1343</v>
      </c>
      <c r="R52" s="100">
        <f t="shared" si="17"/>
        <v>1343</v>
      </c>
      <c r="S52" s="100">
        <f t="shared" si="17"/>
        <v>1343</v>
      </c>
      <c r="T52" s="101">
        <f>T36</f>
        <v>1343</v>
      </c>
      <c r="U52" s="101">
        <f t="shared" ref="U52:AA52" si="18">U36</f>
        <v>1343</v>
      </c>
      <c r="V52" s="101">
        <f t="shared" si="18"/>
        <v>1343</v>
      </c>
      <c r="W52" s="101">
        <f t="shared" si="18"/>
        <v>1343</v>
      </c>
      <c r="X52" s="101">
        <f t="shared" si="18"/>
        <v>1343</v>
      </c>
      <c r="Y52" s="101">
        <f t="shared" si="18"/>
        <v>1343</v>
      </c>
      <c r="Z52" s="101">
        <f t="shared" si="18"/>
        <v>1343</v>
      </c>
      <c r="AA52" s="101">
        <f t="shared" si="18"/>
        <v>1343</v>
      </c>
      <c r="AB52" s="101">
        <v>1451</v>
      </c>
      <c r="AC52" s="101">
        <v>1580</v>
      </c>
      <c r="AD52" s="101">
        <v>1580</v>
      </c>
      <c r="AE52" s="101">
        <v>1580</v>
      </c>
      <c r="AF52" s="101">
        <v>600</v>
      </c>
      <c r="AG52" s="101">
        <v>600</v>
      </c>
      <c r="AH52" s="101">
        <v>600</v>
      </c>
      <c r="AI52" s="101">
        <v>600</v>
      </c>
      <c r="AJ52" s="101">
        <v>600</v>
      </c>
      <c r="AK52" s="101">
        <v>600</v>
      </c>
      <c r="AL52" s="101">
        <v>600</v>
      </c>
      <c r="AM52" s="101">
        <v>600</v>
      </c>
      <c r="AN52" s="101">
        <v>600</v>
      </c>
      <c r="AO52" s="101">
        <v>600</v>
      </c>
      <c r="AP52" s="101">
        <v>600</v>
      </c>
      <c r="AQ52" s="101">
        <v>600</v>
      </c>
    </row>
    <row r="53" spans="1:43" ht="19.5" customHeight="1">
      <c r="A53" s="282" t="s">
        <v>108</v>
      </c>
      <c r="B53" s="283" t="s">
        <v>42</v>
      </c>
      <c r="C53" s="284"/>
      <c r="D53" s="285"/>
      <c r="E53" s="190"/>
      <c r="F53" s="28">
        <f t="shared" si="8"/>
        <v>1000</v>
      </c>
      <c r="G53" s="306">
        <f t="shared" si="9"/>
        <v>3000</v>
      </c>
      <c r="H53" s="102">
        <v>0</v>
      </c>
      <c r="I53" s="103">
        <v>0</v>
      </c>
      <c r="J53" s="104">
        <v>0</v>
      </c>
      <c r="K53" s="104">
        <v>0</v>
      </c>
      <c r="L53" s="104">
        <v>0</v>
      </c>
      <c r="M53" s="104">
        <v>0</v>
      </c>
      <c r="N53" s="104">
        <v>0</v>
      </c>
      <c r="O53" s="104">
        <v>0</v>
      </c>
      <c r="P53" s="104">
        <v>250</v>
      </c>
      <c r="Q53" s="104">
        <v>250</v>
      </c>
      <c r="R53" s="104">
        <v>250</v>
      </c>
      <c r="S53" s="105">
        <v>250</v>
      </c>
      <c r="T53" s="105">
        <v>250</v>
      </c>
      <c r="U53" s="105">
        <v>250</v>
      </c>
      <c r="V53" s="105">
        <v>250</v>
      </c>
      <c r="W53" s="105">
        <v>250</v>
      </c>
      <c r="X53" s="105">
        <v>250</v>
      </c>
      <c r="Y53" s="105">
        <v>250</v>
      </c>
      <c r="Z53" s="105">
        <v>250</v>
      </c>
      <c r="AA53" s="105">
        <v>250</v>
      </c>
      <c r="AB53" s="105">
        <v>250</v>
      </c>
      <c r="AC53" s="105">
        <v>250</v>
      </c>
      <c r="AD53" s="105">
        <v>250</v>
      </c>
      <c r="AE53" s="105">
        <v>250</v>
      </c>
      <c r="AF53" s="105">
        <v>250</v>
      </c>
      <c r="AG53" s="105">
        <v>250</v>
      </c>
      <c r="AH53" s="105">
        <v>250</v>
      </c>
      <c r="AI53" s="105">
        <v>250</v>
      </c>
      <c r="AJ53" s="105">
        <v>250</v>
      </c>
      <c r="AK53" s="105">
        <v>250</v>
      </c>
      <c r="AL53" s="105">
        <v>250</v>
      </c>
      <c r="AM53" s="105">
        <v>250</v>
      </c>
      <c r="AN53" s="105">
        <v>250</v>
      </c>
      <c r="AO53" s="105">
        <v>250</v>
      </c>
      <c r="AP53" s="105">
        <v>250</v>
      </c>
      <c r="AQ53" s="105">
        <v>250</v>
      </c>
    </row>
    <row r="54" spans="1:43" ht="19.5" hidden="1" customHeight="1">
      <c r="A54" s="38" t="s">
        <v>41</v>
      </c>
      <c r="B54" s="283" t="s">
        <v>42</v>
      </c>
      <c r="C54" s="16"/>
      <c r="D54" s="158"/>
      <c r="E54" s="187"/>
      <c r="F54" s="28">
        <f t="shared" si="8"/>
        <v>0</v>
      </c>
      <c r="G54" s="28">
        <f t="shared" si="9"/>
        <v>0</v>
      </c>
      <c r="H54" s="29"/>
      <c r="I54" s="20"/>
      <c r="J54" s="86"/>
      <c r="K54" s="86"/>
      <c r="L54" s="86"/>
      <c r="M54" s="86"/>
      <c r="N54" s="86"/>
      <c r="O54" s="86"/>
      <c r="P54" s="86"/>
      <c r="Q54" s="86"/>
      <c r="R54" s="86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</row>
    <row r="55" spans="1:43" ht="19.5" hidden="1" customHeight="1">
      <c r="A55" s="38" t="s">
        <v>43</v>
      </c>
      <c r="B55" s="283" t="s">
        <v>42</v>
      </c>
      <c r="C55" s="16"/>
      <c r="D55" s="158"/>
      <c r="E55" s="187"/>
      <c r="F55" s="28">
        <f t="shared" si="8"/>
        <v>0</v>
      </c>
      <c r="G55" s="28">
        <f t="shared" si="9"/>
        <v>0</v>
      </c>
      <c r="H55" s="29"/>
      <c r="I55" s="20"/>
      <c r="J55" s="86"/>
      <c r="K55" s="86"/>
      <c r="L55" s="86"/>
      <c r="M55" s="86"/>
      <c r="N55" s="86"/>
      <c r="O55" s="86"/>
      <c r="P55" s="86"/>
      <c r="Q55" s="86"/>
      <c r="R55" s="86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</row>
    <row r="56" spans="1:43" ht="19.5" hidden="1" customHeight="1">
      <c r="A56" s="38" t="s">
        <v>44</v>
      </c>
      <c r="B56" s="283" t="s">
        <v>42</v>
      </c>
      <c r="C56" s="16"/>
      <c r="D56" s="158"/>
      <c r="E56" s="187"/>
      <c r="F56" s="28">
        <f t="shared" si="8"/>
        <v>0</v>
      </c>
      <c r="G56" s="28">
        <f t="shared" si="9"/>
        <v>0</v>
      </c>
      <c r="H56" s="29"/>
      <c r="I56" s="20"/>
      <c r="J56" s="86"/>
      <c r="K56" s="86"/>
      <c r="L56" s="86"/>
      <c r="M56" s="86"/>
      <c r="N56" s="86"/>
      <c r="O56" s="86"/>
      <c r="P56" s="86"/>
      <c r="Q56" s="86"/>
      <c r="R56" s="86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</row>
    <row r="57" spans="1:43" ht="19.5" hidden="1" customHeight="1">
      <c r="A57" s="38" t="s">
        <v>45</v>
      </c>
      <c r="B57" s="283" t="s">
        <v>42</v>
      </c>
      <c r="C57" s="16"/>
      <c r="D57" s="158"/>
      <c r="E57" s="187"/>
      <c r="F57" s="28">
        <f t="shared" si="8"/>
        <v>0</v>
      </c>
      <c r="G57" s="28">
        <f t="shared" si="9"/>
        <v>0</v>
      </c>
      <c r="H57" s="29"/>
      <c r="I57" s="20"/>
      <c r="J57" s="86"/>
      <c r="K57" s="86"/>
      <c r="L57" s="86"/>
      <c r="M57" s="86"/>
      <c r="N57" s="86"/>
      <c r="O57" s="86"/>
      <c r="P57" s="86"/>
      <c r="Q57" s="86"/>
      <c r="R57" s="86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</row>
    <row r="58" spans="1:43" ht="19.5" hidden="1" customHeight="1">
      <c r="A58" s="38" t="s">
        <v>46</v>
      </c>
      <c r="B58" s="283" t="s">
        <v>42</v>
      </c>
      <c r="C58" s="16"/>
      <c r="D58" s="158"/>
      <c r="E58" s="187"/>
      <c r="F58" s="28">
        <f t="shared" si="8"/>
        <v>0</v>
      </c>
      <c r="G58" s="28">
        <f t="shared" si="9"/>
        <v>0</v>
      </c>
      <c r="H58" s="29"/>
      <c r="I58" s="20"/>
      <c r="J58" s="86"/>
      <c r="K58" s="86"/>
      <c r="L58" s="86"/>
      <c r="M58" s="86"/>
      <c r="N58" s="86"/>
      <c r="O58" s="86"/>
      <c r="P58" s="86"/>
      <c r="Q58" s="86"/>
      <c r="R58" s="86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</row>
    <row r="59" spans="1:43" ht="19.5" hidden="1" customHeight="1">
      <c r="A59" s="38" t="s">
        <v>47</v>
      </c>
      <c r="B59" s="283" t="s">
        <v>42</v>
      </c>
      <c r="C59" s="16"/>
      <c r="D59" s="158"/>
      <c r="E59" s="187"/>
      <c r="F59" s="28">
        <f t="shared" si="8"/>
        <v>0</v>
      </c>
      <c r="G59" s="28">
        <f t="shared" si="9"/>
        <v>0</v>
      </c>
      <c r="H59" s="29"/>
      <c r="I59" s="20"/>
      <c r="J59" s="86"/>
      <c r="K59" s="86"/>
      <c r="L59" s="86"/>
      <c r="M59" s="86"/>
      <c r="N59" s="86"/>
      <c r="O59" s="86"/>
      <c r="P59" s="86"/>
      <c r="Q59" s="86"/>
      <c r="R59" s="86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</row>
    <row r="60" spans="1:43" ht="19.5" hidden="1" customHeight="1">
      <c r="A60" s="38" t="s">
        <v>48</v>
      </c>
      <c r="B60" s="283" t="s">
        <v>42</v>
      </c>
      <c r="C60" s="16"/>
      <c r="D60" s="158"/>
      <c r="E60" s="187"/>
      <c r="F60" s="28">
        <f t="shared" si="8"/>
        <v>0</v>
      </c>
      <c r="G60" s="28">
        <f t="shared" si="9"/>
        <v>0</v>
      </c>
      <c r="H60" s="29"/>
      <c r="I60" s="20"/>
      <c r="J60" s="86"/>
      <c r="K60" s="86"/>
      <c r="L60" s="86"/>
      <c r="M60" s="86"/>
      <c r="N60" s="86"/>
      <c r="O60" s="86"/>
      <c r="P60" s="86"/>
      <c r="Q60" s="86"/>
      <c r="R60" s="86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</row>
    <row r="61" spans="1:43" ht="19.5" hidden="1" customHeight="1">
      <c r="A61" s="38" t="s">
        <v>49</v>
      </c>
      <c r="B61" s="283" t="s">
        <v>42</v>
      </c>
      <c r="C61" s="16"/>
      <c r="D61" s="158"/>
      <c r="E61" s="187"/>
      <c r="F61" s="28">
        <f t="shared" si="8"/>
        <v>0</v>
      </c>
      <c r="G61" s="28">
        <f t="shared" si="9"/>
        <v>0</v>
      </c>
      <c r="H61" s="29"/>
      <c r="I61" s="20"/>
      <c r="J61" s="86"/>
      <c r="K61" s="86"/>
      <c r="L61" s="86"/>
      <c r="M61" s="86"/>
      <c r="N61" s="86"/>
      <c r="O61" s="86"/>
      <c r="P61" s="86"/>
      <c r="Q61" s="86"/>
      <c r="R61" s="86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</row>
    <row r="62" spans="1:43" ht="19.5" hidden="1" customHeight="1">
      <c r="A62" s="38" t="s">
        <v>50</v>
      </c>
      <c r="B62" s="283" t="s">
        <v>42</v>
      </c>
      <c r="C62" s="16"/>
      <c r="D62" s="158"/>
      <c r="E62" s="187"/>
      <c r="F62" s="28">
        <f t="shared" si="8"/>
        <v>0</v>
      </c>
      <c r="G62" s="28">
        <f t="shared" si="9"/>
        <v>0</v>
      </c>
      <c r="H62" s="29"/>
      <c r="I62" s="20"/>
      <c r="J62" s="86"/>
      <c r="K62" s="86"/>
      <c r="L62" s="86"/>
      <c r="M62" s="86"/>
      <c r="N62" s="86"/>
      <c r="O62" s="86"/>
      <c r="P62" s="86"/>
      <c r="Q62" s="86"/>
      <c r="R62" s="86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</row>
    <row r="63" spans="1:43" ht="19.5" hidden="1" customHeight="1">
      <c r="A63" s="38" t="s">
        <v>51</v>
      </c>
      <c r="B63" s="283" t="s">
        <v>42</v>
      </c>
      <c r="C63" s="16"/>
      <c r="D63" s="158"/>
      <c r="E63" s="187"/>
      <c r="F63" s="28">
        <f t="shared" si="8"/>
        <v>0</v>
      </c>
      <c r="G63" s="28">
        <f t="shared" si="9"/>
        <v>0</v>
      </c>
      <c r="H63" s="29"/>
      <c r="I63" s="20"/>
      <c r="J63" s="86"/>
      <c r="K63" s="86"/>
      <c r="L63" s="86"/>
      <c r="M63" s="86"/>
      <c r="N63" s="86"/>
      <c r="O63" s="86"/>
      <c r="P63" s="86"/>
      <c r="Q63" s="86"/>
      <c r="R63" s="86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</row>
    <row r="64" spans="1:43" ht="19.5" hidden="1" customHeight="1">
      <c r="A64" s="38" t="s">
        <v>52</v>
      </c>
      <c r="B64" s="283" t="s">
        <v>42</v>
      </c>
      <c r="C64" s="16"/>
      <c r="D64" s="158"/>
      <c r="E64" s="187"/>
      <c r="F64" s="28">
        <f t="shared" si="8"/>
        <v>0</v>
      </c>
      <c r="G64" s="28">
        <f t="shared" si="9"/>
        <v>0</v>
      </c>
      <c r="H64" s="29"/>
      <c r="I64" s="20"/>
      <c r="J64" s="86"/>
      <c r="K64" s="86"/>
      <c r="L64" s="86"/>
      <c r="M64" s="86"/>
      <c r="N64" s="86"/>
      <c r="O64" s="86"/>
      <c r="P64" s="86"/>
      <c r="Q64" s="86"/>
      <c r="R64" s="86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</row>
    <row r="65" spans="1:43" ht="19.5" customHeight="1">
      <c r="A65" s="286" t="s">
        <v>141</v>
      </c>
      <c r="B65" s="283" t="s">
        <v>148</v>
      </c>
      <c r="C65" s="244"/>
      <c r="D65" s="287"/>
      <c r="E65" s="187"/>
      <c r="F65" s="28">
        <f t="shared" si="8"/>
        <v>500</v>
      </c>
      <c r="G65" s="306">
        <f t="shared" si="9"/>
        <v>2000</v>
      </c>
      <c r="H65" s="29"/>
      <c r="I65" s="20"/>
      <c r="J65" s="86"/>
      <c r="K65" s="86"/>
      <c r="L65" s="86"/>
      <c r="M65" s="86"/>
      <c r="N65" s="86"/>
      <c r="O65" s="86"/>
      <c r="P65" s="86">
        <v>25</v>
      </c>
      <c r="Q65" s="86">
        <v>25</v>
      </c>
      <c r="R65" s="86">
        <v>25</v>
      </c>
      <c r="S65" s="87">
        <v>425</v>
      </c>
      <c r="T65" s="87">
        <v>167</v>
      </c>
      <c r="U65" s="87">
        <v>167</v>
      </c>
      <c r="V65" s="87">
        <v>167</v>
      </c>
      <c r="W65" s="87">
        <v>167</v>
      </c>
      <c r="X65" s="87">
        <v>167</v>
      </c>
      <c r="Y65" s="87">
        <v>167</v>
      </c>
      <c r="Z65" s="87">
        <v>167</v>
      </c>
      <c r="AA65" s="87">
        <v>167</v>
      </c>
      <c r="AB65" s="87">
        <v>167</v>
      </c>
      <c r="AC65" s="87">
        <v>167</v>
      </c>
      <c r="AD65" s="87">
        <v>167</v>
      </c>
      <c r="AE65" s="87">
        <v>163</v>
      </c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</row>
    <row r="66" spans="1:43" s="240" customFormat="1" ht="19.5" customHeight="1">
      <c r="A66" s="282" t="s">
        <v>108</v>
      </c>
      <c r="B66" s="307" t="s">
        <v>151</v>
      </c>
      <c r="C66" s="287"/>
      <c r="D66" s="287"/>
      <c r="E66" s="187"/>
      <c r="F66" s="28"/>
      <c r="G66" s="306">
        <f t="shared" si="9"/>
        <v>33000</v>
      </c>
      <c r="H66" s="159"/>
      <c r="I66" s="94"/>
      <c r="J66" s="160"/>
      <c r="K66" s="160"/>
      <c r="L66" s="160"/>
      <c r="M66" s="160"/>
      <c r="N66" s="160"/>
      <c r="O66" s="160"/>
      <c r="P66" s="160"/>
      <c r="Q66" s="160"/>
      <c r="R66" s="160"/>
      <c r="S66" s="308"/>
      <c r="T66" s="308"/>
      <c r="U66" s="308">
        <v>11000</v>
      </c>
      <c r="V66" s="308"/>
      <c r="W66" s="308"/>
      <c r="X66" s="308">
        <v>11000</v>
      </c>
      <c r="Y66" s="308"/>
      <c r="Z66" s="308"/>
      <c r="AA66" s="308"/>
      <c r="AB66" s="308">
        <v>11000</v>
      </c>
      <c r="AC66" s="308"/>
      <c r="AD66" s="308"/>
      <c r="AE66" s="308"/>
      <c r="AF66" s="308"/>
      <c r="AG66" s="308"/>
      <c r="AH66" s="308"/>
      <c r="AI66" s="308"/>
      <c r="AJ66" s="308"/>
      <c r="AK66" s="308"/>
      <c r="AL66" s="308"/>
      <c r="AM66" s="308"/>
      <c r="AN66" s="308"/>
      <c r="AO66" s="308"/>
      <c r="AP66" s="308"/>
      <c r="AQ66" s="308"/>
    </row>
    <row r="67" spans="1:43" s="240" customFormat="1" ht="19.5" customHeight="1">
      <c r="A67" s="282" t="s">
        <v>108</v>
      </c>
      <c r="B67" s="307" t="s">
        <v>152</v>
      </c>
      <c r="C67" s="287"/>
      <c r="D67" s="287"/>
      <c r="E67" s="187"/>
      <c r="F67" s="28"/>
      <c r="G67" s="306">
        <f t="shared" si="9"/>
        <v>16000</v>
      </c>
      <c r="H67" s="159"/>
      <c r="I67" s="94"/>
      <c r="J67" s="160"/>
      <c r="K67" s="160"/>
      <c r="L67" s="160"/>
      <c r="M67" s="160"/>
      <c r="N67" s="160"/>
      <c r="O67" s="160"/>
      <c r="P67" s="160"/>
      <c r="Q67" s="160"/>
      <c r="R67" s="160"/>
      <c r="S67" s="308"/>
      <c r="T67" s="308">
        <v>1600</v>
      </c>
      <c r="U67" s="308">
        <v>1600</v>
      </c>
      <c r="V67" s="308">
        <v>1600</v>
      </c>
      <c r="W67" s="308">
        <v>1600</v>
      </c>
      <c r="X67" s="308">
        <v>1600</v>
      </c>
      <c r="Y67" s="308">
        <v>1600</v>
      </c>
      <c r="Z67" s="308"/>
      <c r="AA67" s="308"/>
      <c r="AB67" s="308">
        <v>1600</v>
      </c>
      <c r="AC67" s="308">
        <v>1600</v>
      </c>
      <c r="AD67" s="308">
        <v>1600</v>
      </c>
      <c r="AE67" s="308">
        <v>1600</v>
      </c>
      <c r="AF67" s="308"/>
      <c r="AG67" s="308"/>
      <c r="AH67" s="308"/>
      <c r="AI67" s="308"/>
      <c r="AJ67" s="308"/>
      <c r="AK67" s="308"/>
      <c r="AL67" s="308"/>
      <c r="AM67" s="308"/>
      <c r="AN67" s="308"/>
      <c r="AO67" s="308"/>
      <c r="AP67" s="308"/>
      <c r="AQ67" s="308"/>
    </row>
    <row r="68" spans="1:43" s="240" customFormat="1" ht="19.5" customHeight="1">
      <c r="A68" s="282" t="s">
        <v>108</v>
      </c>
      <c r="B68" s="307" t="s">
        <v>153</v>
      </c>
      <c r="C68" s="287"/>
      <c r="D68" s="287"/>
      <c r="E68" s="187"/>
      <c r="F68" s="28"/>
      <c r="G68" s="306">
        <f t="shared" si="9"/>
        <v>25000</v>
      </c>
      <c r="H68" s="159"/>
      <c r="I68" s="94"/>
      <c r="J68" s="160"/>
      <c r="K68" s="160"/>
      <c r="L68" s="160"/>
      <c r="M68" s="160"/>
      <c r="N68" s="160"/>
      <c r="O68" s="160"/>
      <c r="P68" s="160"/>
      <c r="Q68" s="160"/>
      <c r="R68" s="160"/>
      <c r="S68" s="308"/>
      <c r="T68" s="308">
        <v>2500</v>
      </c>
      <c r="U68" s="308">
        <v>2500</v>
      </c>
      <c r="V68" s="308">
        <v>2500</v>
      </c>
      <c r="W68" s="308">
        <v>2500</v>
      </c>
      <c r="X68" s="308">
        <v>2500</v>
      </c>
      <c r="Y68" s="308">
        <v>2500</v>
      </c>
      <c r="Z68" s="308"/>
      <c r="AA68" s="308"/>
      <c r="AB68" s="308">
        <v>2500</v>
      </c>
      <c r="AC68" s="308">
        <v>2500</v>
      </c>
      <c r="AD68" s="308">
        <v>2500</v>
      </c>
      <c r="AE68" s="308">
        <v>2500</v>
      </c>
      <c r="AF68" s="308"/>
      <c r="AG68" s="308"/>
      <c r="AH68" s="308"/>
      <c r="AI68" s="308"/>
      <c r="AJ68" s="308"/>
      <c r="AK68" s="308"/>
      <c r="AL68" s="308"/>
      <c r="AM68" s="308"/>
      <c r="AN68" s="308"/>
      <c r="AO68" s="308"/>
      <c r="AP68" s="308"/>
      <c r="AQ68" s="308"/>
    </row>
    <row r="69" spans="1:43" s="240" customFormat="1" ht="19.5" customHeight="1">
      <c r="A69" s="288" t="s">
        <v>40</v>
      </c>
      <c r="B69" s="307" t="s">
        <v>149</v>
      </c>
      <c r="C69" s="287"/>
      <c r="D69" s="287"/>
      <c r="E69" s="187"/>
      <c r="F69" s="28"/>
      <c r="G69" s="306">
        <f t="shared" si="9"/>
        <v>30000</v>
      </c>
      <c r="H69" s="159"/>
      <c r="I69" s="94"/>
      <c r="J69" s="160"/>
      <c r="K69" s="160"/>
      <c r="L69" s="160"/>
      <c r="M69" s="160"/>
      <c r="N69" s="160"/>
      <c r="O69" s="160"/>
      <c r="P69" s="160"/>
      <c r="Q69" s="160"/>
      <c r="R69" s="160"/>
      <c r="S69" s="308"/>
      <c r="T69" s="308">
        <v>2500</v>
      </c>
      <c r="U69" s="308">
        <v>2500</v>
      </c>
      <c r="V69" s="308">
        <v>2500</v>
      </c>
      <c r="W69" s="308">
        <v>2500</v>
      </c>
      <c r="X69" s="308">
        <v>2500</v>
      </c>
      <c r="Y69" s="308">
        <v>2500</v>
      </c>
      <c r="Z69" s="308">
        <v>2500</v>
      </c>
      <c r="AA69" s="308">
        <v>2500</v>
      </c>
      <c r="AB69" s="308">
        <v>2500</v>
      </c>
      <c r="AC69" s="308">
        <v>2500</v>
      </c>
      <c r="AD69" s="308">
        <v>2500</v>
      </c>
      <c r="AE69" s="308">
        <v>2500</v>
      </c>
      <c r="AF69" s="308"/>
      <c r="AG69" s="308"/>
      <c r="AH69" s="308"/>
      <c r="AI69" s="308"/>
      <c r="AJ69" s="308"/>
      <c r="AK69" s="308"/>
      <c r="AL69" s="308"/>
      <c r="AM69" s="308"/>
      <c r="AN69" s="308"/>
      <c r="AO69" s="308"/>
      <c r="AP69" s="308"/>
      <c r="AQ69" s="308"/>
    </row>
    <row r="70" spans="1:43" s="240" customFormat="1" ht="19.5" customHeight="1">
      <c r="A70" s="288" t="s">
        <v>53</v>
      </c>
      <c r="B70" s="307" t="s">
        <v>150</v>
      </c>
      <c r="C70" s="287"/>
      <c r="D70" s="287"/>
      <c r="E70" s="187"/>
      <c r="F70" s="28"/>
      <c r="G70" s="306">
        <f t="shared" si="9"/>
        <v>13500</v>
      </c>
      <c r="H70" s="159"/>
      <c r="I70" s="94"/>
      <c r="J70" s="160"/>
      <c r="K70" s="160"/>
      <c r="L70" s="160"/>
      <c r="M70" s="160"/>
      <c r="N70" s="160"/>
      <c r="O70" s="160"/>
      <c r="P70" s="160"/>
      <c r="Q70" s="160"/>
      <c r="R70" s="160"/>
      <c r="S70" s="308"/>
      <c r="T70" s="308">
        <v>1125</v>
      </c>
      <c r="U70" s="308">
        <v>1125</v>
      </c>
      <c r="V70" s="308">
        <v>1125</v>
      </c>
      <c r="W70" s="308">
        <v>1125</v>
      </c>
      <c r="X70" s="308">
        <v>1125</v>
      </c>
      <c r="Y70" s="308">
        <v>1125</v>
      </c>
      <c r="Z70" s="308">
        <v>1125</v>
      </c>
      <c r="AA70" s="308">
        <v>1125</v>
      </c>
      <c r="AB70" s="308">
        <v>1125</v>
      </c>
      <c r="AC70" s="308">
        <v>1125</v>
      </c>
      <c r="AD70" s="308">
        <v>1125</v>
      </c>
      <c r="AE70" s="308">
        <v>1125</v>
      </c>
      <c r="AF70" s="308"/>
      <c r="AG70" s="308"/>
      <c r="AH70" s="308"/>
      <c r="AI70" s="308"/>
      <c r="AJ70" s="308"/>
      <c r="AK70" s="308"/>
      <c r="AL70" s="308"/>
      <c r="AM70" s="308"/>
      <c r="AN70" s="308"/>
      <c r="AO70" s="308"/>
      <c r="AP70" s="308"/>
      <c r="AQ70" s="308"/>
    </row>
    <row r="71" spans="1:43" ht="19.5" customHeight="1">
      <c r="A71" s="288" t="s">
        <v>40</v>
      </c>
      <c r="B71" s="289" t="s">
        <v>68</v>
      </c>
      <c r="C71" s="264"/>
      <c r="D71" s="290"/>
      <c r="E71" s="192"/>
      <c r="F71" s="28">
        <f t="shared" si="8"/>
        <v>12600</v>
      </c>
      <c r="G71" s="306">
        <f t="shared" si="9"/>
        <v>28750</v>
      </c>
      <c r="H71" s="106"/>
      <c r="I71" s="107">
        <v>100</v>
      </c>
      <c r="J71" s="107">
        <v>1250</v>
      </c>
      <c r="K71" s="107">
        <v>1250</v>
      </c>
      <c r="L71" s="107">
        <v>1250</v>
      </c>
      <c r="M71" s="107">
        <v>1250</v>
      </c>
      <c r="N71" s="107">
        <v>1250</v>
      </c>
      <c r="O71" s="107">
        <v>1250</v>
      </c>
      <c r="P71" s="107">
        <v>1250</v>
      </c>
      <c r="Q71" s="107">
        <v>1250</v>
      </c>
      <c r="R71" s="107">
        <v>1250</v>
      </c>
      <c r="S71" s="108">
        <v>1250</v>
      </c>
      <c r="T71" s="108">
        <v>1250</v>
      </c>
      <c r="U71" s="109">
        <v>2500</v>
      </c>
      <c r="V71" s="109">
        <v>2500</v>
      </c>
      <c r="W71" s="109">
        <v>2500</v>
      </c>
      <c r="X71" s="109">
        <v>2500</v>
      </c>
      <c r="Y71" s="109">
        <v>2500</v>
      </c>
      <c r="Z71" s="109">
        <v>2500</v>
      </c>
      <c r="AA71" s="109">
        <v>2500</v>
      </c>
      <c r="AB71" s="109">
        <v>2500</v>
      </c>
      <c r="AC71" s="109">
        <v>2500</v>
      </c>
      <c r="AD71" s="109">
        <v>2500</v>
      </c>
      <c r="AE71" s="109">
        <v>2500</v>
      </c>
      <c r="AF71" s="109">
        <v>2500</v>
      </c>
      <c r="AG71" s="109">
        <v>2500</v>
      </c>
      <c r="AH71" s="109">
        <v>2500</v>
      </c>
      <c r="AI71" s="109">
        <v>2500</v>
      </c>
      <c r="AJ71" s="109">
        <v>2500</v>
      </c>
      <c r="AK71" s="109">
        <v>2500</v>
      </c>
      <c r="AL71" s="109">
        <v>2500</v>
      </c>
      <c r="AM71" s="109">
        <v>2500</v>
      </c>
      <c r="AN71" s="109">
        <v>2500</v>
      </c>
      <c r="AO71" s="109">
        <v>2500</v>
      </c>
      <c r="AP71" s="109">
        <v>2500</v>
      </c>
      <c r="AQ71" s="109">
        <v>2500</v>
      </c>
    </row>
    <row r="72" spans="1:43" ht="19.5" customHeight="1">
      <c r="A72" s="288" t="s">
        <v>53</v>
      </c>
      <c r="B72" s="263" t="s">
        <v>54</v>
      </c>
      <c r="C72" s="264"/>
      <c r="D72" s="290"/>
      <c r="E72" s="192"/>
      <c r="F72" s="28">
        <f t="shared" si="8"/>
        <v>3030</v>
      </c>
      <c r="G72" s="306">
        <f t="shared" si="9"/>
        <v>11300</v>
      </c>
      <c r="H72" s="106"/>
      <c r="I72" s="107">
        <v>30</v>
      </c>
      <c r="J72" s="107">
        <v>300</v>
      </c>
      <c r="K72" s="107">
        <v>300</v>
      </c>
      <c r="L72" s="107">
        <v>300</v>
      </c>
      <c r="M72" s="107">
        <v>300</v>
      </c>
      <c r="N72" s="107">
        <v>300</v>
      </c>
      <c r="O72" s="107">
        <v>300</v>
      </c>
      <c r="P72" s="107">
        <v>300</v>
      </c>
      <c r="Q72" s="107">
        <v>300</v>
      </c>
      <c r="R72" s="107">
        <v>300</v>
      </c>
      <c r="S72" s="108">
        <v>300</v>
      </c>
      <c r="T72" s="108">
        <v>300</v>
      </c>
      <c r="U72" s="108">
        <f t="shared" ref="U72:AQ72" si="19">U71*40%</f>
        <v>1000</v>
      </c>
      <c r="V72" s="108">
        <f t="shared" si="19"/>
        <v>1000</v>
      </c>
      <c r="W72" s="108">
        <f t="shared" si="19"/>
        <v>1000</v>
      </c>
      <c r="X72" s="108">
        <f t="shared" si="19"/>
        <v>1000</v>
      </c>
      <c r="Y72" s="108">
        <f t="shared" si="19"/>
        <v>1000</v>
      </c>
      <c r="Z72" s="108">
        <f t="shared" si="19"/>
        <v>1000</v>
      </c>
      <c r="AA72" s="108">
        <f t="shared" si="19"/>
        <v>1000</v>
      </c>
      <c r="AB72" s="108">
        <f t="shared" si="19"/>
        <v>1000</v>
      </c>
      <c r="AC72" s="108">
        <f t="shared" si="19"/>
        <v>1000</v>
      </c>
      <c r="AD72" s="108">
        <f t="shared" si="19"/>
        <v>1000</v>
      </c>
      <c r="AE72" s="108">
        <f t="shared" si="19"/>
        <v>1000</v>
      </c>
      <c r="AF72" s="108">
        <f t="shared" si="19"/>
        <v>1000</v>
      </c>
      <c r="AG72" s="108">
        <f t="shared" si="19"/>
        <v>1000</v>
      </c>
      <c r="AH72" s="108">
        <f t="shared" si="19"/>
        <v>1000</v>
      </c>
      <c r="AI72" s="108">
        <f t="shared" si="19"/>
        <v>1000</v>
      </c>
      <c r="AJ72" s="108">
        <f t="shared" si="19"/>
        <v>1000</v>
      </c>
      <c r="AK72" s="108">
        <f t="shared" si="19"/>
        <v>1000</v>
      </c>
      <c r="AL72" s="108">
        <f t="shared" si="19"/>
        <v>1000</v>
      </c>
      <c r="AM72" s="108">
        <f t="shared" si="19"/>
        <v>1000</v>
      </c>
      <c r="AN72" s="108">
        <f t="shared" si="19"/>
        <v>1000</v>
      </c>
      <c r="AO72" s="108">
        <f t="shared" si="19"/>
        <v>1000</v>
      </c>
      <c r="AP72" s="108">
        <f t="shared" si="19"/>
        <v>1000</v>
      </c>
      <c r="AQ72" s="108">
        <f t="shared" si="19"/>
        <v>1000</v>
      </c>
    </row>
    <row r="73" spans="1:43" ht="19.5" customHeight="1">
      <c r="A73" s="288" t="s">
        <v>40</v>
      </c>
      <c r="B73" s="289" t="s">
        <v>69</v>
      </c>
      <c r="C73" s="264"/>
      <c r="D73" s="290"/>
      <c r="E73" s="192"/>
      <c r="F73" s="28">
        <f t="shared" si="8"/>
        <v>11250</v>
      </c>
      <c r="G73" s="306">
        <f t="shared" si="9"/>
        <v>0</v>
      </c>
      <c r="H73" s="106"/>
      <c r="I73" s="107"/>
      <c r="J73" s="107"/>
      <c r="K73" s="107">
        <v>1250</v>
      </c>
      <c r="L73" s="107">
        <v>1250</v>
      </c>
      <c r="M73" s="107">
        <v>1250</v>
      </c>
      <c r="N73" s="107">
        <v>1250</v>
      </c>
      <c r="O73" s="107">
        <v>1250</v>
      </c>
      <c r="P73" s="107">
        <v>1250</v>
      </c>
      <c r="Q73" s="107">
        <v>1250</v>
      </c>
      <c r="R73" s="107">
        <v>1250</v>
      </c>
      <c r="S73" s="108">
        <v>1250</v>
      </c>
      <c r="T73" s="108"/>
      <c r="U73" s="109"/>
      <c r="V73" s="109"/>
      <c r="W73" s="109"/>
      <c r="X73" s="109"/>
      <c r="Y73" s="109"/>
      <c r="Z73" s="109"/>
      <c r="AA73" s="109"/>
      <c r="AB73" s="109"/>
      <c r="AC73" s="109"/>
      <c r="AD73" s="109"/>
      <c r="AE73" s="109"/>
      <c r="AF73" s="109">
        <v>2500</v>
      </c>
      <c r="AG73" s="109">
        <v>2500</v>
      </c>
      <c r="AH73" s="109">
        <v>2500</v>
      </c>
      <c r="AI73" s="109">
        <v>2500</v>
      </c>
      <c r="AJ73" s="109">
        <v>2500</v>
      </c>
      <c r="AK73" s="109">
        <v>2500</v>
      </c>
      <c r="AL73" s="109">
        <v>2500</v>
      </c>
      <c r="AM73" s="109">
        <v>2500</v>
      </c>
      <c r="AN73" s="109">
        <v>2500</v>
      </c>
      <c r="AO73" s="109">
        <v>2500</v>
      </c>
      <c r="AP73" s="109">
        <v>2500</v>
      </c>
      <c r="AQ73" s="109">
        <v>2500</v>
      </c>
    </row>
    <row r="74" spans="1:43" ht="19.5" customHeight="1">
      <c r="A74" s="288" t="s">
        <v>53</v>
      </c>
      <c r="B74" s="263" t="s">
        <v>55</v>
      </c>
      <c r="C74" s="264"/>
      <c r="D74" s="290"/>
      <c r="E74" s="192"/>
      <c r="F74" s="28">
        <f t="shared" si="8"/>
        <v>2700</v>
      </c>
      <c r="G74" s="306">
        <f t="shared" si="9"/>
        <v>0</v>
      </c>
      <c r="H74" s="106"/>
      <c r="I74" s="107"/>
      <c r="J74" s="107"/>
      <c r="K74" s="107">
        <v>300</v>
      </c>
      <c r="L74" s="107">
        <v>300</v>
      </c>
      <c r="M74" s="107">
        <v>300</v>
      </c>
      <c r="N74" s="107">
        <v>300</v>
      </c>
      <c r="O74" s="107">
        <v>300</v>
      </c>
      <c r="P74" s="107">
        <v>300</v>
      </c>
      <c r="Q74" s="107">
        <v>300</v>
      </c>
      <c r="R74" s="107">
        <v>300</v>
      </c>
      <c r="S74" s="108">
        <v>300</v>
      </c>
      <c r="T74" s="108"/>
      <c r="U74" s="109"/>
      <c r="V74" s="109"/>
      <c r="W74" s="109"/>
      <c r="X74" s="109"/>
      <c r="Y74" s="109"/>
      <c r="Z74" s="109"/>
      <c r="AA74" s="109"/>
      <c r="AB74" s="109"/>
      <c r="AC74" s="109"/>
      <c r="AD74" s="109"/>
      <c r="AE74" s="109"/>
      <c r="AF74" s="109">
        <f t="shared" ref="AF74:AQ74" si="20">AF73*40%</f>
        <v>1000</v>
      </c>
      <c r="AG74" s="109">
        <f t="shared" si="20"/>
        <v>1000</v>
      </c>
      <c r="AH74" s="109">
        <f t="shared" si="20"/>
        <v>1000</v>
      </c>
      <c r="AI74" s="109">
        <f t="shared" si="20"/>
        <v>1000</v>
      </c>
      <c r="AJ74" s="109">
        <f t="shared" si="20"/>
        <v>1000</v>
      </c>
      <c r="AK74" s="109">
        <f t="shared" si="20"/>
        <v>1000</v>
      </c>
      <c r="AL74" s="109">
        <f t="shared" si="20"/>
        <v>1000</v>
      </c>
      <c r="AM74" s="109">
        <f t="shared" si="20"/>
        <v>1000</v>
      </c>
      <c r="AN74" s="109">
        <f t="shared" si="20"/>
        <v>1000</v>
      </c>
      <c r="AO74" s="109">
        <f t="shared" si="20"/>
        <v>1000</v>
      </c>
      <c r="AP74" s="109">
        <f t="shared" si="20"/>
        <v>1000</v>
      </c>
      <c r="AQ74" s="109">
        <f t="shared" si="20"/>
        <v>1000</v>
      </c>
    </row>
    <row r="75" spans="1:43" ht="19.5" customHeight="1" thickBot="1">
      <c r="A75" s="38" t="s">
        <v>56</v>
      </c>
      <c r="B75" s="182" t="s">
        <v>74</v>
      </c>
      <c r="C75" s="16"/>
      <c r="D75" s="158"/>
      <c r="E75" s="187"/>
      <c r="F75" s="28">
        <f t="shared" si="8"/>
        <v>0</v>
      </c>
      <c r="G75" s="28">
        <f t="shared" si="9"/>
        <v>0</v>
      </c>
      <c r="H75" s="110">
        <f t="shared" ref="H75:AQ75" si="21">H92</f>
        <v>0</v>
      </c>
      <c r="I75" s="111">
        <f t="shared" si="21"/>
        <v>0</v>
      </c>
      <c r="J75" s="112">
        <f t="shared" si="21"/>
        <v>0</v>
      </c>
      <c r="K75" s="112">
        <f t="shared" si="21"/>
        <v>0</v>
      </c>
      <c r="L75" s="112">
        <f t="shared" si="21"/>
        <v>0</v>
      </c>
      <c r="M75" s="112">
        <f t="shared" si="21"/>
        <v>0</v>
      </c>
      <c r="N75" s="112">
        <f t="shared" si="21"/>
        <v>0</v>
      </c>
      <c r="O75" s="112">
        <f t="shared" si="21"/>
        <v>0</v>
      </c>
      <c r="P75" s="112">
        <f t="shared" si="21"/>
        <v>0</v>
      </c>
      <c r="Q75" s="112">
        <f t="shared" si="21"/>
        <v>0</v>
      </c>
      <c r="R75" s="112">
        <f t="shared" si="21"/>
        <v>0</v>
      </c>
      <c r="S75" s="113">
        <f t="shared" si="21"/>
        <v>0</v>
      </c>
      <c r="T75" s="113">
        <f t="shared" si="21"/>
        <v>0</v>
      </c>
      <c r="U75" s="113">
        <f t="shared" si="21"/>
        <v>0</v>
      </c>
      <c r="V75" s="113">
        <f t="shared" si="21"/>
        <v>0</v>
      </c>
      <c r="W75" s="113">
        <f t="shared" si="21"/>
        <v>0</v>
      </c>
      <c r="X75" s="113">
        <f t="shared" si="21"/>
        <v>0</v>
      </c>
      <c r="Y75" s="113">
        <f t="shared" si="21"/>
        <v>0</v>
      </c>
      <c r="Z75" s="113">
        <f t="shared" si="21"/>
        <v>0</v>
      </c>
      <c r="AA75" s="113">
        <f t="shared" si="21"/>
        <v>0</v>
      </c>
      <c r="AB75" s="113">
        <f t="shared" si="21"/>
        <v>0</v>
      </c>
      <c r="AC75" s="113">
        <f t="shared" si="21"/>
        <v>0</v>
      </c>
      <c r="AD75" s="113">
        <f t="shared" si="21"/>
        <v>0</v>
      </c>
      <c r="AE75" s="113">
        <f t="shared" si="21"/>
        <v>0</v>
      </c>
      <c r="AF75" s="113">
        <f t="shared" si="21"/>
        <v>0</v>
      </c>
      <c r="AG75" s="113">
        <f t="shared" si="21"/>
        <v>0</v>
      </c>
      <c r="AH75" s="113">
        <f t="shared" si="21"/>
        <v>0</v>
      </c>
      <c r="AI75" s="113">
        <f t="shared" si="21"/>
        <v>0</v>
      </c>
      <c r="AJ75" s="113">
        <f t="shared" si="21"/>
        <v>0</v>
      </c>
      <c r="AK75" s="113">
        <f t="shared" si="21"/>
        <v>0</v>
      </c>
      <c r="AL75" s="113">
        <f t="shared" si="21"/>
        <v>0</v>
      </c>
      <c r="AM75" s="113">
        <f t="shared" si="21"/>
        <v>0</v>
      </c>
      <c r="AN75" s="113">
        <f t="shared" si="21"/>
        <v>0</v>
      </c>
      <c r="AO75" s="113">
        <f t="shared" si="21"/>
        <v>0</v>
      </c>
      <c r="AP75" s="113">
        <f t="shared" si="21"/>
        <v>0</v>
      </c>
      <c r="AQ75" s="113">
        <f t="shared" si="21"/>
        <v>0</v>
      </c>
    </row>
    <row r="76" spans="1:43" ht="19.5" customHeight="1" thickBot="1">
      <c r="A76" s="39" t="s">
        <v>31</v>
      </c>
      <c r="B76" s="165" t="s">
        <v>30</v>
      </c>
      <c r="C76" s="114"/>
      <c r="D76" s="177"/>
      <c r="E76" s="195"/>
      <c r="F76" s="28">
        <f t="shared" si="8"/>
        <v>90224.790000000008</v>
      </c>
      <c r="G76" s="28">
        <f t="shared" si="9"/>
        <v>308006.42</v>
      </c>
      <c r="H76" s="115">
        <f t="shared" ref="H76:AQ76" si="22">SUM(H45:H75)</f>
        <v>0</v>
      </c>
      <c r="I76" s="116">
        <f t="shared" si="22"/>
        <v>130</v>
      </c>
      <c r="J76" s="116">
        <f t="shared" si="22"/>
        <v>1550</v>
      </c>
      <c r="K76" s="116">
        <f t="shared" si="22"/>
        <v>3100</v>
      </c>
      <c r="L76" s="116">
        <f t="shared" si="22"/>
        <v>3100</v>
      </c>
      <c r="M76" s="116">
        <f t="shared" si="22"/>
        <v>3100</v>
      </c>
      <c r="N76" s="116">
        <f t="shared" si="22"/>
        <v>14600</v>
      </c>
      <c r="O76" s="116">
        <f t="shared" si="22"/>
        <v>3100</v>
      </c>
      <c r="P76" s="116">
        <f t="shared" si="22"/>
        <v>38990.79</v>
      </c>
      <c r="Q76" s="116">
        <f t="shared" si="22"/>
        <v>7118</v>
      </c>
      <c r="R76" s="116">
        <f t="shared" si="22"/>
        <v>5518</v>
      </c>
      <c r="S76" s="117">
        <f t="shared" si="22"/>
        <v>9918</v>
      </c>
      <c r="T76" s="117">
        <f t="shared" si="22"/>
        <v>16811.57</v>
      </c>
      <c r="U76" s="117">
        <f t="shared" si="22"/>
        <v>28628.25</v>
      </c>
      <c r="V76" s="117">
        <f t="shared" si="22"/>
        <v>34803.195</v>
      </c>
      <c r="W76" s="117">
        <f t="shared" si="22"/>
        <v>35225.875</v>
      </c>
      <c r="X76" s="117">
        <f t="shared" si="22"/>
        <v>30803.195</v>
      </c>
      <c r="Y76" s="117">
        <f t="shared" si="22"/>
        <v>35503.195</v>
      </c>
      <c r="Z76" s="117">
        <f t="shared" si="22"/>
        <v>10885</v>
      </c>
      <c r="AA76" s="117">
        <f t="shared" si="22"/>
        <v>10885</v>
      </c>
      <c r="AB76" s="117">
        <f t="shared" si="22"/>
        <v>46611.195</v>
      </c>
      <c r="AC76" s="117">
        <f t="shared" si="22"/>
        <v>18906.875</v>
      </c>
      <c r="AD76" s="117">
        <f t="shared" si="22"/>
        <v>20040.195</v>
      </c>
      <c r="AE76" s="117">
        <f t="shared" si="22"/>
        <v>18902.875</v>
      </c>
      <c r="AF76" s="117">
        <f t="shared" si="22"/>
        <v>12336.5</v>
      </c>
      <c r="AG76" s="117">
        <f t="shared" si="22"/>
        <v>20669.5</v>
      </c>
      <c r="AH76" s="117">
        <f t="shared" si="22"/>
        <v>20669.5</v>
      </c>
      <c r="AI76" s="117">
        <f t="shared" si="22"/>
        <v>20669.5</v>
      </c>
      <c r="AJ76" s="117">
        <f t="shared" si="22"/>
        <v>20669.5</v>
      </c>
      <c r="AK76" s="117">
        <f t="shared" si="22"/>
        <v>20669.5</v>
      </c>
      <c r="AL76" s="117">
        <f t="shared" si="22"/>
        <v>20669.5</v>
      </c>
      <c r="AM76" s="117">
        <f t="shared" si="22"/>
        <v>20669.5</v>
      </c>
      <c r="AN76" s="117">
        <f t="shared" si="22"/>
        <v>20669.5</v>
      </c>
      <c r="AO76" s="117">
        <f t="shared" si="22"/>
        <v>20669.5</v>
      </c>
      <c r="AP76" s="117">
        <f t="shared" si="22"/>
        <v>20669.5</v>
      </c>
      <c r="AQ76" s="117">
        <f t="shared" si="22"/>
        <v>20669.5</v>
      </c>
    </row>
    <row r="77" spans="1:43" ht="19.5" customHeight="1" thickBot="1">
      <c r="A77" s="71" t="s">
        <v>137</v>
      </c>
      <c r="B77" s="72"/>
      <c r="C77" s="72"/>
      <c r="D77" s="73"/>
      <c r="E77" s="173"/>
      <c r="F77" s="74">
        <f t="shared" si="8"/>
        <v>90224.790000000008</v>
      </c>
      <c r="G77" s="75">
        <f t="shared" si="9"/>
        <v>311006.42</v>
      </c>
      <c r="H77" s="76">
        <f t="shared" ref="H77:AQ77" si="23">H44+H76</f>
        <v>0</v>
      </c>
      <c r="I77" s="77">
        <f t="shared" si="23"/>
        <v>130</v>
      </c>
      <c r="J77" s="77">
        <f t="shared" si="23"/>
        <v>1550</v>
      </c>
      <c r="K77" s="77">
        <f t="shared" si="23"/>
        <v>3100</v>
      </c>
      <c r="L77" s="77">
        <f t="shared" si="23"/>
        <v>3100</v>
      </c>
      <c r="M77" s="77">
        <f t="shared" si="23"/>
        <v>3100</v>
      </c>
      <c r="N77" s="77">
        <f t="shared" si="23"/>
        <v>14600</v>
      </c>
      <c r="O77" s="77">
        <f t="shared" si="23"/>
        <v>3100</v>
      </c>
      <c r="P77" s="77">
        <f t="shared" si="23"/>
        <v>38990.79</v>
      </c>
      <c r="Q77" s="77">
        <f t="shared" si="23"/>
        <v>7118</v>
      </c>
      <c r="R77" s="77">
        <f t="shared" si="23"/>
        <v>5518</v>
      </c>
      <c r="S77" s="78">
        <f t="shared" si="23"/>
        <v>9918</v>
      </c>
      <c r="T77" s="78">
        <f t="shared" si="23"/>
        <v>16811.57</v>
      </c>
      <c r="U77" s="78">
        <f t="shared" si="23"/>
        <v>28628.25</v>
      </c>
      <c r="V77" s="78">
        <f t="shared" si="23"/>
        <v>34803.195</v>
      </c>
      <c r="W77" s="78">
        <f t="shared" si="23"/>
        <v>35225.875</v>
      </c>
      <c r="X77" s="78">
        <f t="shared" si="23"/>
        <v>30803.195</v>
      </c>
      <c r="Y77" s="78">
        <f t="shared" si="23"/>
        <v>35503.195</v>
      </c>
      <c r="Z77" s="78">
        <f t="shared" si="23"/>
        <v>10885</v>
      </c>
      <c r="AA77" s="78">
        <f t="shared" si="23"/>
        <v>10885</v>
      </c>
      <c r="AB77" s="78">
        <f t="shared" si="23"/>
        <v>46611.195</v>
      </c>
      <c r="AC77" s="78">
        <f t="shared" si="23"/>
        <v>18906.875</v>
      </c>
      <c r="AD77" s="78">
        <f t="shared" si="23"/>
        <v>20040.195</v>
      </c>
      <c r="AE77" s="78">
        <f t="shared" si="23"/>
        <v>21902.875</v>
      </c>
      <c r="AF77" s="78">
        <f t="shared" si="23"/>
        <v>12336.5</v>
      </c>
      <c r="AG77" s="78">
        <f t="shared" si="23"/>
        <v>20669.5</v>
      </c>
      <c r="AH77" s="78">
        <f t="shared" si="23"/>
        <v>20669.5</v>
      </c>
      <c r="AI77" s="78">
        <f t="shared" si="23"/>
        <v>20669.5</v>
      </c>
      <c r="AJ77" s="78">
        <f t="shared" si="23"/>
        <v>20669.5</v>
      </c>
      <c r="AK77" s="78">
        <f t="shared" si="23"/>
        <v>20669.5</v>
      </c>
      <c r="AL77" s="78">
        <f t="shared" si="23"/>
        <v>20669.5</v>
      </c>
      <c r="AM77" s="78">
        <f t="shared" si="23"/>
        <v>20669.5</v>
      </c>
      <c r="AN77" s="78">
        <f t="shared" si="23"/>
        <v>20669.5</v>
      </c>
      <c r="AO77" s="78">
        <f t="shared" si="23"/>
        <v>20669.5</v>
      </c>
      <c r="AP77" s="78">
        <f t="shared" si="23"/>
        <v>20669.5</v>
      </c>
      <c r="AQ77" s="78">
        <f t="shared" si="23"/>
        <v>20669.5</v>
      </c>
    </row>
    <row r="78" spans="1:43" ht="19.5" customHeight="1" thickBot="1">
      <c r="A78" s="169" t="s">
        <v>71</v>
      </c>
      <c r="B78" s="1"/>
      <c r="C78" s="1"/>
      <c r="D78" s="1"/>
      <c r="E78" s="1"/>
      <c r="F78" s="27">
        <f>F38-F77</f>
        <v>-47133.060000000019</v>
      </c>
      <c r="G78" s="27">
        <f>G38-G77</f>
        <v>-142176.495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18"/>
      <c r="T78" s="2"/>
      <c r="U78" s="79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</row>
    <row r="79" spans="1:43" ht="19.5" customHeight="1" thickBot="1">
      <c r="A79" s="119" t="s">
        <v>57</v>
      </c>
      <c r="B79" s="119"/>
      <c r="C79" s="119"/>
      <c r="D79" s="119"/>
      <c r="E79" s="174"/>
      <c r="F79" s="27">
        <f>+F78</f>
        <v>-47133.060000000019</v>
      </c>
      <c r="G79" s="28">
        <f>+G78</f>
        <v>-142176.495</v>
      </c>
      <c r="H79" s="120">
        <f t="shared" ref="H79:AQ79" si="24">H38-H77</f>
        <v>0</v>
      </c>
      <c r="I79" s="121">
        <f t="shared" si="24"/>
        <v>-52.844999999999999</v>
      </c>
      <c r="J79" s="121">
        <f t="shared" si="24"/>
        <v>-180.07499999999982</v>
      </c>
      <c r="K79" s="121">
        <f t="shared" si="24"/>
        <v>-990.14999999999964</v>
      </c>
      <c r="L79" s="121">
        <f t="shared" si="24"/>
        <v>-1260.1499999999999</v>
      </c>
      <c r="M79" s="121">
        <f t="shared" si="24"/>
        <v>8855.8499999999985</v>
      </c>
      <c r="N79" s="121">
        <f t="shared" si="24"/>
        <v>-7760.15</v>
      </c>
      <c r="O79" s="121">
        <f t="shared" si="24"/>
        <v>-1260.1499999999999</v>
      </c>
      <c r="P79" s="121">
        <f t="shared" si="24"/>
        <v>-36479.94</v>
      </c>
      <c r="Q79" s="121">
        <f t="shared" si="24"/>
        <v>-935.14999999999964</v>
      </c>
      <c r="R79" s="121">
        <f t="shared" si="24"/>
        <v>-1335.1499999999996</v>
      </c>
      <c r="S79" s="122">
        <f t="shared" si="24"/>
        <v>-5735.15</v>
      </c>
      <c r="T79" s="122">
        <f t="shared" si="24"/>
        <v>-7368.6450000000004</v>
      </c>
      <c r="U79" s="122">
        <f t="shared" si="24"/>
        <v>3737.75</v>
      </c>
      <c r="V79" s="122">
        <f t="shared" si="24"/>
        <v>-17130.195</v>
      </c>
      <c r="W79" s="122">
        <f t="shared" si="24"/>
        <v>-17452.875</v>
      </c>
      <c r="X79" s="122">
        <f t="shared" si="24"/>
        <v>-21030.195</v>
      </c>
      <c r="Y79" s="122">
        <f t="shared" si="24"/>
        <v>-13230.195</v>
      </c>
      <c r="Z79" s="122">
        <f t="shared" si="24"/>
        <v>-9062</v>
      </c>
      <c r="AA79" s="122">
        <f t="shared" si="24"/>
        <v>-9062</v>
      </c>
      <c r="AB79" s="122">
        <f t="shared" si="24"/>
        <v>-24618.195</v>
      </c>
      <c r="AC79" s="122">
        <f t="shared" si="24"/>
        <v>-1676.875</v>
      </c>
      <c r="AD79" s="122">
        <f t="shared" si="24"/>
        <v>-10810.195</v>
      </c>
      <c r="AE79" s="122">
        <f t="shared" si="24"/>
        <v>-14472.875</v>
      </c>
      <c r="AF79" s="122">
        <f t="shared" si="24"/>
        <v>693.5</v>
      </c>
      <c r="AG79" s="122">
        <f t="shared" si="24"/>
        <v>2360.5</v>
      </c>
      <c r="AH79" s="122">
        <f t="shared" si="24"/>
        <v>2360.5</v>
      </c>
      <c r="AI79" s="122">
        <f t="shared" si="24"/>
        <v>2360.5</v>
      </c>
      <c r="AJ79" s="122">
        <f t="shared" si="24"/>
        <v>2360.5</v>
      </c>
      <c r="AK79" s="122">
        <f t="shared" si="24"/>
        <v>2360.5</v>
      </c>
      <c r="AL79" s="122">
        <f t="shared" si="24"/>
        <v>2060.5</v>
      </c>
      <c r="AM79" s="122">
        <f t="shared" si="24"/>
        <v>2060.5</v>
      </c>
      <c r="AN79" s="122">
        <f t="shared" si="24"/>
        <v>2860.5</v>
      </c>
      <c r="AO79" s="122">
        <f t="shared" si="24"/>
        <v>3160.5</v>
      </c>
      <c r="AP79" s="122">
        <f t="shared" si="24"/>
        <v>3160.5</v>
      </c>
      <c r="AQ79" s="122">
        <f t="shared" si="24"/>
        <v>3260.5</v>
      </c>
    </row>
    <row r="80" spans="1:43" ht="19.5" customHeight="1" thickBot="1">
      <c r="A80" s="123"/>
      <c r="B80" s="123"/>
      <c r="C80" s="123"/>
      <c r="D80" s="124"/>
      <c r="E80" s="164"/>
      <c r="F80" s="27"/>
      <c r="G80" s="28"/>
      <c r="H80" s="125"/>
      <c r="I80" s="126"/>
      <c r="J80" s="126"/>
      <c r="K80" s="126"/>
      <c r="L80" s="126"/>
      <c r="M80" s="126"/>
      <c r="N80" s="126"/>
      <c r="O80" s="126"/>
      <c r="P80" s="126"/>
      <c r="Q80" s="126"/>
      <c r="R80" s="126"/>
      <c r="S80" s="126"/>
      <c r="T80" s="127"/>
      <c r="U80" s="128"/>
      <c r="V80" s="129"/>
      <c r="W80" s="129"/>
      <c r="X80" s="129"/>
      <c r="Y80" s="129"/>
      <c r="Z80" s="129"/>
      <c r="AA80" s="129"/>
      <c r="AB80" s="129"/>
      <c r="AC80" s="129"/>
      <c r="AD80" s="129"/>
      <c r="AE80" s="129"/>
      <c r="AF80" s="129"/>
      <c r="AG80" s="129"/>
      <c r="AH80" s="129"/>
      <c r="AI80" s="129"/>
      <c r="AJ80" s="129"/>
      <c r="AK80" s="129"/>
      <c r="AL80" s="129"/>
      <c r="AM80" s="129"/>
      <c r="AN80" s="129"/>
      <c r="AO80" s="129"/>
      <c r="AP80" s="129"/>
      <c r="AQ80" s="129"/>
    </row>
    <row r="81" spans="1:43" ht="39.75" customHeight="1" thickBot="1">
      <c r="A81" s="294" t="s">
        <v>58</v>
      </c>
      <c r="B81" s="315" t="s">
        <v>30</v>
      </c>
      <c r="C81" s="316"/>
      <c r="D81" s="295">
        <v>11996</v>
      </c>
      <c r="E81" s="296"/>
      <c r="F81" s="297">
        <f>+D81+F79</f>
        <v>-35137.060000000019</v>
      </c>
      <c r="G81" s="297">
        <f>+F81+G79</f>
        <v>-177313.55500000002</v>
      </c>
      <c r="H81" s="130">
        <f>D81+H79</f>
        <v>11996</v>
      </c>
      <c r="I81" s="77">
        <f t="shared" ref="I81:AQ81" si="25">H81+I79</f>
        <v>11943.155000000001</v>
      </c>
      <c r="J81" s="77">
        <f t="shared" si="25"/>
        <v>11763.080000000002</v>
      </c>
      <c r="K81" s="77">
        <f t="shared" si="25"/>
        <v>10772.930000000002</v>
      </c>
      <c r="L81" s="77">
        <f t="shared" si="25"/>
        <v>9512.7800000000025</v>
      </c>
      <c r="M81" s="77">
        <f t="shared" si="25"/>
        <v>18368.63</v>
      </c>
      <c r="N81" s="77">
        <f t="shared" si="25"/>
        <v>10608.480000000001</v>
      </c>
      <c r="O81" s="77">
        <f t="shared" si="25"/>
        <v>9348.3300000000017</v>
      </c>
      <c r="P81" s="77">
        <f t="shared" si="25"/>
        <v>-27131.61</v>
      </c>
      <c r="Q81" s="77">
        <f t="shared" si="25"/>
        <v>-28066.760000000002</v>
      </c>
      <c r="R81" s="78">
        <f t="shared" si="25"/>
        <v>-29401.910000000003</v>
      </c>
      <c r="S81" s="131">
        <f t="shared" si="25"/>
        <v>-35137.060000000005</v>
      </c>
      <c r="T81" s="131">
        <f t="shared" si="25"/>
        <v>-42505.705000000002</v>
      </c>
      <c r="U81" s="131">
        <f t="shared" si="25"/>
        <v>-38767.955000000002</v>
      </c>
      <c r="V81" s="131">
        <f t="shared" si="25"/>
        <v>-55898.15</v>
      </c>
      <c r="W81" s="131">
        <f t="shared" si="25"/>
        <v>-73351.024999999994</v>
      </c>
      <c r="X81" s="131">
        <f t="shared" si="25"/>
        <v>-94381.22</v>
      </c>
      <c r="Y81" s="131">
        <f t="shared" si="25"/>
        <v>-107611.41500000001</v>
      </c>
      <c r="Z81" s="131">
        <f t="shared" si="25"/>
        <v>-116673.41500000001</v>
      </c>
      <c r="AA81" s="131">
        <f t="shared" si="25"/>
        <v>-125735.41500000001</v>
      </c>
      <c r="AB81" s="131">
        <f t="shared" si="25"/>
        <v>-150353.61000000002</v>
      </c>
      <c r="AC81" s="131">
        <f t="shared" si="25"/>
        <v>-152030.48500000002</v>
      </c>
      <c r="AD81" s="131">
        <f t="shared" si="25"/>
        <v>-162840.68000000002</v>
      </c>
      <c r="AE81" s="131">
        <f t="shared" si="25"/>
        <v>-177313.55500000002</v>
      </c>
      <c r="AF81" s="131">
        <f t="shared" si="25"/>
        <v>-176620.05500000002</v>
      </c>
      <c r="AG81" s="131">
        <f t="shared" si="25"/>
        <v>-174259.55500000002</v>
      </c>
      <c r="AH81" s="131">
        <f t="shared" si="25"/>
        <v>-171899.05500000002</v>
      </c>
      <c r="AI81" s="131">
        <f t="shared" si="25"/>
        <v>-169538.55500000002</v>
      </c>
      <c r="AJ81" s="131">
        <f t="shared" si="25"/>
        <v>-167178.05500000002</v>
      </c>
      <c r="AK81" s="131">
        <f t="shared" si="25"/>
        <v>-164817.55500000002</v>
      </c>
      <c r="AL81" s="131">
        <f t="shared" si="25"/>
        <v>-162757.05500000002</v>
      </c>
      <c r="AM81" s="131">
        <f t="shared" si="25"/>
        <v>-160696.55500000002</v>
      </c>
      <c r="AN81" s="131">
        <f t="shared" si="25"/>
        <v>-157836.05500000002</v>
      </c>
      <c r="AO81" s="131">
        <f t="shared" si="25"/>
        <v>-154675.55500000002</v>
      </c>
      <c r="AP81" s="131">
        <f t="shared" si="25"/>
        <v>-151515.05500000002</v>
      </c>
      <c r="AQ81" s="131">
        <f t="shared" si="25"/>
        <v>-148254.55500000002</v>
      </c>
    </row>
    <row r="82" spans="1:43" ht="43.9" customHeight="1">
      <c r="A82" s="309" t="s">
        <v>128</v>
      </c>
      <c r="B82" s="310"/>
      <c r="C82" s="310"/>
      <c r="D82" s="310"/>
      <c r="E82" s="310"/>
      <c r="F82" s="310"/>
      <c r="G82" s="310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2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</row>
    <row r="83" spans="1:43" ht="19.5" customHeight="1">
      <c r="A83" s="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2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</row>
    <row r="84" spans="1:43" ht="19.5" customHeight="1" thickBot="1">
      <c r="A84" s="132" t="s">
        <v>59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2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</row>
    <row r="85" spans="1:43" ht="19.5" customHeight="1" thickBot="1">
      <c r="A85" s="5" t="s">
        <v>60</v>
      </c>
      <c r="B85" s="6"/>
      <c r="C85" s="6"/>
      <c r="D85" s="6"/>
      <c r="E85" s="170"/>
      <c r="F85" s="81"/>
      <c r="G85" s="81"/>
      <c r="H85" s="133">
        <f>H9</f>
        <v>44227</v>
      </c>
      <c r="I85" s="82">
        <f t="shared" ref="I85:AQ85" si="26">IF(H85="","",EOMONTH(H85,1))</f>
        <v>44255</v>
      </c>
      <c r="J85" s="82">
        <f t="shared" si="26"/>
        <v>44286</v>
      </c>
      <c r="K85" s="82">
        <f t="shared" si="26"/>
        <v>44316</v>
      </c>
      <c r="L85" s="82">
        <f t="shared" si="26"/>
        <v>44347</v>
      </c>
      <c r="M85" s="82">
        <f t="shared" si="26"/>
        <v>44377</v>
      </c>
      <c r="N85" s="82">
        <f t="shared" si="26"/>
        <v>44408</v>
      </c>
      <c r="O85" s="82">
        <f t="shared" si="26"/>
        <v>44439</v>
      </c>
      <c r="P85" s="82">
        <f t="shared" si="26"/>
        <v>44469</v>
      </c>
      <c r="Q85" s="82">
        <f t="shared" si="26"/>
        <v>44500</v>
      </c>
      <c r="R85" s="82">
        <f t="shared" si="26"/>
        <v>44530</v>
      </c>
      <c r="S85" s="83">
        <f t="shared" si="26"/>
        <v>44561</v>
      </c>
      <c r="T85" s="83">
        <f t="shared" si="26"/>
        <v>44592</v>
      </c>
      <c r="U85" s="83">
        <f t="shared" si="26"/>
        <v>44620</v>
      </c>
      <c r="V85" s="83">
        <f t="shared" si="26"/>
        <v>44651</v>
      </c>
      <c r="W85" s="83">
        <f t="shared" si="26"/>
        <v>44681</v>
      </c>
      <c r="X85" s="83">
        <f t="shared" si="26"/>
        <v>44712</v>
      </c>
      <c r="Y85" s="83">
        <f t="shared" si="26"/>
        <v>44742</v>
      </c>
      <c r="Z85" s="83">
        <f t="shared" si="26"/>
        <v>44773</v>
      </c>
      <c r="AA85" s="83">
        <f t="shared" si="26"/>
        <v>44804</v>
      </c>
      <c r="AB85" s="83">
        <f t="shared" si="26"/>
        <v>44834</v>
      </c>
      <c r="AC85" s="83">
        <f t="shared" si="26"/>
        <v>44865</v>
      </c>
      <c r="AD85" s="83">
        <f t="shared" si="26"/>
        <v>44895</v>
      </c>
      <c r="AE85" s="83">
        <f t="shared" si="26"/>
        <v>44926</v>
      </c>
      <c r="AF85" s="83">
        <f t="shared" si="26"/>
        <v>44957</v>
      </c>
      <c r="AG85" s="83">
        <f t="shared" si="26"/>
        <v>44985</v>
      </c>
      <c r="AH85" s="83">
        <f t="shared" si="26"/>
        <v>45016</v>
      </c>
      <c r="AI85" s="83">
        <f t="shared" si="26"/>
        <v>45046</v>
      </c>
      <c r="AJ85" s="83">
        <f t="shared" si="26"/>
        <v>45077</v>
      </c>
      <c r="AK85" s="83">
        <f t="shared" si="26"/>
        <v>45107</v>
      </c>
      <c r="AL85" s="83">
        <f t="shared" si="26"/>
        <v>45138</v>
      </c>
      <c r="AM85" s="83">
        <f t="shared" si="26"/>
        <v>45169</v>
      </c>
      <c r="AN85" s="83">
        <f t="shared" si="26"/>
        <v>45199</v>
      </c>
      <c r="AO85" s="83">
        <f t="shared" si="26"/>
        <v>45230</v>
      </c>
      <c r="AP85" s="83">
        <f t="shared" si="26"/>
        <v>45260</v>
      </c>
      <c r="AQ85" s="83">
        <f t="shared" si="26"/>
        <v>45291</v>
      </c>
    </row>
    <row r="86" spans="1:43" ht="19.5" customHeight="1">
      <c r="A86" s="134" t="s">
        <v>61</v>
      </c>
      <c r="B86" s="135"/>
      <c r="C86" s="135"/>
      <c r="D86" s="136"/>
      <c r="E86" s="175"/>
      <c r="F86" s="137"/>
      <c r="G86" s="137"/>
      <c r="H86" s="138">
        <v>0</v>
      </c>
      <c r="I86" s="139">
        <v>0</v>
      </c>
      <c r="J86" s="139">
        <v>0</v>
      </c>
      <c r="K86" s="139">
        <v>0</v>
      </c>
      <c r="L86" s="139">
        <v>0</v>
      </c>
      <c r="M86" s="139">
        <v>0</v>
      </c>
      <c r="N86" s="139">
        <v>0</v>
      </c>
      <c r="O86" s="139">
        <v>0</v>
      </c>
      <c r="P86" s="139">
        <v>0</v>
      </c>
      <c r="Q86" s="139">
        <v>0</v>
      </c>
      <c r="R86" s="139">
        <v>0</v>
      </c>
      <c r="S86" s="140">
        <v>0</v>
      </c>
      <c r="T86" s="140">
        <v>0</v>
      </c>
      <c r="U86" s="140">
        <v>0</v>
      </c>
      <c r="V86" s="140">
        <v>0</v>
      </c>
      <c r="W86" s="140">
        <v>0</v>
      </c>
      <c r="X86" s="140">
        <v>0</v>
      </c>
      <c r="Y86" s="140">
        <v>0</v>
      </c>
      <c r="Z86" s="140">
        <v>0</v>
      </c>
      <c r="AA86" s="140">
        <v>0</v>
      </c>
      <c r="AB86" s="140">
        <v>0</v>
      </c>
      <c r="AC86" s="140">
        <v>0</v>
      </c>
      <c r="AD86" s="140">
        <v>0</v>
      </c>
      <c r="AE86" s="140">
        <v>0</v>
      </c>
      <c r="AF86" s="140">
        <v>0</v>
      </c>
      <c r="AG86" s="140">
        <v>0</v>
      </c>
      <c r="AH86" s="140">
        <v>0</v>
      </c>
      <c r="AI86" s="140">
        <v>0</v>
      </c>
      <c r="AJ86" s="140">
        <v>0</v>
      </c>
      <c r="AK86" s="140">
        <v>0</v>
      </c>
      <c r="AL86" s="140">
        <v>0</v>
      </c>
      <c r="AM86" s="140">
        <v>0</v>
      </c>
      <c r="AN86" s="140">
        <v>0</v>
      </c>
      <c r="AO86" s="140">
        <v>0</v>
      </c>
      <c r="AP86" s="140">
        <v>0</v>
      </c>
      <c r="AQ86" s="140">
        <v>0</v>
      </c>
    </row>
    <row r="87" spans="1:43" ht="19.5" customHeight="1">
      <c r="A87" s="134" t="s">
        <v>62</v>
      </c>
      <c r="B87" s="135"/>
      <c r="C87" s="135"/>
      <c r="D87" s="136"/>
      <c r="E87" s="175"/>
      <c r="F87" s="137"/>
      <c r="G87" s="137"/>
      <c r="H87" s="138">
        <v>0</v>
      </c>
      <c r="I87" s="139">
        <v>0</v>
      </c>
      <c r="J87" s="139">
        <v>0</v>
      </c>
      <c r="K87" s="139">
        <v>0</v>
      </c>
      <c r="L87" s="139">
        <v>0</v>
      </c>
      <c r="M87" s="139">
        <v>0</v>
      </c>
      <c r="N87" s="139">
        <v>0</v>
      </c>
      <c r="O87" s="139">
        <v>0</v>
      </c>
      <c r="P87" s="139">
        <v>0</v>
      </c>
      <c r="Q87" s="139">
        <v>0</v>
      </c>
      <c r="R87" s="139">
        <v>0</v>
      </c>
      <c r="S87" s="140">
        <v>0</v>
      </c>
      <c r="T87" s="140">
        <v>0</v>
      </c>
      <c r="U87" s="140">
        <v>0</v>
      </c>
      <c r="V87" s="140">
        <v>0</v>
      </c>
      <c r="W87" s="140">
        <v>0</v>
      </c>
      <c r="X87" s="140">
        <v>0</v>
      </c>
      <c r="Y87" s="140">
        <v>0</v>
      </c>
      <c r="Z87" s="140">
        <v>0</v>
      </c>
      <c r="AA87" s="140">
        <v>0</v>
      </c>
      <c r="AB87" s="140">
        <v>0</v>
      </c>
      <c r="AC87" s="140">
        <v>0</v>
      </c>
      <c r="AD87" s="140">
        <v>0</v>
      </c>
      <c r="AE87" s="140">
        <v>0</v>
      </c>
      <c r="AF87" s="140">
        <v>0</v>
      </c>
      <c r="AG87" s="140">
        <v>0</v>
      </c>
      <c r="AH87" s="140">
        <v>0</v>
      </c>
      <c r="AI87" s="140">
        <v>0</v>
      </c>
      <c r="AJ87" s="140">
        <v>0</v>
      </c>
      <c r="AK87" s="140">
        <v>0</v>
      </c>
      <c r="AL87" s="140">
        <v>0</v>
      </c>
      <c r="AM87" s="140">
        <v>0</v>
      </c>
      <c r="AN87" s="140">
        <v>0</v>
      </c>
      <c r="AO87" s="140">
        <v>0</v>
      </c>
      <c r="AP87" s="140">
        <v>0</v>
      </c>
      <c r="AQ87" s="140">
        <v>0</v>
      </c>
    </row>
    <row r="88" spans="1:43" ht="19.5" customHeight="1">
      <c r="A88" s="141" t="s">
        <v>63</v>
      </c>
      <c r="B88" s="142"/>
      <c r="C88" s="142"/>
      <c r="D88" s="143"/>
      <c r="E88" s="176"/>
      <c r="F88" s="144"/>
      <c r="G88" s="144"/>
      <c r="H88" s="138">
        <v>0</v>
      </c>
      <c r="I88" s="139">
        <v>0</v>
      </c>
      <c r="J88" s="111">
        <v>0</v>
      </c>
      <c r="K88" s="111">
        <v>0</v>
      </c>
      <c r="L88" s="111">
        <v>0</v>
      </c>
      <c r="M88" s="111">
        <v>0</v>
      </c>
      <c r="N88" s="111">
        <v>0</v>
      </c>
      <c r="O88" s="111">
        <v>0</v>
      </c>
      <c r="P88" s="111">
        <v>0</v>
      </c>
      <c r="Q88" s="111">
        <v>0</v>
      </c>
      <c r="R88" s="139">
        <v>0</v>
      </c>
      <c r="S88" s="145">
        <v>0</v>
      </c>
      <c r="T88" s="145">
        <v>0</v>
      </c>
      <c r="U88" s="145">
        <v>0</v>
      </c>
      <c r="V88" s="145">
        <v>0</v>
      </c>
      <c r="W88" s="145">
        <v>0</v>
      </c>
      <c r="X88" s="145">
        <v>0</v>
      </c>
      <c r="Y88" s="145">
        <v>0</v>
      </c>
      <c r="Z88" s="145">
        <v>0</v>
      </c>
      <c r="AA88" s="145">
        <v>0</v>
      </c>
      <c r="AB88" s="145">
        <v>0</v>
      </c>
      <c r="AC88" s="145">
        <v>0</v>
      </c>
      <c r="AD88" s="145">
        <v>0</v>
      </c>
      <c r="AE88" s="145">
        <v>0</v>
      </c>
      <c r="AF88" s="145">
        <v>0</v>
      </c>
      <c r="AG88" s="145">
        <v>0</v>
      </c>
      <c r="AH88" s="145">
        <v>0</v>
      </c>
      <c r="AI88" s="145">
        <v>0</v>
      </c>
      <c r="AJ88" s="145">
        <v>0</v>
      </c>
      <c r="AK88" s="145">
        <v>0</v>
      </c>
      <c r="AL88" s="145">
        <v>0</v>
      </c>
      <c r="AM88" s="145">
        <v>0</v>
      </c>
      <c r="AN88" s="145">
        <v>0</v>
      </c>
      <c r="AO88" s="145">
        <v>0</v>
      </c>
      <c r="AP88" s="145">
        <v>0</v>
      </c>
      <c r="AQ88" s="145">
        <v>0</v>
      </c>
    </row>
    <row r="89" spans="1:43" ht="19.5" customHeight="1" thickBot="1">
      <c r="A89" s="141" t="s">
        <v>64</v>
      </c>
      <c r="B89" s="142"/>
      <c r="C89" s="142"/>
      <c r="D89" s="143"/>
      <c r="E89" s="176"/>
      <c r="F89" s="144"/>
      <c r="G89" s="144"/>
      <c r="H89" s="138">
        <v>0</v>
      </c>
      <c r="I89" s="111">
        <v>0</v>
      </c>
      <c r="J89" s="139">
        <v>0</v>
      </c>
      <c r="K89" s="139">
        <v>0</v>
      </c>
      <c r="L89" s="139">
        <v>0</v>
      </c>
      <c r="M89" s="139">
        <v>0</v>
      </c>
      <c r="N89" s="139">
        <v>0</v>
      </c>
      <c r="O89" s="139">
        <v>0</v>
      </c>
      <c r="P89" s="139">
        <v>0</v>
      </c>
      <c r="Q89" s="139">
        <v>0</v>
      </c>
      <c r="R89" s="139">
        <v>0</v>
      </c>
      <c r="S89" s="140">
        <v>0</v>
      </c>
      <c r="T89" s="140">
        <v>0</v>
      </c>
      <c r="U89" s="140">
        <v>0</v>
      </c>
      <c r="V89" s="140">
        <v>0</v>
      </c>
      <c r="W89" s="140">
        <v>0</v>
      </c>
      <c r="X89" s="140">
        <v>0</v>
      </c>
      <c r="Y89" s="140">
        <v>0</v>
      </c>
      <c r="Z89" s="140">
        <v>0</v>
      </c>
      <c r="AA89" s="140">
        <v>0</v>
      </c>
      <c r="AB89" s="140">
        <v>0</v>
      </c>
      <c r="AC89" s="140">
        <v>0</v>
      </c>
      <c r="AD89" s="140">
        <v>0</v>
      </c>
      <c r="AE89" s="140">
        <v>0</v>
      </c>
      <c r="AF89" s="140">
        <v>0</v>
      </c>
      <c r="AG89" s="140">
        <v>0</v>
      </c>
      <c r="AH89" s="140">
        <v>0</v>
      </c>
      <c r="AI89" s="140">
        <v>0</v>
      </c>
      <c r="AJ89" s="140">
        <v>0</v>
      </c>
      <c r="AK89" s="140">
        <v>0</v>
      </c>
      <c r="AL89" s="140">
        <v>0</v>
      </c>
      <c r="AM89" s="140">
        <v>0</v>
      </c>
      <c r="AN89" s="140">
        <v>0</v>
      </c>
      <c r="AO89" s="140">
        <v>0</v>
      </c>
      <c r="AP89" s="140">
        <v>0</v>
      </c>
      <c r="AQ89" s="140">
        <v>0</v>
      </c>
    </row>
    <row r="90" spans="1:43" ht="19.5" customHeight="1" thickBot="1">
      <c r="A90" s="146" t="s">
        <v>65</v>
      </c>
      <c r="B90" s="114"/>
      <c r="C90" s="114"/>
      <c r="D90" s="147"/>
      <c r="E90" s="177"/>
      <c r="F90" s="148"/>
      <c r="G90" s="148"/>
      <c r="H90" s="149">
        <f t="shared" ref="H90:AQ90" si="27">H86+H87-H88-H89</f>
        <v>0</v>
      </c>
      <c r="I90" s="149">
        <f t="shared" si="27"/>
        <v>0</v>
      </c>
      <c r="J90" s="149">
        <f t="shared" si="27"/>
        <v>0</v>
      </c>
      <c r="K90" s="149">
        <f t="shared" si="27"/>
        <v>0</v>
      </c>
      <c r="L90" s="149">
        <f t="shared" si="27"/>
        <v>0</v>
      </c>
      <c r="M90" s="149">
        <f t="shared" si="27"/>
        <v>0</v>
      </c>
      <c r="N90" s="149">
        <f t="shared" si="27"/>
        <v>0</v>
      </c>
      <c r="O90" s="149">
        <f t="shared" si="27"/>
        <v>0</v>
      </c>
      <c r="P90" s="149">
        <f t="shared" si="27"/>
        <v>0</v>
      </c>
      <c r="Q90" s="149">
        <f t="shared" si="27"/>
        <v>0</v>
      </c>
      <c r="R90" s="149">
        <f t="shared" si="27"/>
        <v>0</v>
      </c>
      <c r="S90" s="149">
        <f t="shared" si="27"/>
        <v>0</v>
      </c>
      <c r="T90" s="149">
        <f t="shared" si="27"/>
        <v>0</v>
      </c>
      <c r="U90" s="149">
        <f t="shared" si="27"/>
        <v>0</v>
      </c>
      <c r="V90" s="149">
        <f t="shared" si="27"/>
        <v>0</v>
      </c>
      <c r="W90" s="149">
        <f t="shared" si="27"/>
        <v>0</v>
      </c>
      <c r="X90" s="149">
        <f t="shared" si="27"/>
        <v>0</v>
      </c>
      <c r="Y90" s="149">
        <f t="shared" si="27"/>
        <v>0</v>
      </c>
      <c r="Z90" s="149">
        <f t="shared" si="27"/>
        <v>0</v>
      </c>
      <c r="AA90" s="149">
        <f t="shared" si="27"/>
        <v>0</v>
      </c>
      <c r="AB90" s="149">
        <f t="shared" si="27"/>
        <v>0</v>
      </c>
      <c r="AC90" s="149">
        <f t="shared" si="27"/>
        <v>0</v>
      </c>
      <c r="AD90" s="149">
        <f t="shared" si="27"/>
        <v>0</v>
      </c>
      <c r="AE90" s="149">
        <f t="shared" si="27"/>
        <v>0</v>
      </c>
      <c r="AF90" s="149">
        <f t="shared" si="27"/>
        <v>0</v>
      </c>
      <c r="AG90" s="149">
        <f t="shared" si="27"/>
        <v>0</v>
      </c>
      <c r="AH90" s="149">
        <f t="shared" si="27"/>
        <v>0</v>
      </c>
      <c r="AI90" s="149">
        <f t="shared" si="27"/>
        <v>0</v>
      </c>
      <c r="AJ90" s="149">
        <f t="shared" si="27"/>
        <v>0</v>
      </c>
      <c r="AK90" s="149">
        <f t="shared" si="27"/>
        <v>0</v>
      </c>
      <c r="AL90" s="149">
        <f t="shared" si="27"/>
        <v>0</v>
      </c>
      <c r="AM90" s="149">
        <f t="shared" si="27"/>
        <v>0</v>
      </c>
      <c r="AN90" s="149">
        <f t="shared" si="27"/>
        <v>0</v>
      </c>
      <c r="AO90" s="149">
        <f t="shared" si="27"/>
        <v>0</v>
      </c>
      <c r="AP90" s="149">
        <f t="shared" si="27"/>
        <v>0</v>
      </c>
      <c r="AQ90" s="149">
        <f t="shared" si="27"/>
        <v>0</v>
      </c>
    </row>
    <row r="91" spans="1:43" ht="19.5" customHeight="1" thickBot="1">
      <c r="A91" s="146" t="s">
        <v>66</v>
      </c>
      <c r="B91" s="114"/>
      <c r="C91" s="114"/>
      <c r="D91" s="147"/>
      <c r="E91" s="177"/>
      <c r="F91" s="148"/>
      <c r="G91" s="148"/>
      <c r="H91" s="149">
        <f>IF(H86+H87-H88-H89&lt;0,-(H86+H87-H88-H89),0)</f>
        <v>0</v>
      </c>
      <c r="I91" s="150">
        <v>0</v>
      </c>
      <c r="J91" s="150">
        <v>0</v>
      </c>
      <c r="K91" s="150">
        <v>0</v>
      </c>
      <c r="L91" s="150">
        <v>0</v>
      </c>
      <c r="M91" s="150">
        <v>0</v>
      </c>
      <c r="N91" s="150">
        <v>0</v>
      </c>
      <c r="O91" s="150">
        <v>0</v>
      </c>
      <c r="P91" s="150">
        <v>0</v>
      </c>
      <c r="Q91" s="150">
        <v>0</v>
      </c>
      <c r="R91" s="150">
        <v>0</v>
      </c>
      <c r="S91" s="151">
        <v>0</v>
      </c>
      <c r="T91" s="151">
        <v>0</v>
      </c>
      <c r="U91" s="151">
        <v>0</v>
      </c>
      <c r="V91" s="151">
        <v>0</v>
      </c>
      <c r="W91" s="151">
        <v>0</v>
      </c>
      <c r="X91" s="151">
        <v>0</v>
      </c>
      <c r="Y91" s="151">
        <v>0</v>
      </c>
      <c r="Z91" s="151">
        <v>0</v>
      </c>
      <c r="AA91" s="151">
        <v>0</v>
      </c>
      <c r="AB91" s="151">
        <v>0</v>
      </c>
      <c r="AC91" s="151">
        <v>0</v>
      </c>
      <c r="AD91" s="151">
        <v>0</v>
      </c>
      <c r="AE91" s="151">
        <v>0</v>
      </c>
      <c r="AF91" s="151">
        <v>0</v>
      </c>
      <c r="AG91" s="151">
        <v>0</v>
      </c>
      <c r="AH91" s="151">
        <v>0</v>
      </c>
      <c r="AI91" s="151">
        <v>0</v>
      </c>
      <c r="AJ91" s="151">
        <v>0</v>
      </c>
      <c r="AK91" s="151">
        <v>0</v>
      </c>
      <c r="AL91" s="151">
        <v>0</v>
      </c>
      <c r="AM91" s="151">
        <v>0</v>
      </c>
      <c r="AN91" s="151">
        <v>0</v>
      </c>
      <c r="AO91" s="151">
        <v>0</v>
      </c>
      <c r="AP91" s="151">
        <v>0</v>
      </c>
      <c r="AQ91" s="151">
        <v>0</v>
      </c>
    </row>
    <row r="92" spans="1:43" ht="19.5" customHeight="1" thickBot="1">
      <c r="A92" s="5" t="s">
        <v>67</v>
      </c>
      <c r="B92" s="72"/>
      <c r="C92" s="72"/>
      <c r="D92" s="152"/>
      <c r="E92" s="178"/>
      <c r="F92" s="153"/>
      <c r="G92" s="153"/>
      <c r="H92" s="131">
        <f t="shared" ref="H92:AQ92" si="28">H90</f>
        <v>0</v>
      </c>
      <c r="I92" s="131">
        <f t="shared" si="28"/>
        <v>0</v>
      </c>
      <c r="J92" s="131">
        <f t="shared" si="28"/>
        <v>0</v>
      </c>
      <c r="K92" s="131">
        <f t="shared" si="28"/>
        <v>0</v>
      </c>
      <c r="L92" s="131">
        <f t="shared" si="28"/>
        <v>0</v>
      </c>
      <c r="M92" s="131">
        <f t="shared" si="28"/>
        <v>0</v>
      </c>
      <c r="N92" s="131">
        <f t="shared" si="28"/>
        <v>0</v>
      </c>
      <c r="O92" s="131">
        <f t="shared" si="28"/>
        <v>0</v>
      </c>
      <c r="P92" s="131">
        <f t="shared" si="28"/>
        <v>0</v>
      </c>
      <c r="Q92" s="131">
        <f t="shared" si="28"/>
        <v>0</v>
      </c>
      <c r="R92" s="131">
        <f t="shared" si="28"/>
        <v>0</v>
      </c>
      <c r="S92" s="131">
        <f t="shared" si="28"/>
        <v>0</v>
      </c>
      <c r="T92" s="131">
        <f t="shared" si="28"/>
        <v>0</v>
      </c>
      <c r="U92" s="131">
        <f t="shared" si="28"/>
        <v>0</v>
      </c>
      <c r="V92" s="131">
        <f t="shared" si="28"/>
        <v>0</v>
      </c>
      <c r="W92" s="131">
        <f t="shared" si="28"/>
        <v>0</v>
      </c>
      <c r="X92" s="131">
        <f t="shared" si="28"/>
        <v>0</v>
      </c>
      <c r="Y92" s="131">
        <f t="shared" si="28"/>
        <v>0</v>
      </c>
      <c r="Z92" s="131">
        <f t="shared" si="28"/>
        <v>0</v>
      </c>
      <c r="AA92" s="131">
        <f t="shared" si="28"/>
        <v>0</v>
      </c>
      <c r="AB92" s="131">
        <f t="shared" si="28"/>
        <v>0</v>
      </c>
      <c r="AC92" s="131">
        <f t="shared" si="28"/>
        <v>0</v>
      </c>
      <c r="AD92" s="131">
        <f t="shared" si="28"/>
        <v>0</v>
      </c>
      <c r="AE92" s="131">
        <f t="shared" si="28"/>
        <v>0</v>
      </c>
      <c r="AF92" s="131">
        <f t="shared" si="28"/>
        <v>0</v>
      </c>
      <c r="AG92" s="131">
        <f t="shared" si="28"/>
        <v>0</v>
      </c>
      <c r="AH92" s="131">
        <f t="shared" si="28"/>
        <v>0</v>
      </c>
      <c r="AI92" s="131">
        <f t="shared" si="28"/>
        <v>0</v>
      </c>
      <c r="AJ92" s="131">
        <f t="shared" si="28"/>
        <v>0</v>
      </c>
      <c r="AK92" s="131">
        <f t="shared" si="28"/>
        <v>0</v>
      </c>
      <c r="AL92" s="131">
        <f t="shared" si="28"/>
        <v>0</v>
      </c>
      <c r="AM92" s="131">
        <f t="shared" si="28"/>
        <v>0</v>
      </c>
      <c r="AN92" s="131">
        <f t="shared" si="28"/>
        <v>0</v>
      </c>
      <c r="AO92" s="131">
        <f t="shared" si="28"/>
        <v>0</v>
      </c>
      <c r="AP92" s="131">
        <f t="shared" si="28"/>
        <v>0</v>
      </c>
      <c r="AQ92" s="131">
        <f t="shared" si="28"/>
        <v>0</v>
      </c>
    </row>
    <row r="93" spans="1:43" ht="19.5" customHeight="1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2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</row>
    <row r="94" spans="1:43" ht="19.5" customHeight="1">
      <c r="A94" s="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2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</row>
    <row r="95" spans="1:43" ht="19.5" customHeight="1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2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</row>
    <row r="96" spans="1:43" ht="19.5" customHeight="1">
      <c r="A96" s="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2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</row>
    <row r="97" spans="1:43" ht="19.5" customHeight="1">
      <c r="A97" s="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2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</row>
    <row r="98" spans="1:43" ht="19.5" customHeight="1">
      <c r="A98" s="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2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</row>
    <row r="99" spans="1:43" ht="19.5" customHeight="1">
      <c r="A99" s="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2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</row>
    <row r="100" spans="1:43" ht="19.5" customHeight="1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2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</row>
    <row r="101" spans="1:43" ht="19.5" customHeight="1">
      <c r="A101" s="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2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</row>
    <row r="102" spans="1:43" ht="19.5" customHeight="1">
      <c r="A102" s="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2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</row>
    <row r="103" spans="1:43" ht="19.5" customHeight="1">
      <c r="A103" s="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2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</row>
    <row r="104" spans="1:43" ht="19.5" customHeight="1">
      <c r="A104" s="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2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</row>
    <row r="105" spans="1:43" ht="19.5" customHeight="1">
      <c r="A105" s="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2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</row>
    <row r="106" spans="1:43" ht="19.5" customHeight="1">
      <c r="A106" s="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2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</row>
    <row r="107" spans="1:43" ht="19.5" customHeight="1">
      <c r="A107" s="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2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</row>
    <row r="108" spans="1:43" ht="19.5" customHeight="1">
      <c r="A108" s="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2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</row>
    <row r="109" spans="1:43" ht="19.5" customHeight="1">
      <c r="A109" s="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2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</row>
    <row r="110" spans="1:43" ht="19.5" customHeight="1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2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</row>
    <row r="111" spans="1:43" ht="19.5" customHeight="1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2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</row>
    <row r="112" spans="1:43" ht="19.5" customHeight="1">
      <c r="A112" s="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2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</row>
    <row r="113" spans="1:43" ht="19.5" customHeight="1">
      <c r="A113" s="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2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</row>
    <row r="114" spans="1:43" ht="19.5" customHeight="1">
      <c r="A114" s="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2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</row>
    <row r="115" spans="1:43" ht="19.5" customHeight="1">
      <c r="A115" s="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2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</row>
    <row r="116" spans="1:43" ht="19.5" customHeight="1">
      <c r="A116" s="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2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</row>
    <row r="117" spans="1:43" ht="19.5" customHeight="1">
      <c r="A117" s="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2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</row>
    <row r="118" spans="1:43" ht="19.5" customHeight="1">
      <c r="A118" s="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2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</row>
    <row r="119" spans="1:43" ht="19.5" customHeight="1">
      <c r="A119" s="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2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</row>
    <row r="120" spans="1:43" ht="19.5" customHeight="1">
      <c r="A120" s="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2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</row>
    <row r="121" spans="1:43" ht="19.5" customHeight="1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2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</row>
    <row r="122" spans="1:43" ht="19.5" customHeight="1">
      <c r="A122" s="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2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</row>
    <row r="123" spans="1:43" ht="19.5" customHeight="1">
      <c r="A123" s="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2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</row>
    <row r="124" spans="1:43" ht="19.5" customHeight="1">
      <c r="A124" s="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2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</row>
    <row r="125" spans="1:43" ht="19.5" customHeight="1">
      <c r="A125" s="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2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</row>
    <row r="126" spans="1:43" ht="19.5" customHeight="1">
      <c r="A126" s="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2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</row>
    <row r="127" spans="1:43" ht="19.5" customHeight="1">
      <c r="A127" s="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2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</row>
    <row r="128" spans="1:43" ht="19.5" customHeight="1">
      <c r="A128" s="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2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</row>
    <row r="129" spans="1:43" ht="19.5" customHeight="1">
      <c r="A129" s="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2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</row>
    <row r="130" spans="1:43" ht="19.5" customHeight="1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2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</row>
    <row r="131" spans="1:43" ht="19.5" customHeight="1">
      <c r="A131" s="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2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</row>
    <row r="132" spans="1:43" ht="19.5" customHeight="1">
      <c r="A132" s="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2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</row>
    <row r="133" spans="1:43" ht="19.5" customHeight="1">
      <c r="A133" s="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2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</row>
    <row r="134" spans="1:43" ht="19.5" customHeight="1">
      <c r="A134" s="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2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</row>
    <row r="135" spans="1:43" ht="19.5" customHeight="1">
      <c r="A135" s="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2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</row>
    <row r="136" spans="1:43" ht="19.5" customHeight="1">
      <c r="A136" s="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2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</row>
    <row r="137" spans="1:43" ht="19.5" customHeight="1">
      <c r="A137" s="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2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</row>
    <row r="138" spans="1:43" ht="19.5" customHeight="1">
      <c r="A138" s="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2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</row>
    <row r="139" spans="1:43" ht="19.5" customHeight="1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2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</row>
    <row r="140" spans="1:43" ht="19.5" customHeight="1">
      <c r="A140" s="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2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</row>
    <row r="141" spans="1:43" ht="19.5" customHeight="1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2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</row>
    <row r="142" spans="1:43" ht="19.5" customHeight="1">
      <c r="A142" s="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2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</row>
    <row r="143" spans="1:43" ht="19.5" customHeight="1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2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</row>
    <row r="144" spans="1:43" ht="19.5" customHeight="1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2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</row>
    <row r="145" spans="1:43" ht="19.5" customHeight="1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2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</row>
    <row r="146" spans="1:43" ht="19.5" customHeight="1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2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</row>
    <row r="147" spans="1:43" ht="19.5" customHeight="1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2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</row>
    <row r="148" spans="1:43" ht="19.5" customHeight="1">
      <c r="A148" s="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2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</row>
    <row r="149" spans="1:43" ht="19.5" customHeight="1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2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</row>
    <row r="150" spans="1:43" ht="19.5" customHeight="1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2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</row>
    <row r="151" spans="1:43" ht="19.5" customHeight="1">
      <c r="A151" s="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2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</row>
    <row r="152" spans="1:43" ht="19.5" customHeight="1">
      <c r="A152" s="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2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</row>
    <row r="153" spans="1:43" ht="19.5" customHeight="1">
      <c r="A153" s="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2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</row>
    <row r="154" spans="1:43" ht="19.5" customHeight="1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2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</row>
    <row r="155" spans="1:43" ht="19.5" customHeight="1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2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</row>
    <row r="156" spans="1:43" ht="19.5" customHeight="1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2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</row>
    <row r="157" spans="1:43" ht="19.5" customHeight="1">
      <c r="A157" s="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2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</row>
    <row r="158" spans="1:43" ht="19.5" customHeight="1">
      <c r="A158" s="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2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</row>
    <row r="159" spans="1:43" ht="19.5" customHeight="1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2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</row>
    <row r="160" spans="1:43" ht="19.5" customHeight="1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2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</row>
    <row r="161" spans="1:43" ht="19.5" customHeight="1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2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</row>
    <row r="162" spans="1:43" ht="19.5" customHeight="1">
      <c r="A162" s="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2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</row>
    <row r="163" spans="1:43" ht="19.5" customHeight="1">
      <c r="A163" s="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2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</row>
    <row r="164" spans="1:43" ht="19.5" customHeight="1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2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</row>
    <row r="165" spans="1:43" ht="19.5" customHeight="1">
      <c r="A165" s="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2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</row>
    <row r="166" spans="1:43" ht="19.5" customHeight="1">
      <c r="A166" s="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2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</row>
    <row r="167" spans="1:43" ht="19.5" customHeight="1">
      <c r="A167" s="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2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</row>
    <row r="168" spans="1:43" ht="19.5" customHeight="1">
      <c r="A168" s="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2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</row>
    <row r="169" spans="1:43" ht="19.5" customHeight="1">
      <c r="A169" s="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2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</row>
    <row r="170" spans="1:43" ht="19.5" customHeight="1">
      <c r="A170" s="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2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</row>
    <row r="171" spans="1:43" ht="19.5" customHeight="1">
      <c r="A171" s="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2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</row>
    <row r="172" spans="1:43" ht="19.5" customHeight="1">
      <c r="A172" s="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2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</row>
    <row r="173" spans="1:43" ht="19.5" customHeight="1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2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</row>
    <row r="174" spans="1:43" ht="19.5" customHeight="1">
      <c r="A174" s="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2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</row>
    <row r="175" spans="1:43" ht="19.5" customHeight="1">
      <c r="A175" s="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2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</row>
    <row r="176" spans="1:43" ht="19.5" customHeight="1">
      <c r="A176" s="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2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</row>
    <row r="177" spans="1:43" ht="19.5" customHeight="1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2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</row>
    <row r="178" spans="1:43" ht="19.5" customHeight="1">
      <c r="A178" s="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2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</row>
    <row r="179" spans="1:43" ht="19.5" customHeight="1">
      <c r="A179" s="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2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</row>
    <row r="180" spans="1:43" ht="19.5" customHeight="1">
      <c r="A180" s="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2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</row>
    <row r="181" spans="1:43" ht="19.5" customHeight="1">
      <c r="A181" s="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2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</row>
    <row r="182" spans="1:43" ht="19.5" customHeight="1">
      <c r="A182" s="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2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</row>
    <row r="183" spans="1:43" ht="19.5" customHeight="1">
      <c r="A183" s="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2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</row>
    <row r="184" spans="1:43" ht="19.5" customHeight="1">
      <c r="A184" s="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2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</row>
    <row r="185" spans="1:43" ht="19.5" customHeight="1">
      <c r="A185" s="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2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</row>
    <row r="186" spans="1:43" ht="19.5" customHeight="1">
      <c r="A186" s="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2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</row>
    <row r="187" spans="1:43" ht="19.5" customHeight="1">
      <c r="A187" s="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2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</row>
    <row r="188" spans="1:43" ht="19.5" customHeight="1">
      <c r="A188" s="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2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</row>
    <row r="189" spans="1:43" ht="19.5" customHeight="1">
      <c r="A189" s="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2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</row>
    <row r="190" spans="1:43" ht="19.5" customHeight="1">
      <c r="A190" s="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2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</row>
    <row r="191" spans="1:43" ht="19.5" customHeight="1">
      <c r="A191" s="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2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</row>
    <row r="192" spans="1:43" ht="19.5" customHeight="1">
      <c r="A192" s="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2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</row>
    <row r="193" spans="1:43" ht="19.5" customHeight="1">
      <c r="A193" s="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2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</row>
    <row r="194" spans="1:43" ht="19.5" customHeight="1">
      <c r="A194" s="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2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</row>
    <row r="195" spans="1:43" ht="19.5" customHeight="1">
      <c r="A195" s="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2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</row>
    <row r="196" spans="1:43" ht="19.5" customHeight="1">
      <c r="A196" s="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2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</row>
    <row r="197" spans="1:43" ht="19.5" customHeight="1">
      <c r="A197" s="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2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</row>
    <row r="198" spans="1:43" ht="19.5" customHeight="1">
      <c r="A198" s="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2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</row>
    <row r="199" spans="1:43" ht="19.5" customHeight="1">
      <c r="A199" s="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2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</row>
    <row r="200" spans="1:43" ht="19.5" customHeight="1">
      <c r="A200" s="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2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</row>
    <row r="201" spans="1:43" ht="19.5" customHeight="1">
      <c r="A201" s="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2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</row>
    <row r="202" spans="1:43" ht="19.5" customHeight="1">
      <c r="A202" s="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2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</row>
    <row r="203" spans="1:43" ht="19.5" customHeight="1">
      <c r="A203" s="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2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</row>
    <row r="204" spans="1:43" ht="19.5" customHeight="1">
      <c r="A204" s="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2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</row>
    <row r="205" spans="1:43" ht="19.5" customHeight="1">
      <c r="A205" s="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2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</row>
    <row r="206" spans="1:43" ht="19.5" customHeight="1">
      <c r="A206" s="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2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</row>
    <row r="207" spans="1:43" ht="19.5" customHeight="1">
      <c r="A207" s="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2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</row>
    <row r="208" spans="1:43" ht="19.5" customHeight="1">
      <c r="A208" s="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2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</row>
    <row r="209" spans="1:43" ht="19.5" customHeight="1">
      <c r="A209" s="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2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</row>
    <row r="210" spans="1:43" ht="19.5" customHeight="1">
      <c r="A210" s="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2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</row>
    <row r="211" spans="1:43" ht="19.5" customHeight="1">
      <c r="A211" s="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2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</row>
    <row r="212" spans="1:43" ht="19.5" customHeight="1">
      <c r="A212" s="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2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</row>
    <row r="213" spans="1:43" ht="19.5" customHeight="1">
      <c r="A213" s="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2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</row>
    <row r="214" spans="1:43" ht="19.5" customHeight="1">
      <c r="A214" s="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2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</row>
    <row r="215" spans="1:43" ht="19.5" customHeight="1">
      <c r="A215" s="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2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</row>
    <row r="216" spans="1:43" ht="19.5" customHeight="1">
      <c r="A216" s="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2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</row>
    <row r="217" spans="1:43" ht="19.5" customHeight="1">
      <c r="A217" s="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2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</row>
    <row r="218" spans="1:43" ht="19.5" customHeight="1">
      <c r="A218" s="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2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</row>
    <row r="219" spans="1:43" ht="19.5" customHeight="1">
      <c r="A219" s="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2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</row>
    <row r="220" spans="1:43" ht="19.5" customHeight="1">
      <c r="A220" s="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2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</row>
    <row r="221" spans="1:43" ht="19.5" customHeight="1">
      <c r="A221" s="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2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</row>
    <row r="222" spans="1:43" ht="19.5" customHeight="1">
      <c r="A222" s="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2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</row>
    <row r="223" spans="1:43" ht="19.5" customHeight="1">
      <c r="A223" s="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2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</row>
    <row r="224" spans="1:43" ht="19.5" customHeight="1">
      <c r="A224" s="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2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</row>
    <row r="225" spans="1:43" ht="19.5" customHeight="1">
      <c r="A225" s="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2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</row>
    <row r="226" spans="1:43" ht="19.5" customHeight="1">
      <c r="A226" s="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2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</row>
    <row r="227" spans="1:43" ht="19.5" customHeight="1">
      <c r="A227" s="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2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</row>
    <row r="228" spans="1:43" ht="19.5" customHeight="1">
      <c r="A228" s="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2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</row>
    <row r="229" spans="1:43" ht="19.5" customHeight="1">
      <c r="A229" s="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2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</row>
    <row r="230" spans="1:43" ht="19.5" customHeight="1">
      <c r="A230" s="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2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</row>
    <row r="231" spans="1:43" ht="19.5" customHeight="1">
      <c r="A231" s="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2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</row>
    <row r="232" spans="1:43" ht="19.5" customHeight="1">
      <c r="A232" s="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2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</row>
    <row r="233" spans="1:43" ht="19.5" customHeight="1">
      <c r="A233" s="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2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</row>
    <row r="234" spans="1:43" ht="19.5" customHeight="1">
      <c r="A234" s="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2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</row>
    <row r="235" spans="1:43" ht="19.5" customHeight="1">
      <c r="A235" s="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2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</row>
    <row r="236" spans="1:43" ht="19.5" customHeight="1">
      <c r="A236" s="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2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</row>
    <row r="237" spans="1:43" ht="19.5" customHeight="1">
      <c r="A237" s="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2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</row>
    <row r="238" spans="1:43" ht="19.5" customHeight="1">
      <c r="A238" s="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2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</row>
    <row r="239" spans="1:43" ht="19.5" customHeight="1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2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</row>
    <row r="240" spans="1:43" ht="19.5" customHeight="1">
      <c r="A240" s="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2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</row>
    <row r="241" spans="1:43" ht="19.5" customHeight="1">
      <c r="A241" s="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2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</row>
    <row r="242" spans="1:43" ht="19.5" customHeight="1">
      <c r="A242" s="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2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</row>
    <row r="243" spans="1:43" ht="19.5" customHeight="1">
      <c r="A243" s="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2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</row>
    <row r="244" spans="1:43" ht="19.5" customHeight="1">
      <c r="A244" s="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2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</row>
    <row r="245" spans="1:43" ht="19.5" customHeight="1">
      <c r="A245" s="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2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</row>
    <row r="246" spans="1:43" ht="19.5" customHeight="1">
      <c r="A246" s="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2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</row>
    <row r="247" spans="1:43" ht="19.5" customHeight="1">
      <c r="A247" s="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2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</row>
    <row r="248" spans="1:43" ht="19.5" customHeight="1">
      <c r="A248" s="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2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</row>
    <row r="249" spans="1:43" ht="19.5" customHeight="1">
      <c r="A249" s="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2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</row>
    <row r="250" spans="1:43" ht="19.5" customHeight="1">
      <c r="A250" s="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2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</row>
    <row r="251" spans="1:43" ht="19.5" customHeight="1">
      <c r="A251" s="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2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</row>
    <row r="252" spans="1:43" ht="19.5" customHeight="1">
      <c r="A252" s="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2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</row>
    <row r="253" spans="1:43" ht="19.5" customHeight="1">
      <c r="A253" s="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2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</row>
    <row r="254" spans="1:43" ht="19.5" customHeight="1">
      <c r="A254" s="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2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</row>
    <row r="255" spans="1:43" ht="19.5" customHeight="1">
      <c r="A255" s="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2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</row>
    <row r="256" spans="1:43" ht="19.5" customHeight="1">
      <c r="A256" s="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2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</row>
    <row r="257" spans="1:43" ht="19.5" customHeight="1">
      <c r="A257" s="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2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</row>
    <row r="258" spans="1:43" ht="19.5" customHeight="1">
      <c r="A258" s="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2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</row>
    <row r="259" spans="1:43" ht="19.5" customHeight="1">
      <c r="A259" s="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2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</row>
    <row r="260" spans="1:43" ht="19.5" customHeight="1">
      <c r="A260" s="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2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</row>
    <row r="261" spans="1:43" ht="19.5" customHeight="1">
      <c r="A261" s="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2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</row>
    <row r="262" spans="1:43" ht="19.5" customHeight="1">
      <c r="A262" s="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2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</row>
    <row r="263" spans="1:43" ht="19.5" customHeight="1">
      <c r="A263" s="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2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</row>
    <row r="264" spans="1:43" ht="19.5" customHeight="1">
      <c r="A264" s="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2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</row>
    <row r="265" spans="1:43" ht="19.5" customHeight="1">
      <c r="A265" s="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2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</row>
    <row r="266" spans="1:43" ht="19.5" customHeight="1">
      <c r="A266" s="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2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</row>
    <row r="267" spans="1:43" ht="19.5" customHeight="1">
      <c r="A267" s="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2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</row>
    <row r="268" spans="1:43" ht="19.5" customHeight="1">
      <c r="A268" s="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2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</row>
    <row r="269" spans="1:43" ht="19.5" customHeight="1">
      <c r="A269" s="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2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</row>
    <row r="270" spans="1:43" ht="19.5" customHeight="1">
      <c r="A270" s="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2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</row>
    <row r="271" spans="1:43" ht="19.5" customHeight="1">
      <c r="A271" s="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2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</row>
    <row r="272" spans="1:43" ht="19.5" customHeight="1">
      <c r="A272" s="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2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</row>
    <row r="273" spans="1:43" ht="19.5" customHeight="1">
      <c r="A273" s="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2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</row>
    <row r="274" spans="1:43" ht="19.5" customHeight="1">
      <c r="A274" s="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2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</row>
    <row r="275" spans="1:43" ht="19.5" customHeight="1">
      <c r="A275" s="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2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</row>
    <row r="276" spans="1:43" ht="19.5" customHeight="1">
      <c r="A276" s="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2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</row>
    <row r="277" spans="1:43" ht="19.5" customHeight="1">
      <c r="A277" s="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2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</row>
    <row r="278" spans="1:43" ht="19.5" customHeight="1">
      <c r="A278" s="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2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</row>
    <row r="279" spans="1:43" ht="19.5" customHeight="1">
      <c r="A279" s="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2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</row>
    <row r="280" spans="1:43" ht="19.5" customHeight="1">
      <c r="A280" s="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2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</row>
    <row r="281" spans="1:43" ht="19.5" customHeight="1">
      <c r="A281" s="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2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</row>
    <row r="282" spans="1:43" ht="19.5" customHeight="1">
      <c r="A282" s="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2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</row>
    <row r="283" spans="1:43" ht="19.5" customHeight="1">
      <c r="A283" s="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2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</row>
    <row r="284" spans="1:43" ht="19.5" customHeight="1">
      <c r="A284" s="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2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</row>
    <row r="285" spans="1:43" ht="19.5" customHeight="1">
      <c r="A285" s="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2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</row>
    <row r="286" spans="1:43" ht="19.5" customHeight="1">
      <c r="A286" s="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2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</row>
    <row r="287" spans="1:43" ht="19.5" customHeight="1">
      <c r="A287" s="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2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</row>
    <row r="288" spans="1:43" ht="19.5" customHeight="1">
      <c r="A288" s="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2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</row>
    <row r="289" spans="1:43" ht="19.5" customHeight="1">
      <c r="A289" s="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2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</row>
    <row r="290" spans="1:43" ht="19.5" customHeight="1">
      <c r="A290" s="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2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</row>
    <row r="291" spans="1:43" ht="19.5" customHeight="1">
      <c r="A291" s="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2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</row>
    <row r="292" spans="1:43" ht="19.5" customHeight="1">
      <c r="A292" s="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2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</row>
    <row r="293" spans="1:43" ht="19.5" customHeight="1">
      <c r="A293" s="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2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</row>
    <row r="294" spans="1:43" ht="19.5" customHeight="1">
      <c r="A294" s="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2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</row>
    <row r="295" spans="1:43" ht="19.5" customHeight="1">
      <c r="A295" s="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2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</row>
    <row r="296" spans="1:43" ht="19.5" customHeight="1">
      <c r="A296" s="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2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</row>
    <row r="297" spans="1:43" ht="19.5" customHeight="1">
      <c r="A297" s="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2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</row>
    <row r="298" spans="1:43" ht="19.5" customHeight="1">
      <c r="A298" s="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2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</row>
    <row r="299" spans="1:43" ht="19.5" customHeight="1">
      <c r="A299" s="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2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</row>
    <row r="300" spans="1:43" ht="19.5" customHeight="1">
      <c r="A300" s="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2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</row>
    <row r="301" spans="1:43" ht="19.5" customHeight="1">
      <c r="A301" s="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2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</row>
    <row r="302" spans="1:43" ht="19.5" customHeight="1">
      <c r="A302" s="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2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</row>
    <row r="303" spans="1:43" ht="19.5" customHeight="1">
      <c r="A303" s="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2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</row>
    <row r="304" spans="1:43" ht="19.5" customHeight="1">
      <c r="A304" s="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2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</row>
    <row r="305" spans="1:43" ht="19.5" customHeight="1">
      <c r="A305" s="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2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</row>
    <row r="306" spans="1:43" ht="19.5" customHeight="1">
      <c r="A306" s="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2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</row>
    <row r="307" spans="1:43" ht="19.5" customHeight="1">
      <c r="A307" s="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2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</row>
    <row r="308" spans="1:43" ht="19.5" customHeight="1">
      <c r="A308" s="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2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</row>
    <row r="309" spans="1:43" ht="19.5" customHeight="1">
      <c r="A309" s="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2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</row>
    <row r="310" spans="1:43" ht="19.5" customHeight="1">
      <c r="A310" s="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2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</row>
    <row r="311" spans="1:43" ht="19.5" customHeight="1">
      <c r="A311" s="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2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</row>
    <row r="312" spans="1:43" ht="19.5" customHeight="1">
      <c r="A312" s="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2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</row>
    <row r="313" spans="1:43" ht="19.5" customHeight="1">
      <c r="A313" s="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2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</row>
    <row r="314" spans="1:43" ht="19.5" customHeight="1">
      <c r="A314" s="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2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</row>
    <row r="315" spans="1:43" ht="19.5" customHeight="1">
      <c r="A315" s="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2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</row>
    <row r="316" spans="1:43" ht="19.5" customHeight="1">
      <c r="A316" s="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2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</row>
    <row r="317" spans="1:43" ht="19.5" customHeight="1">
      <c r="A317" s="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2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</row>
    <row r="318" spans="1:43" ht="19.5" customHeight="1">
      <c r="A318" s="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2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</row>
    <row r="319" spans="1:43" ht="19.5" customHeight="1">
      <c r="A319" s="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2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</row>
    <row r="320" spans="1:43" ht="19.5" customHeight="1">
      <c r="A320" s="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2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</row>
    <row r="321" spans="1:43" ht="19.5" customHeight="1">
      <c r="A321" s="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2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</row>
    <row r="322" spans="1:43" ht="19.5" customHeight="1">
      <c r="A322" s="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2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</row>
    <row r="323" spans="1:43" ht="19.5" customHeight="1">
      <c r="A323" s="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2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</row>
    <row r="324" spans="1:43" ht="19.5" customHeight="1">
      <c r="A324" s="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2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</row>
    <row r="325" spans="1:43" ht="19.5" customHeight="1">
      <c r="A325" s="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2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</row>
    <row r="326" spans="1:43" ht="19.5" customHeight="1">
      <c r="A326" s="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2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</row>
    <row r="327" spans="1:43" ht="19.5" customHeight="1">
      <c r="A327" s="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2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</row>
    <row r="328" spans="1:43" ht="19.5" customHeight="1">
      <c r="A328" s="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2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</row>
    <row r="329" spans="1:43" ht="19.5" customHeight="1">
      <c r="A329" s="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2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</row>
    <row r="330" spans="1:43" ht="19.5" customHeight="1">
      <c r="A330" s="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2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</row>
    <row r="331" spans="1:43" ht="19.5" customHeight="1">
      <c r="A331" s="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2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</row>
    <row r="332" spans="1:43" ht="19.5" customHeight="1">
      <c r="A332" s="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2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</row>
    <row r="333" spans="1:43" ht="19.5" customHeight="1">
      <c r="A333" s="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2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</row>
    <row r="334" spans="1:43" ht="19.5" customHeight="1">
      <c r="A334" s="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2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</row>
    <row r="335" spans="1:43" ht="19.5" customHeight="1">
      <c r="A335" s="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2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</row>
    <row r="336" spans="1:43" ht="19.5" customHeight="1">
      <c r="A336" s="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2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</row>
    <row r="337" spans="1:43" ht="19.5" customHeight="1">
      <c r="A337" s="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2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</row>
    <row r="338" spans="1:43" ht="19.5" customHeight="1">
      <c r="A338" s="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2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</row>
    <row r="339" spans="1:43" ht="19.5" customHeight="1">
      <c r="A339" s="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2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</row>
    <row r="340" spans="1:43" ht="19.5" customHeight="1">
      <c r="A340" s="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2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</row>
    <row r="341" spans="1:43" ht="19.5" customHeight="1">
      <c r="A341" s="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2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</row>
    <row r="342" spans="1:43" ht="19.5" customHeight="1">
      <c r="A342" s="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2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</row>
    <row r="343" spans="1:43" ht="19.5" customHeight="1">
      <c r="A343" s="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2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</row>
    <row r="344" spans="1:43" ht="19.5" customHeight="1">
      <c r="A344" s="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2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</row>
    <row r="345" spans="1:43" ht="19.5" customHeight="1">
      <c r="A345" s="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2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</row>
    <row r="346" spans="1:43" ht="19.5" customHeight="1">
      <c r="A346" s="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2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</row>
    <row r="347" spans="1:43" ht="19.5" customHeight="1">
      <c r="A347" s="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2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</row>
    <row r="348" spans="1:43" ht="19.5" customHeight="1">
      <c r="A348" s="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2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</row>
    <row r="349" spans="1:43" ht="19.5" customHeight="1">
      <c r="A349" s="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2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</row>
    <row r="350" spans="1:43" ht="19.5" customHeight="1">
      <c r="A350" s="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2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</row>
    <row r="351" spans="1:43" ht="19.5" customHeight="1">
      <c r="A351" s="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2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</row>
    <row r="352" spans="1:43" ht="19.5" customHeight="1">
      <c r="A352" s="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2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</row>
    <row r="353" spans="1:43" ht="19.5" customHeight="1">
      <c r="A353" s="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2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</row>
    <row r="354" spans="1:43" ht="19.5" customHeight="1">
      <c r="A354" s="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2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</row>
    <row r="355" spans="1:43" ht="19.5" customHeight="1">
      <c r="A355" s="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2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</row>
    <row r="356" spans="1:43" ht="19.5" customHeight="1">
      <c r="A356" s="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2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</row>
    <row r="357" spans="1:43" ht="19.5" customHeight="1">
      <c r="A357" s="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2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</row>
    <row r="358" spans="1:43" ht="19.5" customHeight="1">
      <c r="A358" s="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2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</row>
    <row r="359" spans="1:43" ht="19.5" customHeight="1">
      <c r="A359" s="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2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</row>
    <row r="360" spans="1:43" ht="19.5" customHeight="1">
      <c r="A360" s="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2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</row>
    <row r="361" spans="1:43" ht="19.5" customHeight="1">
      <c r="A361" s="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2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</row>
    <row r="362" spans="1:43" ht="19.5" customHeight="1">
      <c r="A362" s="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2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</row>
    <row r="363" spans="1:43" ht="19.5" customHeight="1">
      <c r="A363" s="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2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</row>
    <row r="364" spans="1:43" ht="19.5" customHeight="1">
      <c r="A364" s="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2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</row>
    <row r="365" spans="1:43" ht="19.5" customHeight="1">
      <c r="A365" s="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2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</row>
    <row r="366" spans="1:43" ht="19.5" customHeight="1">
      <c r="A366" s="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2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</row>
    <row r="367" spans="1:43" ht="19.5" customHeight="1">
      <c r="A367" s="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2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</row>
    <row r="368" spans="1:43" ht="19.5" customHeight="1">
      <c r="A368" s="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2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</row>
    <row r="369" spans="1:43" ht="19.5" customHeight="1">
      <c r="A369" s="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2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</row>
    <row r="370" spans="1:43" ht="19.5" customHeight="1">
      <c r="A370" s="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2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</row>
    <row r="371" spans="1:43" ht="19.5" customHeight="1">
      <c r="A371" s="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2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</row>
    <row r="372" spans="1:43" ht="19.5" customHeight="1">
      <c r="A372" s="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2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</row>
    <row r="373" spans="1:43" ht="19.5" customHeight="1">
      <c r="A373" s="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2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</row>
    <row r="374" spans="1:43" ht="19.5" customHeight="1">
      <c r="A374" s="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2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</row>
    <row r="375" spans="1:43" ht="19.5" customHeight="1">
      <c r="A375" s="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2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</row>
    <row r="376" spans="1:43" ht="19.5" customHeight="1">
      <c r="A376" s="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2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</row>
    <row r="377" spans="1:43" ht="19.5" customHeight="1">
      <c r="A377" s="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2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</row>
    <row r="378" spans="1:43" ht="19.5" customHeight="1">
      <c r="A378" s="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2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</row>
    <row r="379" spans="1:43" ht="19.5" customHeight="1">
      <c r="A379" s="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2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</row>
    <row r="380" spans="1:43" ht="19.5" customHeight="1">
      <c r="A380" s="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2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</row>
    <row r="381" spans="1:43" ht="19.5" customHeight="1">
      <c r="A381" s="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2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</row>
    <row r="382" spans="1:43" ht="19.5" customHeight="1">
      <c r="A382" s="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2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</row>
    <row r="383" spans="1:43" ht="19.5" customHeight="1">
      <c r="A383" s="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2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</row>
    <row r="384" spans="1:43" ht="19.5" customHeight="1">
      <c r="A384" s="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2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</row>
    <row r="385" spans="1:43" ht="19.5" customHeight="1">
      <c r="A385" s="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2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</row>
    <row r="386" spans="1:43" ht="19.5" customHeight="1">
      <c r="A386" s="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2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</row>
    <row r="387" spans="1:43" ht="19.5" customHeight="1">
      <c r="A387" s="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2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</row>
    <row r="388" spans="1:43" ht="19.5" customHeight="1">
      <c r="A388" s="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2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</row>
    <row r="389" spans="1:43" ht="19.5" customHeight="1">
      <c r="A389" s="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2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</row>
    <row r="390" spans="1:43" ht="19.5" customHeight="1">
      <c r="A390" s="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2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</row>
    <row r="391" spans="1:43" ht="19.5" customHeight="1">
      <c r="A391" s="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2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</row>
    <row r="392" spans="1:43" ht="19.5" customHeight="1">
      <c r="A392" s="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2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</row>
    <row r="393" spans="1:43" ht="19.5" customHeight="1">
      <c r="A393" s="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2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</row>
    <row r="394" spans="1:43" ht="19.5" customHeight="1">
      <c r="A394" s="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2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</row>
    <row r="395" spans="1:43" ht="19.5" customHeight="1">
      <c r="A395" s="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2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</row>
    <row r="396" spans="1:43" ht="19.5" customHeight="1">
      <c r="A396" s="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2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</row>
    <row r="397" spans="1:43" ht="19.5" customHeight="1">
      <c r="A397" s="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2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</row>
    <row r="398" spans="1:43" ht="19.5" customHeight="1">
      <c r="A398" s="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2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</row>
    <row r="399" spans="1:43" ht="19.5" customHeight="1">
      <c r="A399" s="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2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</row>
    <row r="400" spans="1:43" ht="19.5" customHeight="1">
      <c r="A400" s="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2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</row>
    <row r="401" spans="1:43" ht="19.5" customHeight="1">
      <c r="A401" s="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2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</row>
    <row r="402" spans="1:43" ht="19.5" customHeight="1">
      <c r="A402" s="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2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</row>
    <row r="403" spans="1:43" ht="19.5" customHeight="1">
      <c r="A403" s="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2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</row>
    <row r="404" spans="1:43" ht="19.5" customHeight="1">
      <c r="A404" s="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2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</row>
    <row r="405" spans="1:43" ht="19.5" customHeight="1">
      <c r="A405" s="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2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</row>
    <row r="406" spans="1:43" ht="19.5" customHeight="1">
      <c r="A406" s="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2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</row>
    <row r="407" spans="1:43" ht="19.5" customHeight="1">
      <c r="A407" s="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2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</row>
    <row r="408" spans="1:43" ht="19.5" customHeight="1">
      <c r="A408" s="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2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</row>
    <row r="409" spans="1:43" ht="19.5" customHeight="1">
      <c r="A409" s="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2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</row>
    <row r="410" spans="1:43" ht="19.5" customHeight="1">
      <c r="A410" s="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2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</row>
    <row r="411" spans="1:43" ht="19.5" customHeight="1">
      <c r="A411" s="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2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</row>
    <row r="412" spans="1:43" ht="19.5" customHeight="1">
      <c r="A412" s="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2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</row>
    <row r="413" spans="1:43" ht="19.5" customHeight="1">
      <c r="A413" s="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2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</row>
    <row r="414" spans="1:43" ht="19.5" customHeight="1">
      <c r="A414" s="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2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</row>
    <row r="415" spans="1:43" ht="19.5" customHeight="1">
      <c r="A415" s="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2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</row>
    <row r="416" spans="1:43" ht="19.5" customHeight="1">
      <c r="A416" s="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2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</row>
    <row r="417" spans="1:43" ht="19.5" customHeight="1">
      <c r="A417" s="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2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</row>
    <row r="418" spans="1:43" ht="19.5" customHeight="1">
      <c r="A418" s="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2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</row>
    <row r="419" spans="1:43" ht="19.5" customHeight="1">
      <c r="A419" s="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2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</row>
    <row r="420" spans="1:43" ht="19.5" customHeight="1">
      <c r="A420" s="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2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</row>
    <row r="421" spans="1:43" ht="19.5" customHeight="1">
      <c r="A421" s="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2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</row>
    <row r="422" spans="1:43" ht="19.5" customHeight="1">
      <c r="A422" s="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2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</row>
    <row r="423" spans="1:43" ht="19.5" customHeight="1">
      <c r="A423" s="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2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</row>
    <row r="424" spans="1:43" ht="19.5" customHeight="1">
      <c r="A424" s="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2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</row>
    <row r="425" spans="1:43" ht="19.5" customHeight="1">
      <c r="A425" s="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2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</row>
    <row r="426" spans="1:43" ht="19.5" customHeight="1">
      <c r="A426" s="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2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</row>
    <row r="427" spans="1:43" ht="19.5" customHeight="1">
      <c r="A427" s="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2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</row>
    <row r="428" spans="1:43" ht="19.5" customHeight="1">
      <c r="A428" s="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2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</row>
    <row r="429" spans="1:43" ht="19.5" customHeight="1">
      <c r="A429" s="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2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</row>
    <row r="430" spans="1:43" ht="19.5" customHeight="1">
      <c r="A430" s="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2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</row>
    <row r="431" spans="1:43" ht="19.5" customHeight="1">
      <c r="A431" s="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2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</row>
    <row r="432" spans="1:43" ht="19.5" customHeight="1">
      <c r="A432" s="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2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</row>
    <row r="433" spans="1:43" ht="19.5" customHeight="1">
      <c r="A433" s="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2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</row>
    <row r="434" spans="1:43" ht="19.5" customHeight="1">
      <c r="A434" s="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2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</row>
    <row r="435" spans="1:43" ht="19.5" customHeight="1">
      <c r="A435" s="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2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</row>
    <row r="436" spans="1:43" ht="19.5" customHeight="1">
      <c r="A436" s="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2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</row>
    <row r="437" spans="1:43" ht="19.5" customHeight="1">
      <c r="A437" s="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2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</row>
    <row r="438" spans="1:43" ht="19.5" customHeight="1">
      <c r="A438" s="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2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</row>
    <row r="439" spans="1:43" ht="19.5" customHeight="1">
      <c r="A439" s="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2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</row>
    <row r="440" spans="1:43" ht="19.5" customHeight="1">
      <c r="A440" s="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2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</row>
    <row r="441" spans="1:43" ht="19.5" customHeight="1">
      <c r="A441" s="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2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</row>
    <row r="442" spans="1:43" ht="19.5" customHeight="1">
      <c r="A442" s="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2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</row>
    <row r="443" spans="1:43" ht="19.5" customHeight="1">
      <c r="A443" s="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2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</row>
    <row r="444" spans="1:43" ht="19.5" customHeight="1">
      <c r="A444" s="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2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</row>
    <row r="445" spans="1:43" ht="19.5" customHeight="1">
      <c r="A445" s="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2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</row>
    <row r="446" spans="1:43" ht="19.5" customHeight="1">
      <c r="A446" s="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2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</row>
    <row r="447" spans="1:43" ht="19.5" customHeight="1">
      <c r="A447" s="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2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</row>
    <row r="448" spans="1:43" ht="19.5" customHeight="1">
      <c r="A448" s="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2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</row>
    <row r="449" spans="1:43" ht="19.5" customHeight="1">
      <c r="A449" s="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2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</row>
    <row r="450" spans="1:43" ht="19.5" customHeight="1">
      <c r="A450" s="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2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</row>
    <row r="451" spans="1:43" ht="19.5" customHeight="1">
      <c r="A451" s="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2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</row>
    <row r="452" spans="1:43" ht="19.5" customHeight="1">
      <c r="A452" s="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2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</row>
    <row r="453" spans="1:43" ht="19.5" customHeight="1">
      <c r="A453" s="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2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</row>
    <row r="454" spans="1:43" ht="19.5" customHeight="1">
      <c r="A454" s="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2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</row>
    <row r="455" spans="1:43" ht="19.5" customHeight="1">
      <c r="A455" s="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2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</row>
    <row r="456" spans="1:43" ht="19.5" customHeight="1">
      <c r="A456" s="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2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</row>
    <row r="457" spans="1:43" ht="19.5" customHeight="1">
      <c r="A457" s="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2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</row>
    <row r="458" spans="1:43" ht="19.5" customHeight="1">
      <c r="A458" s="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2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</row>
    <row r="459" spans="1:43" ht="19.5" customHeight="1">
      <c r="A459" s="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2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</row>
    <row r="460" spans="1:43" ht="19.5" customHeight="1">
      <c r="A460" s="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2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</row>
    <row r="461" spans="1:43" ht="19.5" customHeight="1">
      <c r="A461" s="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2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</row>
    <row r="462" spans="1:43" ht="19.5" customHeight="1">
      <c r="A462" s="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2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</row>
    <row r="463" spans="1:43" ht="19.5" customHeight="1">
      <c r="A463" s="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2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</row>
    <row r="464" spans="1:43" ht="19.5" customHeight="1">
      <c r="A464" s="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2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</row>
    <row r="465" spans="1:43" ht="19.5" customHeight="1">
      <c r="A465" s="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2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</row>
    <row r="466" spans="1:43" ht="19.5" customHeight="1">
      <c r="A466" s="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2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</row>
    <row r="467" spans="1:43" ht="19.5" customHeight="1">
      <c r="A467" s="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2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</row>
    <row r="468" spans="1:43" ht="19.5" customHeight="1">
      <c r="A468" s="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2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</row>
    <row r="469" spans="1:43" ht="19.5" customHeight="1">
      <c r="A469" s="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2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</row>
    <row r="470" spans="1:43" ht="19.5" customHeight="1">
      <c r="A470" s="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2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</row>
    <row r="471" spans="1:43" ht="19.5" customHeight="1">
      <c r="A471" s="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2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</row>
    <row r="472" spans="1:43" ht="19.5" customHeight="1">
      <c r="A472" s="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2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</row>
    <row r="473" spans="1:43" ht="19.5" customHeight="1">
      <c r="A473" s="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2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</row>
    <row r="474" spans="1:43" ht="19.5" customHeight="1">
      <c r="A474" s="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2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</row>
    <row r="475" spans="1:43" ht="19.5" customHeight="1">
      <c r="A475" s="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2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</row>
    <row r="476" spans="1:43" ht="19.5" customHeight="1">
      <c r="A476" s="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2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</row>
    <row r="477" spans="1:43" ht="19.5" customHeight="1">
      <c r="A477" s="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2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</row>
    <row r="478" spans="1:43" ht="19.5" customHeight="1">
      <c r="A478" s="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2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</row>
    <row r="479" spans="1:43" ht="19.5" customHeight="1">
      <c r="A479" s="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2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</row>
    <row r="480" spans="1:43" ht="19.5" customHeight="1">
      <c r="A480" s="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2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</row>
    <row r="481" spans="1:43" ht="19.5" customHeight="1">
      <c r="A481" s="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2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</row>
    <row r="482" spans="1:43" ht="19.5" customHeight="1">
      <c r="A482" s="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2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</row>
    <row r="483" spans="1:43" ht="19.5" customHeight="1">
      <c r="A483" s="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2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</row>
    <row r="484" spans="1:43" ht="19.5" customHeight="1">
      <c r="A484" s="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2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</row>
    <row r="485" spans="1:43" ht="19.5" customHeight="1">
      <c r="A485" s="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2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</row>
    <row r="486" spans="1:43" ht="19.5" customHeight="1">
      <c r="A486" s="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2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</row>
    <row r="487" spans="1:43" ht="19.5" customHeight="1">
      <c r="A487" s="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2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</row>
    <row r="488" spans="1:43" ht="19.5" customHeight="1">
      <c r="A488" s="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2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</row>
    <row r="489" spans="1:43" ht="19.5" customHeight="1">
      <c r="A489" s="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2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</row>
    <row r="490" spans="1:43" ht="19.5" customHeight="1">
      <c r="A490" s="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2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</row>
    <row r="491" spans="1:43" ht="19.5" customHeight="1">
      <c r="A491" s="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2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</row>
    <row r="492" spans="1:43" ht="19.5" customHeight="1">
      <c r="A492" s="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2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</row>
    <row r="493" spans="1:43" ht="19.5" customHeight="1">
      <c r="A493" s="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2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</row>
    <row r="494" spans="1:43" ht="19.5" customHeight="1">
      <c r="A494" s="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2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</row>
    <row r="495" spans="1:43" ht="19.5" customHeight="1">
      <c r="A495" s="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2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</row>
    <row r="496" spans="1:43" ht="19.5" customHeight="1">
      <c r="A496" s="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2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</row>
    <row r="497" spans="1:43" ht="19.5" customHeight="1">
      <c r="A497" s="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2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</row>
    <row r="498" spans="1:43" ht="19.5" customHeight="1">
      <c r="A498" s="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2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</row>
    <row r="499" spans="1:43" ht="19.5" customHeight="1">
      <c r="A499" s="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2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</row>
    <row r="500" spans="1:43" ht="19.5" customHeight="1">
      <c r="A500" s="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2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</row>
    <row r="501" spans="1:43" ht="19.5" customHeight="1">
      <c r="A501" s="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2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</row>
    <row r="502" spans="1:43" ht="19.5" customHeight="1">
      <c r="A502" s="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2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</row>
    <row r="503" spans="1:43" ht="19.5" customHeight="1">
      <c r="A503" s="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2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</row>
    <row r="504" spans="1:43" ht="19.5" customHeight="1">
      <c r="A504" s="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2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</row>
    <row r="505" spans="1:43" ht="19.5" customHeight="1">
      <c r="A505" s="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2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</row>
    <row r="506" spans="1:43" ht="19.5" customHeight="1">
      <c r="A506" s="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2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</row>
    <row r="507" spans="1:43" ht="19.5" customHeight="1">
      <c r="A507" s="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2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</row>
    <row r="508" spans="1:43" ht="19.5" customHeight="1">
      <c r="A508" s="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2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</row>
    <row r="509" spans="1:43" ht="19.5" customHeight="1">
      <c r="A509" s="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2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</row>
    <row r="510" spans="1:43" ht="19.5" customHeight="1">
      <c r="A510" s="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2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</row>
    <row r="511" spans="1:43" ht="19.5" customHeight="1">
      <c r="A511" s="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2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</row>
    <row r="512" spans="1:43" ht="19.5" customHeight="1">
      <c r="A512" s="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2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</row>
    <row r="513" spans="1:43" ht="19.5" customHeight="1">
      <c r="A513" s="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2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</row>
    <row r="514" spans="1:43" ht="19.5" customHeight="1">
      <c r="A514" s="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2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</row>
    <row r="515" spans="1:43" ht="19.5" customHeight="1">
      <c r="A515" s="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2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</row>
    <row r="516" spans="1:43" ht="19.5" customHeight="1">
      <c r="A516" s="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2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</row>
    <row r="517" spans="1:43" ht="19.5" customHeight="1">
      <c r="A517" s="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2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</row>
    <row r="518" spans="1:43" ht="19.5" customHeight="1">
      <c r="A518" s="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2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</row>
    <row r="519" spans="1:43" ht="19.5" customHeight="1">
      <c r="A519" s="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2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</row>
    <row r="520" spans="1:43" ht="19.5" customHeight="1">
      <c r="A520" s="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2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</row>
    <row r="521" spans="1:43" ht="19.5" customHeight="1">
      <c r="A521" s="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2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</row>
    <row r="522" spans="1:43" ht="19.5" customHeight="1">
      <c r="A522" s="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2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</row>
    <row r="523" spans="1:43" ht="19.5" customHeight="1">
      <c r="A523" s="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2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</row>
    <row r="524" spans="1:43" ht="19.5" customHeight="1">
      <c r="A524" s="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2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</row>
    <row r="525" spans="1:43" ht="19.5" customHeight="1">
      <c r="A525" s="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2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</row>
    <row r="526" spans="1:43" ht="19.5" customHeight="1">
      <c r="A526" s="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2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</row>
    <row r="527" spans="1:43" ht="19.5" customHeight="1">
      <c r="A527" s="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2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</row>
    <row r="528" spans="1:43" ht="19.5" customHeight="1">
      <c r="A528" s="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2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</row>
    <row r="529" spans="1:43" ht="19.5" customHeight="1">
      <c r="A529" s="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2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</row>
    <row r="530" spans="1:43" ht="19.5" customHeight="1">
      <c r="A530" s="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2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</row>
    <row r="531" spans="1:43" ht="19.5" customHeight="1">
      <c r="A531" s="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2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</row>
    <row r="532" spans="1:43" ht="19.5" customHeight="1">
      <c r="A532" s="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2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</row>
    <row r="533" spans="1:43" ht="19.5" customHeight="1">
      <c r="A533" s="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2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</row>
    <row r="534" spans="1:43" ht="19.5" customHeight="1">
      <c r="A534" s="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2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</row>
    <row r="535" spans="1:43" ht="19.5" customHeight="1">
      <c r="A535" s="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2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</row>
    <row r="536" spans="1:43" ht="19.5" customHeight="1">
      <c r="A536" s="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2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</row>
    <row r="537" spans="1:43" ht="19.5" customHeight="1">
      <c r="A537" s="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2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</row>
    <row r="538" spans="1:43" ht="19.5" customHeight="1">
      <c r="A538" s="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2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</row>
    <row r="539" spans="1:43" ht="19.5" customHeight="1">
      <c r="A539" s="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2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</row>
    <row r="540" spans="1:43" ht="19.5" customHeight="1">
      <c r="A540" s="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2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</row>
    <row r="541" spans="1:43" ht="19.5" customHeight="1">
      <c r="A541" s="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2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</row>
    <row r="542" spans="1:43" ht="19.5" customHeight="1">
      <c r="A542" s="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2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</row>
    <row r="543" spans="1:43" ht="19.5" customHeight="1">
      <c r="A543" s="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2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</row>
    <row r="544" spans="1:43" ht="19.5" customHeight="1">
      <c r="A544" s="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2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</row>
    <row r="545" spans="1:43" ht="19.5" customHeight="1">
      <c r="A545" s="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2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</row>
    <row r="546" spans="1:43" ht="19.5" customHeight="1">
      <c r="A546" s="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2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</row>
    <row r="547" spans="1:43" ht="19.5" customHeight="1">
      <c r="A547" s="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2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</row>
    <row r="548" spans="1:43" ht="19.5" customHeight="1">
      <c r="A548" s="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2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</row>
    <row r="549" spans="1:43" ht="19.5" customHeight="1">
      <c r="A549" s="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2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</row>
    <row r="550" spans="1:43" ht="19.5" customHeight="1">
      <c r="A550" s="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2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</row>
    <row r="551" spans="1:43" ht="19.5" customHeight="1">
      <c r="A551" s="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2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</row>
    <row r="552" spans="1:43" ht="19.5" customHeight="1">
      <c r="A552" s="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2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</row>
    <row r="553" spans="1:43" ht="19.5" customHeight="1">
      <c r="A553" s="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2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</row>
    <row r="554" spans="1:43" ht="19.5" customHeight="1">
      <c r="A554" s="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2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</row>
    <row r="555" spans="1:43" ht="19.5" customHeight="1">
      <c r="A555" s="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2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</row>
    <row r="556" spans="1:43" ht="19.5" customHeight="1">
      <c r="A556" s="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2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</row>
    <row r="557" spans="1:43" ht="19.5" customHeight="1">
      <c r="A557" s="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2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</row>
    <row r="558" spans="1:43" ht="19.5" customHeight="1">
      <c r="A558" s="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2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</row>
    <row r="559" spans="1:43" ht="19.5" customHeight="1">
      <c r="A559" s="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2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</row>
    <row r="560" spans="1:43" ht="19.5" customHeight="1">
      <c r="A560" s="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2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</row>
    <row r="561" spans="1:43" ht="19.5" customHeight="1">
      <c r="A561" s="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2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</row>
    <row r="562" spans="1:43" ht="19.5" customHeight="1">
      <c r="A562" s="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2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</row>
    <row r="563" spans="1:43" ht="19.5" customHeight="1">
      <c r="A563" s="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2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</row>
    <row r="564" spans="1:43" ht="19.5" customHeight="1">
      <c r="A564" s="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2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</row>
    <row r="565" spans="1:43" ht="19.5" customHeight="1">
      <c r="A565" s="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2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</row>
    <row r="566" spans="1:43" ht="19.5" customHeight="1">
      <c r="A566" s="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2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</row>
    <row r="567" spans="1:43" ht="19.5" customHeight="1">
      <c r="A567" s="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2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</row>
    <row r="568" spans="1:43" ht="19.5" customHeight="1">
      <c r="A568" s="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2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</row>
    <row r="569" spans="1:43" ht="19.5" customHeight="1">
      <c r="A569" s="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2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</row>
    <row r="570" spans="1:43" ht="19.5" customHeight="1">
      <c r="A570" s="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2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</row>
    <row r="571" spans="1:43" ht="19.5" customHeight="1">
      <c r="A571" s="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2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</row>
    <row r="572" spans="1:43" ht="19.5" customHeight="1">
      <c r="A572" s="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2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</row>
    <row r="573" spans="1:43" ht="19.5" customHeight="1">
      <c r="A573" s="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2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</row>
    <row r="574" spans="1:43" ht="19.5" customHeight="1">
      <c r="A574" s="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2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</row>
    <row r="575" spans="1:43" ht="19.5" customHeight="1">
      <c r="A575" s="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2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</row>
    <row r="576" spans="1:43" ht="19.5" customHeight="1">
      <c r="A576" s="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2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</row>
    <row r="577" spans="1:43" ht="19.5" customHeight="1">
      <c r="A577" s="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2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</row>
    <row r="578" spans="1:43" ht="19.5" customHeight="1">
      <c r="A578" s="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2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</row>
    <row r="579" spans="1:43" ht="19.5" customHeight="1">
      <c r="A579" s="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2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</row>
    <row r="580" spans="1:43" ht="19.5" customHeight="1">
      <c r="A580" s="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2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</row>
    <row r="581" spans="1:43" ht="19.5" customHeight="1">
      <c r="A581" s="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2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</row>
    <row r="582" spans="1:43" ht="19.5" customHeight="1">
      <c r="A582" s="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2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</row>
    <row r="583" spans="1:43" ht="19.5" customHeight="1">
      <c r="A583" s="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2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</row>
    <row r="584" spans="1:43" ht="19.5" customHeight="1">
      <c r="A584" s="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2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</row>
    <row r="585" spans="1:43" ht="19.5" customHeight="1">
      <c r="A585" s="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2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</row>
    <row r="586" spans="1:43" ht="19.5" customHeight="1">
      <c r="A586" s="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2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</row>
    <row r="587" spans="1:43" ht="19.5" customHeight="1">
      <c r="A587" s="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2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</row>
    <row r="588" spans="1:43" ht="19.5" customHeight="1">
      <c r="A588" s="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2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</row>
    <row r="589" spans="1:43" ht="19.5" customHeight="1">
      <c r="A589" s="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2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</row>
    <row r="590" spans="1:43" ht="19.5" customHeight="1">
      <c r="A590" s="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2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</row>
    <row r="591" spans="1:43" ht="19.5" customHeight="1">
      <c r="A591" s="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2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</row>
    <row r="592" spans="1:43" ht="19.5" customHeight="1">
      <c r="A592" s="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2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</row>
    <row r="593" spans="1:43" ht="19.5" customHeight="1">
      <c r="A593" s="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2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</row>
    <row r="594" spans="1:43" ht="19.5" customHeight="1">
      <c r="A594" s="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2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</row>
    <row r="595" spans="1:43" ht="19.5" customHeight="1">
      <c r="A595" s="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2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</row>
    <row r="596" spans="1:43" ht="19.5" customHeight="1">
      <c r="A596" s="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2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</row>
    <row r="597" spans="1:43" ht="19.5" customHeight="1">
      <c r="A597" s="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2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</row>
    <row r="598" spans="1:43" ht="19.5" customHeight="1">
      <c r="A598" s="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2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</row>
    <row r="599" spans="1:43" ht="19.5" customHeight="1">
      <c r="A599" s="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2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</row>
    <row r="600" spans="1:43" ht="19.5" customHeight="1">
      <c r="A600" s="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2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</row>
    <row r="601" spans="1:43" ht="19.5" customHeight="1">
      <c r="A601" s="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2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</row>
    <row r="602" spans="1:43" ht="19.5" customHeight="1">
      <c r="A602" s="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2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</row>
    <row r="603" spans="1:43" ht="19.5" customHeight="1">
      <c r="A603" s="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2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</row>
    <row r="604" spans="1:43" ht="19.5" customHeight="1">
      <c r="A604" s="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2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</row>
    <row r="605" spans="1:43" ht="19.5" customHeight="1">
      <c r="A605" s="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2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</row>
    <row r="606" spans="1:43" ht="19.5" customHeight="1">
      <c r="A606" s="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2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</row>
    <row r="607" spans="1:43" ht="19.5" customHeight="1">
      <c r="A607" s="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2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</row>
    <row r="608" spans="1:43" ht="19.5" customHeight="1">
      <c r="A608" s="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2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</row>
    <row r="609" spans="1:43" ht="19.5" customHeight="1">
      <c r="A609" s="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2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</row>
    <row r="610" spans="1:43" ht="19.5" customHeight="1">
      <c r="A610" s="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2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</row>
    <row r="611" spans="1:43" ht="19.5" customHeight="1">
      <c r="A611" s="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2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</row>
    <row r="612" spans="1:43" ht="19.5" customHeight="1">
      <c r="A612" s="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2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</row>
    <row r="613" spans="1:43" ht="19.5" customHeight="1">
      <c r="A613" s="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2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</row>
    <row r="614" spans="1:43" ht="19.5" customHeight="1">
      <c r="A614" s="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2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</row>
    <row r="615" spans="1:43" ht="19.5" customHeight="1">
      <c r="A615" s="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2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</row>
    <row r="616" spans="1:43" ht="19.5" customHeight="1">
      <c r="A616" s="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2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</row>
    <row r="617" spans="1:43" ht="19.5" customHeight="1">
      <c r="A617" s="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2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</row>
    <row r="618" spans="1:43" ht="19.5" customHeight="1">
      <c r="A618" s="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2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</row>
    <row r="619" spans="1:43" ht="19.5" customHeight="1">
      <c r="A619" s="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2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</row>
    <row r="620" spans="1:43" ht="19.5" customHeight="1">
      <c r="A620" s="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2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</row>
    <row r="621" spans="1:43" ht="19.5" customHeight="1">
      <c r="A621" s="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2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</row>
    <row r="622" spans="1:43" ht="19.5" customHeight="1">
      <c r="A622" s="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2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</row>
    <row r="623" spans="1:43" ht="19.5" customHeight="1">
      <c r="A623" s="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2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</row>
    <row r="624" spans="1:43" ht="19.5" customHeight="1">
      <c r="A624" s="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2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</row>
    <row r="625" spans="1:43" ht="19.5" customHeight="1">
      <c r="A625" s="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2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</row>
    <row r="626" spans="1:43" ht="19.5" customHeight="1">
      <c r="A626" s="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2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</row>
    <row r="627" spans="1:43" ht="19.5" customHeight="1">
      <c r="A627" s="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2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</row>
    <row r="628" spans="1:43" ht="19.5" customHeight="1">
      <c r="A628" s="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2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</row>
    <row r="629" spans="1:43" ht="19.5" customHeight="1">
      <c r="A629" s="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2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</row>
    <row r="630" spans="1:43" ht="19.5" customHeight="1">
      <c r="A630" s="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2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</row>
    <row r="631" spans="1:43" ht="19.5" customHeight="1">
      <c r="A631" s="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2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</row>
    <row r="632" spans="1:43" ht="19.5" customHeight="1">
      <c r="A632" s="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2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</row>
    <row r="633" spans="1:43" ht="19.5" customHeight="1">
      <c r="A633" s="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2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</row>
    <row r="634" spans="1:43" ht="19.5" customHeight="1">
      <c r="A634" s="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2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</row>
    <row r="635" spans="1:43" ht="19.5" customHeight="1">
      <c r="A635" s="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2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</row>
    <row r="636" spans="1:43" ht="19.5" customHeight="1">
      <c r="A636" s="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2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</row>
    <row r="637" spans="1:43" ht="19.5" customHeight="1">
      <c r="A637" s="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2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</row>
    <row r="638" spans="1:43" ht="19.5" customHeight="1">
      <c r="A638" s="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2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</row>
    <row r="639" spans="1:43" ht="19.5" customHeight="1">
      <c r="A639" s="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2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</row>
    <row r="640" spans="1:43" ht="19.5" customHeight="1">
      <c r="A640" s="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2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</row>
    <row r="641" spans="1:43" ht="19.5" customHeight="1">
      <c r="A641" s="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2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</row>
    <row r="642" spans="1:43" ht="19.5" customHeight="1">
      <c r="A642" s="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2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</row>
    <row r="643" spans="1:43" ht="19.5" customHeight="1">
      <c r="A643" s="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2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</row>
    <row r="644" spans="1:43" ht="19.5" customHeight="1">
      <c r="A644" s="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2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</row>
    <row r="645" spans="1:43" ht="19.5" customHeight="1">
      <c r="A645" s="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2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</row>
    <row r="646" spans="1:43" ht="19.5" customHeight="1">
      <c r="A646" s="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2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</row>
    <row r="647" spans="1:43" ht="19.5" customHeight="1">
      <c r="A647" s="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2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</row>
    <row r="648" spans="1:43" ht="19.5" customHeight="1">
      <c r="A648" s="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2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</row>
    <row r="649" spans="1:43" ht="19.5" customHeight="1">
      <c r="A649" s="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2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</row>
    <row r="650" spans="1:43" ht="19.5" customHeight="1">
      <c r="A650" s="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2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</row>
    <row r="651" spans="1:43" ht="19.5" customHeight="1">
      <c r="A651" s="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2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</row>
    <row r="652" spans="1:43" ht="19.5" customHeight="1">
      <c r="A652" s="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2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</row>
    <row r="653" spans="1:43" ht="19.5" customHeight="1">
      <c r="A653" s="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2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</row>
    <row r="654" spans="1:43" ht="19.5" customHeight="1">
      <c r="A654" s="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2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</row>
    <row r="655" spans="1:43" ht="19.5" customHeight="1">
      <c r="A655" s="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2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</row>
    <row r="656" spans="1:43" ht="19.5" customHeight="1">
      <c r="A656" s="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2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</row>
    <row r="657" spans="1:43" ht="19.5" customHeight="1">
      <c r="A657" s="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2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</row>
    <row r="658" spans="1:43" ht="19.5" customHeight="1">
      <c r="A658" s="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2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</row>
    <row r="659" spans="1:43" ht="19.5" customHeight="1">
      <c r="A659" s="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2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</row>
    <row r="660" spans="1:43" ht="19.5" customHeight="1">
      <c r="A660" s="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2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</row>
    <row r="661" spans="1:43" ht="19.5" customHeight="1">
      <c r="A661" s="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2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</row>
    <row r="662" spans="1:43" ht="19.5" customHeight="1">
      <c r="A662" s="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2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</row>
    <row r="663" spans="1:43" ht="19.5" customHeight="1">
      <c r="A663" s="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2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</row>
    <row r="664" spans="1:43" ht="19.5" customHeight="1">
      <c r="A664" s="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2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</row>
    <row r="665" spans="1:43" ht="19.5" customHeight="1">
      <c r="A665" s="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2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</row>
    <row r="666" spans="1:43" ht="19.5" customHeight="1">
      <c r="A666" s="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2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</row>
    <row r="667" spans="1:43" ht="19.5" customHeight="1">
      <c r="A667" s="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2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</row>
    <row r="668" spans="1:43" ht="19.5" customHeight="1">
      <c r="A668" s="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2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</row>
    <row r="669" spans="1:43" ht="19.5" customHeight="1">
      <c r="A669" s="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2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</row>
    <row r="670" spans="1:43" ht="19.5" customHeight="1">
      <c r="A670" s="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2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</row>
    <row r="671" spans="1:43" ht="19.5" customHeight="1">
      <c r="A671" s="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2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</row>
    <row r="672" spans="1:43" ht="19.5" customHeight="1">
      <c r="A672" s="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2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</row>
    <row r="673" spans="1:43" ht="19.5" customHeight="1">
      <c r="A673" s="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2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</row>
    <row r="674" spans="1:43" ht="19.5" customHeight="1">
      <c r="A674" s="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2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</row>
    <row r="675" spans="1:43" ht="19.5" customHeight="1">
      <c r="A675" s="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2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</row>
    <row r="676" spans="1:43" ht="19.5" customHeight="1">
      <c r="A676" s="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2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</row>
    <row r="677" spans="1:43" ht="19.5" customHeight="1">
      <c r="A677" s="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2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</row>
    <row r="678" spans="1:43" ht="19.5" customHeight="1">
      <c r="A678" s="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2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</row>
    <row r="679" spans="1:43" ht="19.5" customHeight="1">
      <c r="A679" s="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2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</row>
    <row r="680" spans="1:43" ht="19.5" customHeight="1">
      <c r="A680" s="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2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</row>
    <row r="681" spans="1:43" ht="19.5" customHeight="1">
      <c r="A681" s="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2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</row>
    <row r="682" spans="1:43" ht="19.5" customHeight="1">
      <c r="A682" s="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2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</row>
    <row r="683" spans="1:43" ht="19.5" customHeight="1">
      <c r="A683" s="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2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</row>
    <row r="684" spans="1:43" ht="19.5" customHeight="1">
      <c r="A684" s="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2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</row>
    <row r="685" spans="1:43" ht="19.5" customHeight="1">
      <c r="A685" s="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2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</row>
    <row r="686" spans="1:43" ht="19.5" customHeight="1">
      <c r="A686" s="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2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</row>
    <row r="687" spans="1:43" ht="19.5" customHeight="1">
      <c r="A687" s="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2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</row>
    <row r="688" spans="1:43" ht="19.5" customHeight="1">
      <c r="A688" s="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2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</row>
    <row r="689" spans="1:43" ht="19.5" customHeight="1">
      <c r="A689" s="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2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</row>
    <row r="690" spans="1:43" ht="19.5" customHeight="1">
      <c r="A690" s="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2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</row>
    <row r="691" spans="1:43" ht="19.5" customHeight="1">
      <c r="A691" s="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2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</row>
    <row r="692" spans="1:43" ht="19.5" customHeight="1">
      <c r="A692" s="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2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</row>
    <row r="693" spans="1:43" ht="19.5" customHeight="1">
      <c r="A693" s="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2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</row>
    <row r="694" spans="1:43" ht="19.5" customHeight="1">
      <c r="A694" s="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2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</row>
    <row r="695" spans="1:43" ht="19.5" customHeight="1">
      <c r="A695" s="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2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</row>
    <row r="696" spans="1:43" ht="19.5" customHeight="1">
      <c r="A696" s="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2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</row>
    <row r="697" spans="1:43" ht="19.5" customHeight="1">
      <c r="A697" s="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2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</row>
    <row r="698" spans="1:43" ht="19.5" customHeight="1">
      <c r="A698" s="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2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</row>
    <row r="699" spans="1:43" ht="19.5" customHeight="1">
      <c r="A699" s="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2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</row>
    <row r="700" spans="1:43" ht="19.5" customHeight="1">
      <c r="A700" s="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2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</row>
    <row r="701" spans="1:43" ht="19.5" customHeight="1">
      <c r="A701" s="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2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</row>
    <row r="702" spans="1:43" ht="19.5" customHeight="1">
      <c r="A702" s="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2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</row>
    <row r="703" spans="1:43" ht="19.5" customHeight="1">
      <c r="A703" s="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2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</row>
    <row r="704" spans="1:43" ht="19.5" customHeight="1">
      <c r="A704" s="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2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</row>
    <row r="705" spans="1:43" ht="19.5" customHeight="1">
      <c r="A705" s="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2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</row>
    <row r="706" spans="1:43" ht="19.5" customHeight="1">
      <c r="A706" s="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2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</row>
    <row r="707" spans="1:43" ht="19.5" customHeight="1">
      <c r="A707" s="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2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</row>
    <row r="708" spans="1:43" ht="19.5" customHeight="1">
      <c r="A708" s="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2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</row>
    <row r="709" spans="1:43" ht="19.5" customHeight="1">
      <c r="A709" s="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2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</row>
    <row r="710" spans="1:43" ht="19.5" customHeight="1">
      <c r="A710" s="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2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</row>
    <row r="711" spans="1:43" ht="19.5" customHeight="1">
      <c r="A711" s="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2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</row>
    <row r="712" spans="1:43" ht="19.5" customHeight="1">
      <c r="A712" s="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2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</row>
    <row r="713" spans="1:43" ht="19.5" customHeight="1">
      <c r="A713" s="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2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</row>
    <row r="714" spans="1:43" ht="19.5" customHeight="1">
      <c r="A714" s="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2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</row>
    <row r="715" spans="1:43" ht="19.5" customHeight="1">
      <c r="A715" s="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2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</row>
    <row r="716" spans="1:43" ht="19.5" customHeight="1">
      <c r="A716" s="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2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</row>
    <row r="717" spans="1:43" ht="19.5" customHeight="1">
      <c r="A717" s="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2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</row>
    <row r="718" spans="1:43" ht="19.5" customHeight="1">
      <c r="A718" s="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2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</row>
    <row r="719" spans="1:43" ht="19.5" customHeight="1">
      <c r="A719" s="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2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</row>
    <row r="720" spans="1:43" ht="19.5" customHeight="1">
      <c r="A720" s="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2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</row>
    <row r="721" spans="1:43" ht="19.5" customHeight="1">
      <c r="A721" s="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2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</row>
    <row r="722" spans="1:43" ht="19.5" customHeight="1">
      <c r="A722" s="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2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</row>
    <row r="723" spans="1:43" ht="19.5" customHeight="1">
      <c r="A723" s="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2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</row>
    <row r="724" spans="1:43" ht="19.5" customHeight="1">
      <c r="A724" s="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2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</row>
    <row r="725" spans="1:43" ht="19.5" customHeight="1">
      <c r="A725" s="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2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</row>
    <row r="726" spans="1:43" ht="19.5" customHeight="1">
      <c r="A726" s="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2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</row>
    <row r="727" spans="1:43" ht="19.5" customHeight="1">
      <c r="A727" s="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2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</row>
    <row r="728" spans="1:43" ht="19.5" customHeight="1">
      <c r="A728" s="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2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</row>
    <row r="729" spans="1:43" ht="19.5" customHeight="1">
      <c r="A729" s="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2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</row>
    <row r="730" spans="1:43" ht="19.5" customHeight="1">
      <c r="A730" s="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2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</row>
    <row r="731" spans="1:43" ht="19.5" customHeight="1">
      <c r="A731" s="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2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</row>
    <row r="732" spans="1:43" ht="19.5" customHeight="1">
      <c r="A732" s="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2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</row>
    <row r="733" spans="1:43" ht="19.5" customHeight="1">
      <c r="A733" s="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2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</row>
    <row r="734" spans="1:43" ht="19.5" customHeight="1">
      <c r="A734" s="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2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</row>
    <row r="735" spans="1:43" ht="19.5" customHeight="1">
      <c r="A735" s="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2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</row>
    <row r="736" spans="1:43" ht="19.5" customHeight="1">
      <c r="A736" s="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2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</row>
    <row r="737" spans="1:43" ht="19.5" customHeight="1">
      <c r="A737" s="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2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</row>
    <row r="738" spans="1:43" ht="19.5" customHeight="1">
      <c r="A738" s="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2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</row>
    <row r="739" spans="1:43" ht="19.5" customHeight="1">
      <c r="A739" s="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2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</row>
    <row r="740" spans="1:43" ht="19.5" customHeight="1">
      <c r="A740" s="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2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</row>
    <row r="741" spans="1:43" ht="19.5" customHeight="1">
      <c r="A741" s="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2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</row>
    <row r="742" spans="1:43" ht="19.5" customHeight="1">
      <c r="A742" s="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2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</row>
    <row r="743" spans="1:43" ht="19.5" customHeight="1">
      <c r="A743" s="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2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</row>
    <row r="744" spans="1:43" ht="19.5" customHeight="1">
      <c r="A744" s="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2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</row>
    <row r="745" spans="1:43" ht="19.5" customHeight="1">
      <c r="A745" s="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2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</row>
    <row r="746" spans="1:43" ht="19.5" customHeight="1">
      <c r="A746" s="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2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</row>
    <row r="747" spans="1:43" ht="19.5" customHeight="1">
      <c r="A747" s="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2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</row>
    <row r="748" spans="1:43" ht="19.5" customHeight="1">
      <c r="A748" s="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2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</row>
    <row r="749" spans="1:43" ht="19.5" customHeight="1">
      <c r="A749" s="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2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</row>
    <row r="750" spans="1:43" ht="19.5" customHeight="1">
      <c r="A750" s="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2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</row>
    <row r="751" spans="1:43" ht="19.5" customHeight="1">
      <c r="A751" s="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2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</row>
    <row r="752" spans="1:43" ht="19.5" customHeight="1">
      <c r="A752" s="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2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</row>
    <row r="753" spans="1:43" ht="19.5" customHeight="1">
      <c r="A753" s="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2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</row>
    <row r="754" spans="1:43" ht="19.5" customHeight="1">
      <c r="A754" s="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2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</row>
    <row r="755" spans="1:43" ht="19.5" customHeight="1">
      <c r="A755" s="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2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</row>
    <row r="756" spans="1:43" ht="19.5" customHeight="1">
      <c r="A756" s="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2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</row>
    <row r="757" spans="1:43" ht="19.5" customHeight="1">
      <c r="A757" s="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2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</row>
    <row r="758" spans="1:43" ht="19.5" customHeight="1">
      <c r="A758" s="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2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</row>
    <row r="759" spans="1:43" ht="19.5" customHeight="1">
      <c r="A759" s="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2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</row>
    <row r="760" spans="1:43" ht="19.5" customHeight="1">
      <c r="A760" s="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2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</row>
    <row r="761" spans="1:43" ht="19.5" customHeight="1">
      <c r="A761" s="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2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</row>
    <row r="762" spans="1:43" ht="19.5" customHeight="1">
      <c r="A762" s="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2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</row>
    <row r="763" spans="1:43" ht="19.5" customHeight="1">
      <c r="A763" s="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2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</row>
    <row r="764" spans="1:43" ht="19.5" customHeight="1">
      <c r="A764" s="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2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</row>
    <row r="765" spans="1:43" ht="19.5" customHeight="1">
      <c r="A765" s="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2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</row>
    <row r="766" spans="1:43" ht="19.5" customHeight="1">
      <c r="A766" s="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2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</row>
    <row r="767" spans="1:43" ht="19.5" customHeight="1">
      <c r="A767" s="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2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</row>
    <row r="768" spans="1:43" ht="19.5" customHeight="1">
      <c r="A768" s="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2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</row>
    <row r="769" spans="1:43" ht="19.5" customHeight="1">
      <c r="A769" s="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2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</row>
    <row r="770" spans="1:43" ht="19.5" customHeight="1">
      <c r="A770" s="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2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</row>
    <row r="771" spans="1:43" ht="19.5" customHeight="1">
      <c r="A771" s="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2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</row>
    <row r="772" spans="1:43" ht="19.5" customHeight="1">
      <c r="A772" s="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2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</row>
    <row r="773" spans="1:43" ht="19.5" customHeight="1">
      <c r="A773" s="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2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</row>
    <row r="774" spans="1:43" ht="19.5" customHeight="1">
      <c r="A774" s="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2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</row>
    <row r="775" spans="1:43" ht="19.5" customHeight="1">
      <c r="A775" s="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2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</row>
    <row r="776" spans="1:43" ht="19.5" customHeight="1">
      <c r="A776" s="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2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</row>
    <row r="777" spans="1:43" ht="19.5" customHeight="1">
      <c r="A777" s="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2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</row>
    <row r="778" spans="1:43" ht="19.5" customHeight="1">
      <c r="A778" s="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2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</row>
    <row r="779" spans="1:43" ht="19.5" customHeight="1">
      <c r="A779" s="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2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</row>
    <row r="780" spans="1:43" ht="19.5" customHeight="1">
      <c r="A780" s="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2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</row>
    <row r="781" spans="1:43" ht="19.5" customHeight="1">
      <c r="A781" s="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2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</row>
    <row r="782" spans="1:43" ht="19.5" customHeight="1">
      <c r="A782" s="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2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</row>
    <row r="783" spans="1:43" ht="19.5" customHeight="1">
      <c r="A783" s="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2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</row>
    <row r="784" spans="1:43" ht="19.5" customHeight="1">
      <c r="A784" s="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2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</row>
    <row r="785" spans="1:43" ht="19.5" customHeight="1">
      <c r="A785" s="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2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</row>
    <row r="786" spans="1:43" ht="19.5" customHeight="1">
      <c r="A786" s="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2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</row>
    <row r="787" spans="1:43" ht="19.5" customHeight="1">
      <c r="A787" s="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2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</row>
    <row r="788" spans="1:43" ht="19.5" customHeight="1">
      <c r="A788" s="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2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</row>
    <row r="789" spans="1:43" ht="19.5" customHeight="1">
      <c r="A789" s="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2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</row>
    <row r="790" spans="1:43" ht="19.5" customHeight="1">
      <c r="A790" s="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2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</row>
    <row r="791" spans="1:43" ht="19.5" customHeight="1">
      <c r="A791" s="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2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</row>
    <row r="792" spans="1:43" ht="19.5" customHeight="1">
      <c r="A792" s="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2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</row>
    <row r="793" spans="1:43" ht="19.5" customHeight="1">
      <c r="A793" s="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2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</row>
    <row r="794" spans="1:43" ht="19.5" customHeight="1">
      <c r="A794" s="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2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</row>
    <row r="795" spans="1:43" ht="19.5" customHeight="1">
      <c r="A795" s="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2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</row>
    <row r="796" spans="1:43" ht="19.5" customHeight="1">
      <c r="A796" s="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2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</row>
    <row r="797" spans="1:43" ht="19.5" customHeight="1">
      <c r="A797" s="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2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</row>
    <row r="798" spans="1:43" ht="19.5" customHeight="1">
      <c r="A798" s="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2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</row>
    <row r="799" spans="1:43" ht="19.5" customHeight="1">
      <c r="A799" s="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2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</row>
    <row r="800" spans="1:43" ht="19.5" customHeight="1">
      <c r="A800" s="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2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</row>
    <row r="801" spans="1:43" ht="19.5" customHeight="1">
      <c r="A801" s="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2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</row>
    <row r="802" spans="1:43" ht="19.5" customHeight="1">
      <c r="A802" s="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2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</row>
    <row r="803" spans="1:43" ht="19.5" customHeight="1">
      <c r="A803" s="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2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</row>
    <row r="804" spans="1:43" ht="19.5" customHeight="1">
      <c r="A804" s="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2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</row>
    <row r="805" spans="1:43" ht="19.5" customHeight="1">
      <c r="A805" s="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2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</row>
    <row r="806" spans="1:43" ht="19.5" customHeight="1">
      <c r="A806" s="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2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</row>
    <row r="807" spans="1:43" ht="19.5" customHeight="1">
      <c r="A807" s="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2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</row>
    <row r="808" spans="1:43" ht="19.5" customHeight="1">
      <c r="A808" s="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2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</row>
    <row r="809" spans="1:43" ht="19.5" customHeight="1">
      <c r="A809" s="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2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</row>
    <row r="810" spans="1:43" ht="19.5" customHeight="1">
      <c r="A810" s="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2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</row>
    <row r="811" spans="1:43" ht="19.5" customHeight="1">
      <c r="A811" s="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2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</row>
    <row r="812" spans="1:43" ht="19.5" customHeight="1">
      <c r="A812" s="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2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</row>
    <row r="813" spans="1:43" ht="19.5" customHeight="1">
      <c r="A813" s="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2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</row>
    <row r="814" spans="1:43" ht="19.5" customHeight="1">
      <c r="A814" s="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2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</row>
    <row r="815" spans="1:43" ht="19.5" customHeight="1">
      <c r="A815" s="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2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</row>
    <row r="816" spans="1:43" ht="19.5" customHeight="1">
      <c r="A816" s="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2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</row>
    <row r="817" spans="1:43" ht="19.5" customHeight="1">
      <c r="A817" s="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2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</row>
    <row r="818" spans="1:43" ht="19.5" customHeight="1">
      <c r="A818" s="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2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</row>
    <row r="819" spans="1:43" ht="19.5" customHeight="1">
      <c r="A819" s="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2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</row>
    <row r="820" spans="1:43" ht="19.5" customHeight="1">
      <c r="A820" s="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2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</row>
    <row r="821" spans="1:43" ht="19.5" customHeight="1">
      <c r="A821" s="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2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</row>
    <row r="822" spans="1:43" ht="19.5" customHeight="1">
      <c r="A822" s="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2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</row>
    <row r="823" spans="1:43" ht="19.5" customHeight="1">
      <c r="A823" s="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2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</row>
    <row r="824" spans="1:43" ht="19.5" customHeight="1">
      <c r="A824" s="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2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</row>
    <row r="825" spans="1:43" ht="19.5" customHeight="1">
      <c r="A825" s="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2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</row>
    <row r="826" spans="1:43" ht="19.5" customHeight="1">
      <c r="A826" s="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2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</row>
    <row r="827" spans="1:43" ht="19.5" customHeight="1">
      <c r="A827" s="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2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</row>
    <row r="828" spans="1:43" ht="19.5" customHeight="1">
      <c r="A828" s="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2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</row>
    <row r="829" spans="1:43" ht="19.5" customHeight="1">
      <c r="A829" s="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2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</row>
    <row r="830" spans="1:43" ht="19.5" customHeight="1">
      <c r="A830" s="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2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</row>
    <row r="831" spans="1:43" ht="19.5" customHeight="1">
      <c r="A831" s="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2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</row>
    <row r="832" spans="1:43" ht="19.5" customHeight="1">
      <c r="A832" s="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2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</row>
    <row r="833" spans="1:43" ht="19.5" customHeight="1">
      <c r="A833" s="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2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</row>
    <row r="834" spans="1:43" ht="19.5" customHeight="1">
      <c r="A834" s="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2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</row>
    <row r="835" spans="1:43" ht="19.5" customHeight="1">
      <c r="A835" s="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2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</row>
    <row r="836" spans="1:43" ht="19.5" customHeight="1">
      <c r="A836" s="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2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</row>
    <row r="837" spans="1:43" ht="19.5" customHeight="1">
      <c r="A837" s="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2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</row>
    <row r="838" spans="1:43" ht="19.5" customHeight="1">
      <c r="A838" s="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2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</row>
    <row r="839" spans="1:43" ht="19.5" customHeight="1">
      <c r="A839" s="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2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</row>
    <row r="840" spans="1:43" ht="19.5" customHeight="1">
      <c r="A840" s="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2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</row>
    <row r="841" spans="1:43" ht="19.5" customHeight="1">
      <c r="A841" s="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2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</row>
    <row r="842" spans="1:43" ht="19.5" customHeight="1">
      <c r="A842" s="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2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</row>
    <row r="843" spans="1:43" ht="19.5" customHeight="1">
      <c r="A843" s="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2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</row>
    <row r="844" spans="1:43" ht="19.5" customHeight="1">
      <c r="A844" s="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2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</row>
    <row r="845" spans="1:43" ht="19.5" customHeight="1">
      <c r="A845" s="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2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</row>
    <row r="846" spans="1:43" ht="19.5" customHeight="1">
      <c r="A846" s="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2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</row>
    <row r="847" spans="1:43" ht="19.5" customHeight="1">
      <c r="A847" s="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2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</row>
    <row r="848" spans="1:43" ht="19.5" customHeight="1">
      <c r="A848" s="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2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</row>
    <row r="849" spans="1:43" ht="19.5" customHeight="1">
      <c r="A849" s="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2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</row>
    <row r="850" spans="1:43" ht="19.5" customHeight="1">
      <c r="A850" s="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2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</row>
    <row r="851" spans="1:43" ht="19.5" customHeight="1">
      <c r="A851" s="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2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</row>
    <row r="852" spans="1:43" ht="19.5" customHeight="1">
      <c r="A852" s="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2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</row>
    <row r="853" spans="1:43" ht="19.5" customHeight="1">
      <c r="A853" s="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2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</row>
    <row r="854" spans="1:43" ht="19.5" customHeight="1">
      <c r="A854" s="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2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</row>
    <row r="855" spans="1:43" ht="19.5" customHeight="1">
      <c r="A855" s="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2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</row>
    <row r="856" spans="1:43" ht="19.5" customHeight="1">
      <c r="A856" s="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2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</row>
    <row r="857" spans="1:43" ht="19.5" customHeight="1">
      <c r="A857" s="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2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</row>
    <row r="858" spans="1:43" ht="19.5" customHeight="1">
      <c r="A858" s="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2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</row>
    <row r="859" spans="1:43" ht="19.5" customHeight="1">
      <c r="A859" s="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2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</row>
    <row r="860" spans="1:43" ht="19.5" customHeight="1">
      <c r="A860" s="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2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</row>
    <row r="861" spans="1:43" ht="19.5" customHeight="1">
      <c r="A861" s="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2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</row>
    <row r="862" spans="1:43" ht="19.5" customHeight="1">
      <c r="A862" s="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2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</row>
    <row r="863" spans="1:43" ht="19.5" customHeight="1">
      <c r="A863" s="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2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</row>
    <row r="864" spans="1:43" ht="19.5" customHeight="1">
      <c r="A864" s="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2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</row>
    <row r="865" spans="1:43" ht="19.5" customHeight="1">
      <c r="A865" s="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2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</row>
    <row r="866" spans="1:43" ht="19.5" customHeight="1">
      <c r="A866" s="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2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</row>
    <row r="867" spans="1:43" ht="19.5" customHeight="1">
      <c r="A867" s="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2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</row>
    <row r="868" spans="1:43" ht="19.5" customHeight="1">
      <c r="A868" s="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2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</row>
    <row r="869" spans="1:43" ht="19.5" customHeight="1">
      <c r="A869" s="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2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</row>
    <row r="870" spans="1:43" ht="19.5" customHeight="1">
      <c r="A870" s="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2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</row>
    <row r="871" spans="1:43" ht="19.5" customHeight="1">
      <c r="A871" s="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2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</row>
    <row r="872" spans="1:43" ht="19.5" customHeight="1">
      <c r="A872" s="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2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</row>
    <row r="873" spans="1:43" ht="19.5" customHeight="1">
      <c r="A873" s="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2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</row>
    <row r="874" spans="1:43" ht="19.5" customHeight="1">
      <c r="A874" s="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2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</row>
    <row r="875" spans="1:43" ht="19.5" customHeight="1">
      <c r="A875" s="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2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</row>
    <row r="876" spans="1:43" ht="19.5" customHeight="1">
      <c r="A876" s="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2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</row>
    <row r="877" spans="1:43" ht="19.5" customHeight="1">
      <c r="A877" s="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2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</row>
    <row r="878" spans="1:43" ht="19.5" customHeight="1">
      <c r="A878" s="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2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</row>
    <row r="879" spans="1:43" ht="19.5" customHeight="1">
      <c r="A879" s="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2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</row>
    <row r="880" spans="1:43" ht="19.5" customHeight="1">
      <c r="A880" s="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2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</row>
    <row r="881" spans="1:43" ht="19.5" customHeight="1">
      <c r="A881" s="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2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</row>
    <row r="882" spans="1:43" ht="19.5" customHeight="1">
      <c r="A882" s="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2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</row>
    <row r="883" spans="1:43" ht="19.5" customHeight="1">
      <c r="A883" s="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2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</row>
    <row r="884" spans="1:43" ht="19.5" customHeight="1">
      <c r="A884" s="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2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</row>
    <row r="885" spans="1:43" ht="19.5" customHeight="1">
      <c r="A885" s="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2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</row>
    <row r="886" spans="1:43" ht="19.5" customHeight="1">
      <c r="A886" s="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2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</row>
    <row r="887" spans="1:43" ht="19.5" customHeight="1">
      <c r="A887" s="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2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</row>
    <row r="888" spans="1:43" ht="19.5" customHeight="1">
      <c r="A888" s="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2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</row>
    <row r="889" spans="1:43" ht="19.5" customHeight="1">
      <c r="A889" s="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2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</row>
    <row r="890" spans="1:43" ht="19.5" customHeight="1">
      <c r="A890" s="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2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</row>
    <row r="891" spans="1:43" ht="19.5" customHeight="1">
      <c r="A891" s="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2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</row>
    <row r="892" spans="1:43" ht="19.5" customHeight="1">
      <c r="A892" s="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2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</row>
    <row r="893" spans="1:43" ht="19.5" customHeight="1">
      <c r="A893" s="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2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</row>
    <row r="894" spans="1:43" ht="19.5" customHeight="1">
      <c r="A894" s="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2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</row>
    <row r="895" spans="1:43" ht="19.5" customHeight="1">
      <c r="A895" s="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2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</row>
    <row r="896" spans="1:43" ht="19.5" customHeight="1">
      <c r="A896" s="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2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</row>
    <row r="897" spans="1:43" ht="19.5" customHeight="1">
      <c r="A897" s="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2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</row>
    <row r="898" spans="1:43" ht="19.5" customHeight="1">
      <c r="A898" s="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2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</row>
    <row r="899" spans="1:43" ht="19.5" customHeight="1">
      <c r="A899" s="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2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</row>
    <row r="900" spans="1:43" ht="19.5" customHeight="1">
      <c r="A900" s="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2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</row>
    <row r="901" spans="1:43" ht="19.5" customHeight="1">
      <c r="A901" s="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2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</row>
    <row r="902" spans="1:43" ht="19.5" customHeight="1">
      <c r="A902" s="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2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</row>
    <row r="903" spans="1:43" ht="19.5" customHeight="1">
      <c r="A903" s="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2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</row>
    <row r="904" spans="1:43" ht="19.5" customHeight="1">
      <c r="A904" s="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2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</row>
    <row r="905" spans="1:43" ht="19.5" customHeight="1">
      <c r="A905" s="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2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</row>
    <row r="906" spans="1:43" ht="19.5" customHeight="1">
      <c r="A906" s="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2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</row>
    <row r="907" spans="1:43" ht="19.5" customHeight="1">
      <c r="A907" s="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2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</row>
    <row r="908" spans="1:43" ht="19.5" customHeight="1">
      <c r="A908" s="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2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</row>
    <row r="909" spans="1:43" ht="19.5" customHeight="1">
      <c r="A909" s="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2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</row>
    <row r="910" spans="1:43" ht="19.5" customHeight="1">
      <c r="A910" s="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2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</row>
    <row r="911" spans="1:43" ht="19.5" customHeight="1">
      <c r="A911" s="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2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</row>
    <row r="912" spans="1:43" ht="19.5" customHeight="1">
      <c r="A912" s="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2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</row>
    <row r="913" spans="1:43" ht="19.5" customHeight="1">
      <c r="A913" s="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2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</row>
    <row r="914" spans="1:43" ht="19.5" customHeight="1">
      <c r="A914" s="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2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</row>
    <row r="915" spans="1:43" ht="19.5" customHeight="1">
      <c r="A915" s="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2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</row>
    <row r="916" spans="1:43" ht="19.5" customHeight="1">
      <c r="A916" s="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2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</row>
    <row r="917" spans="1:43" ht="19.5" customHeight="1">
      <c r="A917" s="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2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</row>
    <row r="918" spans="1:43" ht="19.5" customHeight="1">
      <c r="A918" s="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2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</row>
    <row r="919" spans="1:43" ht="19.5" customHeight="1">
      <c r="A919" s="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2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</row>
    <row r="920" spans="1:43" ht="19.5" customHeight="1">
      <c r="A920" s="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2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</row>
    <row r="921" spans="1:43" ht="19.5" customHeight="1">
      <c r="A921" s="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2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</row>
    <row r="922" spans="1:43" ht="19.5" customHeight="1">
      <c r="A922" s="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2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</row>
    <row r="923" spans="1:43" ht="19.5" customHeight="1">
      <c r="A923" s="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2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</row>
    <row r="924" spans="1:43" ht="19.5" customHeight="1">
      <c r="A924" s="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2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</row>
    <row r="925" spans="1:43" ht="19.5" customHeight="1">
      <c r="A925" s="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2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</row>
    <row r="926" spans="1:43" ht="19.5" customHeight="1">
      <c r="A926" s="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2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</row>
    <row r="927" spans="1:43" ht="19.5" customHeight="1">
      <c r="A927" s="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2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</row>
    <row r="928" spans="1:43" ht="19.5" customHeight="1">
      <c r="A928" s="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2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</row>
    <row r="929" spans="1:43" ht="19.5" customHeight="1">
      <c r="A929" s="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2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</row>
    <row r="930" spans="1:43" ht="19.5" customHeight="1">
      <c r="A930" s="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2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</row>
    <row r="931" spans="1:43" ht="19.5" customHeight="1">
      <c r="A931" s="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2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</row>
    <row r="932" spans="1:43" ht="19.5" customHeight="1">
      <c r="A932" s="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2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</row>
    <row r="933" spans="1:43" ht="19.5" customHeight="1">
      <c r="A933" s="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2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</row>
    <row r="934" spans="1:43" ht="19.5" customHeight="1">
      <c r="A934" s="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2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</row>
    <row r="935" spans="1:43" ht="19.5" customHeight="1">
      <c r="A935" s="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2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</row>
    <row r="936" spans="1:43" ht="19.5" customHeight="1">
      <c r="A936" s="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2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</row>
    <row r="937" spans="1:43" ht="19.5" customHeight="1">
      <c r="A937" s="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2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</row>
    <row r="938" spans="1:43" ht="19.5" customHeight="1">
      <c r="A938" s="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2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</row>
    <row r="939" spans="1:43" ht="19.5" customHeight="1">
      <c r="A939" s="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2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</row>
    <row r="940" spans="1:43" ht="19.5" customHeight="1">
      <c r="A940" s="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2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</row>
    <row r="941" spans="1:43" ht="19.5" customHeight="1">
      <c r="A941" s="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2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</row>
    <row r="942" spans="1:43" ht="19.5" customHeight="1">
      <c r="A942" s="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2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</row>
    <row r="943" spans="1:43" ht="19.5" customHeight="1">
      <c r="A943" s="3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2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</row>
    <row r="944" spans="1:43" ht="19.5" customHeight="1">
      <c r="A944" s="3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2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</row>
    <row r="945" spans="1:43" ht="19.5" customHeight="1">
      <c r="A945" s="3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2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</row>
    <row r="946" spans="1:43" ht="19.5" customHeight="1">
      <c r="A946" s="3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2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</row>
    <row r="947" spans="1:43" ht="19.5" customHeight="1">
      <c r="A947" s="3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2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</row>
    <row r="948" spans="1:43" ht="19.5" customHeight="1">
      <c r="A948" s="3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2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</row>
    <row r="949" spans="1:43" ht="19.5" customHeight="1">
      <c r="A949" s="3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2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</row>
    <row r="950" spans="1:43" ht="19.5" customHeight="1">
      <c r="A950" s="3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2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</row>
    <row r="951" spans="1:43" ht="19.5" customHeight="1">
      <c r="A951" s="3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2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</row>
    <row r="952" spans="1:43" ht="19.5" customHeight="1">
      <c r="A952" s="3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2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</row>
    <row r="953" spans="1:43" ht="19.5" customHeight="1">
      <c r="A953" s="3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2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</row>
    <row r="954" spans="1:43" ht="19.5" customHeight="1">
      <c r="A954" s="3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2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</row>
    <row r="955" spans="1:43" ht="19.5" customHeight="1">
      <c r="A955" s="3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2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</row>
    <row r="956" spans="1:43" ht="19.5" customHeight="1">
      <c r="A956" s="3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2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</row>
    <row r="957" spans="1:43" ht="19.5" customHeight="1">
      <c r="A957" s="3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2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</row>
    <row r="958" spans="1:43" ht="19.5" customHeight="1">
      <c r="A958" s="3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2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</row>
    <row r="959" spans="1:43" ht="19.5" customHeight="1">
      <c r="A959" s="3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2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</row>
    <row r="960" spans="1:43" ht="19.5" customHeight="1">
      <c r="A960" s="3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2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</row>
    <row r="961" spans="1:43" ht="19.5" customHeight="1">
      <c r="A961" s="3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2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</row>
    <row r="962" spans="1:43" ht="19.5" customHeight="1">
      <c r="A962" s="3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2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</row>
    <row r="963" spans="1:43" ht="19.5" customHeight="1">
      <c r="A963" s="3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2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</row>
    <row r="964" spans="1:43" ht="19.5" customHeight="1">
      <c r="A964" s="3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2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</row>
    <row r="965" spans="1:43" ht="19.5" customHeight="1">
      <c r="A965" s="3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2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</row>
    <row r="966" spans="1:43" ht="19.5" customHeight="1">
      <c r="A966" s="3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2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</row>
    <row r="967" spans="1:43" ht="19.5" customHeight="1">
      <c r="A967" s="3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2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</row>
    <row r="968" spans="1:43" ht="19.5" customHeight="1">
      <c r="A968" s="3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2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</row>
    <row r="969" spans="1:43" ht="19.5" customHeight="1">
      <c r="A969" s="3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2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</row>
    <row r="970" spans="1:43" ht="19.5" customHeight="1">
      <c r="A970" s="3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2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</row>
    <row r="971" spans="1:43" ht="19.5" customHeight="1">
      <c r="A971" s="3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2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</row>
    <row r="972" spans="1:43" ht="19.5" customHeight="1">
      <c r="A972" s="3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2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</row>
    <row r="973" spans="1:43" ht="19.5" customHeight="1">
      <c r="A973" s="3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2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</row>
    <row r="974" spans="1:43" ht="19.5" customHeight="1">
      <c r="A974" s="3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2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</row>
    <row r="975" spans="1:43" ht="19.5" customHeight="1">
      <c r="A975" s="3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2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</row>
    <row r="976" spans="1:43" ht="19.5" customHeight="1">
      <c r="A976" s="3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2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</row>
    <row r="977" spans="1:43" ht="19.5" customHeight="1">
      <c r="A977" s="3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2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</row>
    <row r="978" spans="1:43" ht="19.5" customHeight="1">
      <c r="A978" s="3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2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</row>
    <row r="979" spans="1:43" ht="19.5" customHeight="1">
      <c r="A979" s="3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2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</row>
    <row r="980" spans="1:43" ht="19.5" customHeight="1">
      <c r="A980" s="3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2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</row>
    <row r="981" spans="1:43" ht="19.5" customHeight="1">
      <c r="A981" s="3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2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</row>
    <row r="982" spans="1:43" ht="19.5" customHeight="1">
      <c r="A982" s="3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2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</row>
    <row r="983" spans="1:43" ht="19.5" customHeight="1">
      <c r="A983" s="3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2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</row>
    <row r="984" spans="1:43" ht="19.5" customHeight="1">
      <c r="A984" s="3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2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</row>
    <row r="985" spans="1:43" ht="19.5" customHeight="1">
      <c r="A985" s="3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2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</row>
    <row r="986" spans="1:43" ht="19.5" customHeight="1">
      <c r="A986" s="3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2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</row>
    <row r="987" spans="1:43" ht="19.5" customHeight="1">
      <c r="A987" s="3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2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</row>
    <row r="988" spans="1:43" ht="19.5" customHeight="1">
      <c r="A988" s="3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2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</row>
    <row r="989" spans="1:43" ht="19.5" customHeight="1">
      <c r="A989" s="3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2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</row>
    <row r="990" spans="1:43" ht="19.5" customHeight="1">
      <c r="A990" s="3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2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</row>
    <row r="991" spans="1:43" ht="19.5" customHeight="1">
      <c r="A991" s="3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2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</row>
    <row r="992" spans="1:43" ht="19.5" customHeight="1">
      <c r="A992" s="3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2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</row>
    <row r="993" spans="1:43" ht="19.5" customHeight="1">
      <c r="A993" s="3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2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</row>
    <row r="994" spans="1:43" ht="19.5" customHeight="1">
      <c r="A994" s="3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2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</row>
    <row r="995" spans="1:43" ht="19.5" customHeight="1">
      <c r="A995" s="3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2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</row>
  </sheetData>
  <mergeCells count="6">
    <mergeCell ref="A82:G82"/>
    <mergeCell ref="B47:D47"/>
    <mergeCell ref="B48:D48"/>
    <mergeCell ref="B49:D49"/>
    <mergeCell ref="B81:C81"/>
    <mergeCell ref="B50:D50"/>
  </mergeCells>
  <pageMargins left="0.70866141732283472" right="0.70866141732283472" top="0.74803149606299213" bottom="0.74803149606299213" header="0" footer="0"/>
  <pageSetup paperSize="9" scale="60" orientation="portrait" r:id="rId1"/>
  <ignoredErrors>
    <ignoredError sqref="F47:G47 F71:G75 F50 F20:G36 F18:G18 F52:G65" formulaRange="1"/>
    <ignoredError sqref="G16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5"/>
  <sheetViews>
    <sheetView workbookViewId="0">
      <selection activeCell="N22" sqref="N22"/>
    </sheetView>
  </sheetViews>
  <sheetFormatPr baseColWidth="10" defaultColWidth="13" defaultRowHeight="14.25"/>
  <cols>
    <col min="1" max="1" width="36.75" style="163" customWidth="1"/>
    <col min="2" max="4" width="9" style="163" customWidth="1"/>
    <col min="5" max="5" width="15.25" style="163" customWidth="1"/>
    <col min="6" max="6" width="1.625" style="163" customWidth="1"/>
    <col min="7" max="7" width="9" style="163" customWidth="1"/>
    <col min="8" max="8" width="12.875" style="163" customWidth="1"/>
    <col min="9" max="9" width="1.625" style="163" customWidth="1"/>
    <col min="10" max="19" width="9" style="163" customWidth="1"/>
    <col min="20" max="16384" width="13" style="163"/>
  </cols>
  <sheetData>
    <row r="1" spans="1:17" ht="15.75" customHeight="1">
      <c r="A1" s="199" t="s">
        <v>89</v>
      </c>
    </row>
    <row r="2" spans="1:17" ht="12.75" customHeight="1"/>
    <row r="3" spans="1:17" ht="15.75" customHeight="1">
      <c r="A3" s="199" t="s">
        <v>1</v>
      </c>
    </row>
    <row r="4" spans="1:17" ht="12.75" customHeight="1"/>
    <row r="5" spans="1:17" ht="13.5" customHeight="1" thickBot="1"/>
    <row r="6" spans="1:17" ht="45.6" customHeight="1" thickBot="1">
      <c r="A6" s="322" t="s">
        <v>76</v>
      </c>
      <c r="B6" s="323"/>
      <c r="C6" s="323"/>
      <c r="D6" s="323"/>
      <c r="E6" s="324"/>
      <c r="F6" s="200"/>
      <c r="G6" s="201"/>
      <c r="H6" s="202" t="s">
        <v>77</v>
      </c>
      <c r="J6" s="203"/>
      <c r="K6" s="203"/>
      <c r="L6" s="203"/>
      <c r="M6" s="203"/>
      <c r="N6" s="203"/>
      <c r="O6" s="203"/>
      <c r="P6" s="203"/>
      <c r="Q6" s="204"/>
    </row>
    <row r="7" spans="1:17" ht="13.5" customHeight="1" thickBot="1">
      <c r="G7" s="201"/>
      <c r="H7" s="205"/>
    </row>
    <row r="8" spans="1:17" ht="15.75" customHeight="1" thickBot="1">
      <c r="A8" s="206" t="s">
        <v>113</v>
      </c>
      <c r="B8" s="207"/>
      <c r="C8" s="207"/>
      <c r="D8" s="207"/>
      <c r="E8" s="208"/>
      <c r="G8" s="201"/>
      <c r="H8" s="209"/>
    </row>
    <row r="9" spans="1:17" ht="15.75" customHeight="1" thickBot="1">
      <c r="A9" s="210" t="s">
        <v>119</v>
      </c>
      <c r="B9" s="211"/>
      <c r="C9" s="212"/>
      <c r="D9" s="212"/>
      <c r="E9" s="213"/>
      <c r="G9" s="201"/>
      <c r="H9" s="209"/>
    </row>
    <row r="10" spans="1:17" ht="15.75" customHeight="1" thickBot="1">
      <c r="A10" s="214" t="s">
        <v>78</v>
      </c>
      <c r="B10" s="215"/>
      <c r="C10" s="212"/>
      <c r="D10" s="212"/>
      <c r="E10" s="213"/>
      <c r="G10" s="201"/>
      <c r="H10" s="209">
        <v>24000</v>
      </c>
    </row>
    <row r="11" spans="1:17" ht="16.5" customHeight="1" thickBot="1">
      <c r="A11" s="216"/>
      <c r="B11" s="217"/>
      <c r="C11" s="217"/>
      <c r="D11" s="217"/>
      <c r="E11" s="218"/>
      <c r="G11" s="201"/>
      <c r="H11" s="219"/>
    </row>
    <row r="12" spans="1:17" ht="13.5" customHeight="1" thickBot="1">
      <c r="G12" s="201"/>
      <c r="H12" s="220"/>
    </row>
    <row r="13" spans="1:17" ht="15.75" customHeight="1">
      <c r="A13" s="206" t="s">
        <v>114</v>
      </c>
      <c r="B13" s="207"/>
      <c r="C13" s="207"/>
      <c r="D13" s="207"/>
      <c r="E13" s="208"/>
      <c r="G13" s="201"/>
      <c r="H13" s="219"/>
    </row>
    <row r="14" spans="1:17" ht="28.15" customHeight="1">
      <c r="A14" s="319" t="s">
        <v>80</v>
      </c>
      <c r="B14" s="320"/>
      <c r="C14" s="320"/>
      <c r="D14" s="320"/>
      <c r="E14" s="321"/>
      <c r="G14" s="201"/>
      <c r="H14" s="219"/>
    </row>
    <row r="15" spans="1:17" ht="16.149999999999999" customHeight="1">
      <c r="A15" s="221" t="s">
        <v>81</v>
      </c>
      <c r="B15" s="222"/>
      <c r="C15" s="222"/>
      <c r="D15" s="222"/>
      <c r="E15" s="223"/>
      <c r="G15" s="201"/>
      <c r="H15" s="219"/>
    </row>
    <row r="16" spans="1:17" ht="18.600000000000001" customHeight="1">
      <c r="A16" s="221" t="s">
        <v>82</v>
      </c>
      <c r="B16" s="222"/>
      <c r="C16" s="222"/>
      <c r="D16" s="222"/>
      <c r="E16" s="223"/>
      <c r="G16" s="201"/>
      <c r="H16" s="293">
        <v>27500</v>
      </c>
    </row>
    <row r="17" spans="1:8" ht="16.5" customHeight="1" thickBot="1">
      <c r="A17" s="216" t="s">
        <v>111</v>
      </c>
      <c r="B17" s="217" t="s">
        <v>79</v>
      </c>
      <c r="C17" s="217">
        <v>4</v>
      </c>
      <c r="D17" s="217" t="s">
        <v>0</v>
      </c>
      <c r="E17" s="218"/>
      <c r="G17" s="201"/>
      <c r="H17" s="219"/>
    </row>
    <row r="18" spans="1:8" ht="13.5" customHeight="1" thickBot="1">
      <c r="G18" s="201"/>
      <c r="H18" s="220"/>
    </row>
    <row r="19" spans="1:8" ht="15.75" customHeight="1">
      <c r="A19" s="206" t="s">
        <v>115</v>
      </c>
      <c r="B19" s="207"/>
      <c r="C19" s="207"/>
      <c r="D19" s="207"/>
      <c r="E19" s="208"/>
      <c r="G19" s="201"/>
      <c r="H19" s="220"/>
    </row>
    <row r="20" spans="1:8" ht="15.75" customHeight="1">
      <c r="A20" s="319" t="s">
        <v>121</v>
      </c>
      <c r="B20" s="320"/>
      <c r="C20" s="320"/>
      <c r="D20" s="320"/>
      <c r="E20" s="321"/>
      <c r="G20" s="201"/>
      <c r="H20" s="220"/>
    </row>
    <row r="21" spans="1:8" ht="42.75" customHeight="1">
      <c r="A21" s="221" t="s">
        <v>120</v>
      </c>
      <c r="B21" s="222"/>
      <c r="C21" s="222"/>
      <c r="D21" s="222"/>
      <c r="E21" s="223"/>
      <c r="G21" s="201"/>
      <c r="H21" s="220">
        <v>15000</v>
      </c>
    </row>
    <row r="22" spans="1:8" ht="16.5" customHeight="1" thickBot="1">
      <c r="A22" s="216" t="s">
        <v>112</v>
      </c>
      <c r="B22" s="217" t="s">
        <v>79</v>
      </c>
      <c r="C22" s="217">
        <v>3</v>
      </c>
      <c r="D22" s="217" t="s">
        <v>0</v>
      </c>
      <c r="E22" s="218"/>
      <c r="G22" s="201"/>
      <c r="H22" s="219"/>
    </row>
    <row r="23" spans="1:8" ht="13.5" customHeight="1">
      <c r="G23" s="201"/>
      <c r="H23" s="220"/>
    </row>
    <row r="24" spans="1:8" ht="13.5" customHeight="1" thickBot="1">
      <c r="D24" s="225"/>
      <c r="G24" s="201"/>
      <c r="H24" s="220"/>
    </row>
    <row r="25" spans="1:8" ht="15.75" customHeight="1">
      <c r="A25" s="206" t="s">
        <v>116</v>
      </c>
      <c r="B25" s="207"/>
      <c r="C25" s="207"/>
      <c r="D25" s="207"/>
      <c r="E25" s="208"/>
      <c r="G25" s="201"/>
      <c r="H25" s="220"/>
    </row>
    <row r="26" spans="1:8" ht="30.6" customHeight="1">
      <c r="A26" s="319" t="s">
        <v>118</v>
      </c>
      <c r="B26" s="320"/>
      <c r="C26" s="320"/>
      <c r="D26" s="320"/>
      <c r="E26" s="321"/>
      <c r="G26" s="201"/>
      <c r="H26" s="220"/>
    </row>
    <row r="27" spans="1:8" ht="15.75" customHeight="1">
      <c r="A27" s="224" t="s">
        <v>83</v>
      </c>
      <c r="B27" s="212"/>
      <c r="C27" s="212"/>
      <c r="D27" s="212"/>
      <c r="E27" s="213"/>
      <c r="G27" s="201"/>
      <c r="H27" s="220">
        <v>20000</v>
      </c>
    </row>
    <row r="28" spans="1:8" ht="16.5" customHeight="1" thickBot="1">
      <c r="A28" s="216" t="s">
        <v>84</v>
      </c>
      <c r="B28" s="217" t="s">
        <v>79</v>
      </c>
      <c r="C28" s="217">
        <v>12</v>
      </c>
      <c r="D28" s="217" t="s">
        <v>0</v>
      </c>
      <c r="E28" s="218"/>
      <c r="G28" s="201"/>
      <c r="H28" s="219"/>
    </row>
    <row r="29" spans="1:8" ht="13.5" customHeight="1">
      <c r="G29" s="201"/>
      <c r="H29" s="220"/>
    </row>
    <row r="30" spans="1:8" ht="13.5" customHeight="1" thickBot="1">
      <c r="G30" s="201"/>
      <c r="H30" s="220"/>
    </row>
    <row r="31" spans="1:8" ht="15.75" customHeight="1">
      <c r="A31" s="206" t="s">
        <v>117</v>
      </c>
      <c r="B31" s="207"/>
      <c r="C31" s="207"/>
      <c r="D31" s="207"/>
      <c r="E31" s="208"/>
      <c r="G31" s="201"/>
      <c r="H31" s="220"/>
    </row>
    <row r="32" spans="1:8" ht="30.6" customHeight="1">
      <c r="A32" s="319" t="s">
        <v>86</v>
      </c>
      <c r="B32" s="320"/>
      <c r="C32" s="320"/>
      <c r="D32" s="320"/>
      <c r="E32" s="321"/>
      <c r="G32" s="201"/>
      <c r="H32" s="220"/>
    </row>
    <row r="33" spans="1:11" ht="15.75" customHeight="1">
      <c r="A33" s="224" t="s">
        <v>87</v>
      </c>
      <c r="B33" s="212"/>
      <c r="C33" s="212"/>
      <c r="D33" s="212"/>
      <c r="E33" s="213"/>
      <c r="G33" s="201"/>
      <c r="H33" s="220">
        <v>15000</v>
      </c>
    </row>
    <row r="34" spans="1:11" ht="16.5" customHeight="1" thickBot="1">
      <c r="A34" s="216" t="s">
        <v>85</v>
      </c>
      <c r="B34" s="217" t="s">
        <v>79</v>
      </c>
      <c r="C34" s="217">
        <v>12</v>
      </c>
      <c r="D34" s="217" t="s">
        <v>0</v>
      </c>
      <c r="E34" s="218"/>
      <c r="G34" s="201"/>
      <c r="H34" s="219"/>
    </row>
    <row r="35" spans="1:11" ht="13.5" customHeight="1" thickBot="1">
      <c r="A35" s="226"/>
      <c r="B35" s="226"/>
      <c r="C35" s="226"/>
      <c r="D35" s="226"/>
      <c r="E35" s="226"/>
      <c r="F35" s="226"/>
      <c r="G35" s="227"/>
      <c r="H35" s="220"/>
    </row>
    <row r="36" spans="1:11" ht="23.45" customHeight="1" thickBot="1">
      <c r="A36" s="228" t="s">
        <v>88</v>
      </c>
      <c r="B36" s="229"/>
      <c r="C36" s="229"/>
      <c r="D36" s="229"/>
      <c r="E36" s="229"/>
      <c r="F36" s="229"/>
      <c r="G36" s="229"/>
      <c r="H36" s="230">
        <f>SUM(H8:H35)</f>
        <v>101500</v>
      </c>
      <c r="J36" s="231"/>
      <c r="K36" s="231"/>
    </row>
    <row r="37" spans="1:11" ht="12.75" customHeight="1">
      <c r="G37" s="201"/>
      <c r="H37" s="232"/>
    </row>
    <row r="38" spans="1:11" ht="12.75" customHeight="1">
      <c r="G38" s="201"/>
      <c r="H38" s="233"/>
      <c r="I38" s="234"/>
    </row>
    <row r="39" spans="1:11" ht="27.6" customHeight="1">
      <c r="G39" s="201"/>
      <c r="H39" s="235"/>
      <c r="I39" s="236"/>
    </row>
    <row r="40" spans="1:11" ht="12.75" customHeight="1">
      <c r="G40" s="201"/>
      <c r="H40" s="237"/>
      <c r="I40" s="234"/>
    </row>
    <row r="41" spans="1:11" ht="12.75" customHeight="1">
      <c r="G41" s="201"/>
      <c r="H41" s="237"/>
      <c r="I41" s="234"/>
    </row>
    <row r="42" spans="1:11" ht="12.75" customHeight="1">
      <c r="H42" s="237"/>
      <c r="I42" s="234"/>
    </row>
    <row r="43" spans="1:11" ht="12.75" customHeight="1">
      <c r="H43" s="237"/>
      <c r="I43" s="234"/>
    </row>
    <row r="44" spans="1:11" ht="12.75" customHeight="1">
      <c r="H44" s="234"/>
      <c r="I44" s="234"/>
    </row>
    <row r="45" spans="1:11" ht="12.75" customHeight="1">
      <c r="H45" s="234"/>
      <c r="I45" s="234"/>
    </row>
    <row r="46" spans="1:11" ht="12.75" customHeight="1">
      <c r="H46" s="234"/>
      <c r="I46" s="234"/>
    </row>
    <row r="47" spans="1:11" ht="12.75" customHeight="1">
      <c r="H47" s="234"/>
      <c r="I47" s="234"/>
    </row>
    <row r="48" spans="1:11" ht="12.75" customHeight="1">
      <c r="H48" s="234"/>
      <c r="I48" s="234"/>
    </row>
    <row r="49" spans="5:9" ht="12.75" customHeight="1">
      <c r="H49" s="234"/>
      <c r="I49" s="234"/>
    </row>
    <row r="50" spans="5:9" ht="12.75" customHeight="1">
      <c r="H50" s="234"/>
      <c r="I50" s="234"/>
    </row>
    <row r="51" spans="5:9" ht="12.75" customHeight="1">
      <c r="H51" s="234"/>
      <c r="I51" s="234"/>
    </row>
    <row r="52" spans="5:9" ht="13.5" customHeight="1">
      <c r="H52" s="234"/>
      <c r="I52" s="234"/>
    </row>
    <row r="53" spans="5:9" ht="5.45" customHeight="1">
      <c r="H53" s="234"/>
      <c r="I53" s="234"/>
    </row>
    <row r="54" spans="5:9" ht="12.75" customHeight="1">
      <c r="E54" s="238"/>
      <c r="F54" s="238"/>
      <c r="G54" s="239"/>
    </row>
    <row r="55" spans="5:9" ht="12.75" customHeight="1">
      <c r="E55" s="238"/>
      <c r="F55" s="238"/>
      <c r="G55" s="239"/>
    </row>
    <row r="56" spans="5:9" ht="12.75" customHeight="1">
      <c r="E56" s="238"/>
      <c r="F56" s="238"/>
      <c r="G56" s="239"/>
    </row>
    <row r="57" spans="5:9" ht="12.75" customHeight="1">
      <c r="E57" s="238"/>
      <c r="F57" s="238"/>
    </row>
    <row r="58" spans="5:9" ht="12.75" customHeight="1">
      <c r="E58" s="238"/>
      <c r="F58" s="238"/>
    </row>
    <row r="59" spans="5:9" ht="12.75" customHeight="1">
      <c r="E59" s="238"/>
      <c r="F59" s="238"/>
    </row>
    <row r="60" spans="5:9" ht="12.75" customHeight="1"/>
    <row r="61" spans="5:9" ht="12.75" customHeight="1"/>
    <row r="62" spans="5:9" ht="12.75" customHeight="1"/>
    <row r="63" spans="5:9" ht="12.75" customHeight="1"/>
    <row r="64" spans="5:9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</sheetData>
  <mergeCells count="5">
    <mergeCell ref="A32:E32"/>
    <mergeCell ref="A6:E6"/>
    <mergeCell ref="A14:E14"/>
    <mergeCell ref="A20:E20"/>
    <mergeCell ref="A26:E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B13" sqref="B13"/>
    </sheetView>
  </sheetViews>
  <sheetFormatPr baseColWidth="10" defaultRowHeight="14.25"/>
  <cols>
    <col min="1" max="1" width="27.875" customWidth="1"/>
  </cols>
  <sheetData>
    <row r="1" spans="1:4" ht="18">
      <c r="A1" s="241" t="s">
        <v>91</v>
      </c>
    </row>
    <row r="2" spans="1:4" s="240" customFormat="1" ht="18">
      <c r="A2" s="241" t="s">
        <v>92</v>
      </c>
    </row>
    <row r="5" spans="1:4" ht="18">
      <c r="A5" s="249" t="s">
        <v>124</v>
      </c>
      <c r="B5" s="250" t="s">
        <v>90</v>
      </c>
    </row>
    <row r="7" spans="1:4">
      <c r="B7" s="242" t="s">
        <v>94</v>
      </c>
    </row>
    <row r="8" spans="1:4">
      <c r="B8" t="s">
        <v>93</v>
      </c>
    </row>
    <row r="11" spans="1:4" ht="18">
      <c r="A11" s="249" t="s">
        <v>125</v>
      </c>
      <c r="B11" s="250" t="s">
        <v>95</v>
      </c>
      <c r="C11" s="251"/>
      <c r="D11" s="196"/>
    </row>
    <row r="13" spans="1:4">
      <c r="B13" s="242" t="s">
        <v>97</v>
      </c>
    </row>
    <row r="14" spans="1:4">
      <c r="B14" t="s">
        <v>96</v>
      </c>
    </row>
    <row r="17" spans="1:5" ht="18">
      <c r="A17" s="249" t="s">
        <v>126</v>
      </c>
      <c r="B17" s="250" t="s">
        <v>98</v>
      </c>
      <c r="C17" s="251"/>
      <c r="D17" s="252"/>
    </row>
    <row r="19" spans="1:5">
      <c r="B19" t="s">
        <v>99</v>
      </c>
    </row>
    <row r="21" spans="1:5" ht="15.75">
      <c r="A21" s="292" t="s">
        <v>127</v>
      </c>
    </row>
    <row r="23" spans="1:5" ht="15.75">
      <c r="B23" s="291" t="s">
        <v>38</v>
      </c>
      <c r="C23" s="240"/>
      <c r="D23" s="240"/>
      <c r="E23" s="240"/>
    </row>
    <row r="24" spans="1:5">
      <c r="B24" s="242" t="s">
        <v>109</v>
      </c>
    </row>
    <row r="25" spans="1:5">
      <c r="B25" s="242" t="s">
        <v>110</v>
      </c>
    </row>
    <row r="28" spans="1:5" ht="15.75">
      <c r="A28" s="292" t="s">
        <v>123</v>
      </c>
      <c r="B28" t="s">
        <v>122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1 -Pole Santé 2021-22-23</vt:lpstr>
      <vt:lpstr>PROJETS</vt:lpstr>
      <vt:lpstr>Données</vt:lpstr>
      <vt:lpstr>'1 -Pole Santé 2021-22-23'!Zone_d_impression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franck delaunoy</dc:creator>
  <cp:lastModifiedBy>Utilisateur Windows</cp:lastModifiedBy>
  <cp:lastPrinted>2021-10-15T19:18:43Z</cp:lastPrinted>
  <dcterms:created xsi:type="dcterms:W3CDTF">2021-07-18T15:55:26Z</dcterms:created>
  <dcterms:modified xsi:type="dcterms:W3CDTF">2021-11-29T11:31:36Z</dcterms:modified>
</cp:coreProperties>
</file>