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1-Activité de PSPPE\Activités collectives\"/>
    </mc:Choice>
  </mc:AlternateContent>
  <bookViews>
    <workbookView xWindow="240" yWindow="30" windowWidth="19440" windowHeight="8010" activeTab="2"/>
  </bookViews>
  <sheets>
    <sheet name="Fiche contact" sheetId="1" r:id="rId1"/>
    <sheet name="Dimanche santé intégrative" sheetId="4" r:id="rId2"/>
    <sheet name="CA Ateliers" sheetId="3" r:id="rId3"/>
  </sheets>
  <definedNames>
    <definedName name="_xlnm.Print_Area" localSheetId="2">'CA Ateliers'!$B$1:$S$14</definedName>
    <definedName name="_xlnm.Print_Area" localSheetId="0">'Fiche contact'!$A$1:$C$20</definedName>
  </definedNames>
  <calcPr calcId="152511"/>
</workbook>
</file>

<file path=xl/calcChain.xml><?xml version="1.0" encoding="utf-8"?>
<calcChain xmlns="http://schemas.openxmlformats.org/spreadsheetml/2006/main">
  <c r="H12" i="3" l="1"/>
  <c r="H7" i="3"/>
  <c r="H6" i="3"/>
  <c r="H8" i="3"/>
  <c r="H9" i="3"/>
  <c r="H10" i="3"/>
  <c r="H11" i="3"/>
  <c r="K13" i="3" l="1"/>
  <c r="Q7" i="3" l="1"/>
  <c r="K7" i="3" s="1"/>
  <c r="L7" i="3" s="1"/>
  <c r="Q8" i="3"/>
  <c r="K8" i="3" s="1"/>
  <c r="L8" i="3" s="1"/>
  <c r="Q9" i="3"/>
  <c r="K9" i="3" s="1"/>
  <c r="L9" i="3" s="1"/>
  <c r="Q10" i="3"/>
  <c r="Q11" i="3"/>
  <c r="K11" i="3" s="1"/>
  <c r="L11" i="3" s="1"/>
  <c r="Q12" i="3"/>
  <c r="K12" i="3" s="1"/>
  <c r="L12" i="3" s="1"/>
  <c r="Q6" i="3"/>
  <c r="R7" i="3"/>
  <c r="I7" i="3"/>
  <c r="M7" i="3" s="1"/>
  <c r="N7" i="3" s="1"/>
  <c r="I8" i="3"/>
  <c r="M8" i="3" s="1"/>
  <c r="N8" i="3" s="1"/>
  <c r="I9" i="3"/>
  <c r="M9" i="3" s="1"/>
  <c r="N9" i="3" s="1"/>
  <c r="I10" i="3"/>
  <c r="M10" i="3" s="1"/>
  <c r="N10" i="3" s="1"/>
  <c r="I11" i="3"/>
  <c r="M11" i="3" s="1"/>
  <c r="N11" i="3" s="1"/>
  <c r="I12" i="3"/>
  <c r="M12" i="3" s="1"/>
  <c r="N12" i="3" s="1"/>
  <c r="I6" i="3"/>
  <c r="M6" i="3" s="1"/>
  <c r="N6" i="3" s="1"/>
  <c r="R9" i="3" l="1"/>
  <c r="K6" i="3"/>
  <c r="L6" i="3" s="1"/>
  <c r="S7" i="3"/>
  <c r="S9" i="3"/>
  <c r="R6" i="3"/>
  <c r="R10" i="3"/>
  <c r="S10" i="3" s="1"/>
  <c r="K10" i="3"/>
  <c r="L10" i="3" s="1"/>
  <c r="R12" i="3"/>
  <c r="R11" i="3"/>
  <c r="R8" i="3"/>
  <c r="M13" i="3"/>
  <c r="N13" i="3" s="1"/>
  <c r="S12" i="3" l="1"/>
  <c r="R13" i="3"/>
  <c r="S6" i="3"/>
  <c r="S11" i="3"/>
  <c r="S8" i="3"/>
  <c r="S13" i="3"/>
  <c r="D18" i="4"/>
  <c r="C18" i="4"/>
  <c r="B18" i="4"/>
  <c r="B22" i="4"/>
  <c r="B21" i="4"/>
  <c r="B20" i="4"/>
  <c r="B19" i="4"/>
</calcChain>
</file>

<file path=xl/sharedStrings.xml><?xml version="1.0" encoding="utf-8"?>
<sst xmlns="http://schemas.openxmlformats.org/spreadsheetml/2006/main" count="113" uniqueCount="77">
  <si>
    <t>Nom :</t>
  </si>
  <si>
    <t>Email:</t>
  </si>
  <si>
    <t>Prénom :</t>
  </si>
  <si>
    <t>Tel :</t>
  </si>
  <si>
    <t>Adresse:</t>
  </si>
  <si>
    <t xml:space="preserve"> Intéressé par :</t>
  </si>
  <si>
    <t>Prog. Personnalisé de remise en santé</t>
  </si>
  <si>
    <t>Ateliers collectifs</t>
  </si>
  <si>
    <t>Kangen</t>
  </si>
  <si>
    <t>Healy</t>
  </si>
  <si>
    <t>Verbatim</t>
  </si>
  <si>
    <t>Wellness Day 10 octobre</t>
  </si>
  <si>
    <t>Recrutement Praticiens</t>
  </si>
  <si>
    <t>Inscriptions au Pôle santé</t>
  </si>
  <si>
    <t>Particulier - Association - Entreprise</t>
  </si>
  <si>
    <t>Recevoir Guide et lettre Informations</t>
  </si>
  <si>
    <t>FICHE CONTACTS ACCUEIL VILLAGE DES ASSOCIATIONS</t>
  </si>
  <si>
    <t>Conférence 18-09 à Paris</t>
  </si>
  <si>
    <t>ATELIERS COLLECTIFS A VISEE THERAPEUTIQUE</t>
  </si>
  <si>
    <t>PRATICIEN</t>
  </si>
  <si>
    <t>Nathalie Uzan</t>
  </si>
  <si>
    <t>Emelyne Humez</t>
  </si>
  <si>
    <t>D. Assemaine / D. Lyon</t>
  </si>
  <si>
    <t>Carole Fournaise</t>
  </si>
  <si>
    <t>Fériale Daoudi</t>
  </si>
  <si>
    <t>Frais sup./participant</t>
  </si>
  <si>
    <t>NBRE STAGIAIRES</t>
  </si>
  <si>
    <t>TOTAL</t>
  </si>
  <si>
    <t>Les dimanches de remise en santé</t>
  </si>
  <si>
    <t>HORAIRES</t>
  </si>
  <si>
    <t>PRATIQUES</t>
  </si>
  <si>
    <t>Phyto/Aroma Feriale</t>
  </si>
  <si>
    <t>THEME</t>
  </si>
  <si>
    <t>Massage énergétique         Isabelle Yang</t>
  </si>
  <si>
    <t>Shiatsu                         D Lyon</t>
  </si>
  <si>
    <t>14 H</t>
  </si>
  <si>
    <t>14 H 30</t>
  </si>
  <si>
    <t>15 H</t>
  </si>
  <si>
    <t>15 H 30</t>
  </si>
  <si>
    <t>16 H</t>
  </si>
  <si>
    <t>16 H 30</t>
  </si>
  <si>
    <t>17 H</t>
  </si>
  <si>
    <t>17 H 30</t>
  </si>
  <si>
    <t>18 H</t>
  </si>
  <si>
    <t xml:space="preserve">3 packs </t>
  </si>
  <si>
    <t>1 pack 60 € = 3 soins individ. X 30 min</t>
  </si>
  <si>
    <t>1 pack 40 € = 2 soins individ. X 30 min</t>
  </si>
  <si>
    <t>1 pack 20 € = 1 atelier col. 1H</t>
  </si>
  <si>
    <t>Total pers.</t>
  </si>
  <si>
    <t>36 soins/3</t>
  </si>
  <si>
    <t>Gain = 120€/ professionnel</t>
  </si>
  <si>
    <t>EFT  Evelyne</t>
  </si>
  <si>
    <t>Fleurs de Bach et MTChinoise</t>
  </si>
  <si>
    <t>Entretenir sa vitalité et renforcer son système immunitaire</t>
  </si>
  <si>
    <t>Plus envoi du guide de santé</t>
  </si>
  <si>
    <t>Nbre participants</t>
  </si>
  <si>
    <t>Total prestations reversées</t>
  </si>
  <si>
    <t>Carole Baudrier</t>
  </si>
  <si>
    <t>Durée/Nbre heures/séance</t>
  </si>
  <si>
    <t>Prévention du burn out</t>
  </si>
  <si>
    <t>Yoga</t>
  </si>
  <si>
    <t>Qi Gong</t>
  </si>
  <si>
    <t>Aroma-Phyto</t>
  </si>
  <si>
    <t>Dévelp. Personnel par la création artistique du collage</t>
  </si>
  <si>
    <t>Tango thérapie</t>
  </si>
  <si>
    <t>% Commis-sionnement</t>
  </si>
  <si>
    <t>Nbre heures total formations dispensées</t>
  </si>
  <si>
    <t>NBRE SEANCES/pack</t>
  </si>
  <si>
    <t>Discipline Atelier</t>
  </si>
  <si>
    <t>Frais réservation salles/H (18€/h)</t>
  </si>
  <si>
    <t>Prix unitaire séance payé par le client</t>
  </si>
  <si>
    <t>Prix du pack payé par le client</t>
  </si>
  <si>
    <t>CA total TTC</t>
  </si>
  <si>
    <t>CA Kh Santé après HT</t>
  </si>
  <si>
    <t>Prestations praticiens PRIX/H</t>
  </si>
  <si>
    <t>Nbre heures /praticien</t>
  </si>
  <si>
    <t>Marge nette Khépri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</si>
</sst>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0" borderId="10" xfId="0" applyBorder="1" applyAlignment="1">
      <alignment horizontal="center"/>
    </xf>
    <xf numFmtId="6" fontId="0" fillId="0" borderId="1" xfId="0" applyNumberFormat="1" applyBorder="1"/>
    <xf numFmtId="6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6" fontId="0" fillId="3" borderId="1" xfId="0" applyNumberFormat="1" applyFill="1" applyBorder="1"/>
    <xf numFmtId="6" fontId="0" fillId="3" borderId="1" xfId="0" applyNumberForma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6" fontId="4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workbookViewId="0">
      <selection activeCell="D4" sqref="D4"/>
    </sheetView>
  </sheetViews>
  <sheetFormatPr baseColWidth="10" defaultRowHeight="15" x14ac:dyDescent="0.25"/>
  <cols>
    <col min="1" max="3" width="45.7109375" customWidth="1"/>
  </cols>
  <sheetData>
    <row r="1" spans="1:3" ht="39.75" customHeight="1" x14ac:dyDescent="0.25">
      <c r="A1" s="4"/>
      <c r="B1" s="5" t="s">
        <v>16</v>
      </c>
      <c r="C1" s="6"/>
    </row>
    <row r="2" spans="1:3" ht="39.75" customHeight="1" x14ac:dyDescent="0.25">
      <c r="A2" s="7" t="s">
        <v>14</v>
      </c>
      <c r="B2" s="2" t="s">
        <v>14</v>
      </c>
      <c r="C2" s="8" t="s">
        <v>14</v>
      </c>
    </row>
    <row r="3" spans="1:3" ht="39.75" customHeight="1" x14ac:dyDescent="0.25">
      <c r="A3" s="9" t="s">
        <v>0</v>
      </c>
      <c r="B3" s="1" t="s">
        <v>0</v>
      </c>
      <c r="C3" s="10" t="s">
        <v>0</v>
      </c>
    </row>
    <row r="4" spans="1:3" ht="39.75" customHeight="1" x14ac:dyDescent="0.25">
      <c r="A4" s="9" t="s">
        <v>2</v>
      </c>
      <c r="B4" s="1" t="s">
        <v>2</v>
      </c>
      <c r="C4" s="10" t="s">
        <v>2</v>
      </c>
    </row>
    <row r="5" spans="1:3" ht="33.75" customHeight="1" x14ac:dyDescent="0.25">
      <c r="A5" s="9" t="s">
        <v>3</v>
      </c>
      <c r="B5" s="1" t="s">
        <v>3</v>
      </c>
      <c r="C5" s="10" t="s">
        <v>3</v>
      </c>
    </row>
    <row r="6" spans="1:3" ht="29.25" customHeight="1" x14ac:dyDescent="0.25">
      <c r="A6" s="9" t="s">
        <v>4</v>
      </c>
      <c r="B6" s="1" t="s">
        <v>4</v>
      </c>
      <c r="C6" s="10" t="s">
        <v>4</v>
      </c>
    </row>
    <row r="7" spans="1:3" ht="29.25" customHeight="1" x14ac:dyDescent="0.25">
      <c r="A7" s="9"/>
      <c r="B7" s="1"/>
      <c r="C7" s="10"/>
    </row>
    <row r="8" spans="1:3" ht="25.5" customHeight="1" x14ac:dyDescent="0.25">
      <c r="A8" s="9" t="s">
        <v>1</v>
      </c>
      <c r="B8" s="1" t="s">
        <v>1</v>
      </c>
      <c r="C8" s="10" t="s">
        <v>1</v>
      </c>
    </row>
    <row r="9" spans="1:3" x14ac:dyDescent="0.25">
      <c r="A9" s="11" t="s">
        <v>5</v>
      </c>
      <c r="B9" s="3" t="s">
        <v>5</v>
      </c>
      <c r="C9" s="12" t="s">
        <v>5</v>
      </c>
    </row>
    <row r="10" spans="1:3" x14ac:dyDescent="0.25">
      <c r="A10" s="9" t="s">
        <v>12</v>
      </c>
      <c r="B10" s="1" t="s">
        <v>12</v>
      </c>
      <c r="C10" s="10" t="s">
        <v>12</v>
      </c>
    </row>
    <row r="11" spans="1:3" x14ac:dyDescent="0.25">
      <c r="A11" s="9" t="s">
        <v>6</v>
      </c>
      <c r="B11" s="1" t="s">
        <v>6</v>
      </c>
      <c r="C11" s="10" t="s">
        <v>6</v>
      </c>
    </row>
    <row r="12" spans="1:3" x14ac:dyDescent="0.25">
      <c r="A12" s="9" t="s">
        <v>7</v>
      </c>
      <c r="B12" s="1" t="s">
        <v>7</v>
      </c>
      <c r="C12" s="10" t="s">
        <v>7</v>
      </c>
    </row>
    <row r="13" spans="1:3" x14ac:dyDescent="0.25">
      <c r="A13" s="9" t="s">
        <v>8</v>
      </c>
      <c r="B13" s="1" t="s">
        <v>8</v>
      </c>
      <c r="C13" s="10" t="s">
        <v>8</v>
      </c>
    </row>
    <row r="14" spans="1:3" x14ac:dyDescent="0.25">
      <c r="A14" s="9" t="s">
        <v>9</v>
      </c>
      <c r="B14" s="1" t="s">
        <v>9</v>
      </c>
      <c r="C14" s="10" t="s">
        <v>9</v>
      </c>
    </row>
    <row r="15" spans="1:3" x14ac:dyDescent="0.25">
      <c r="A15" s="9" t="s">
        <v>10</v>
      </c>
      <c r="B15" s="1" t="s">
        <v>10</v>
      </c>
      <c r="C15" s="10" t="s">
        <v>10</v>
      </c>
    </row>
    <row r="16" spans="1:3" x14ac:dyDescent="0.25">
      <c r="A16" s="9" t="s">
        <v>11</v>
      </c>
      <c r="B16" s="1" t="s">
        <v>11</v>
      </c>
      <c r="C16" s="10" t="s">
        <v>11</v>
      </c>
    </row>
    <row r="17" spans="1:3" x14ac:dyDescent="0.25">
      <c r="A17" s="9" t="s">
        <v>17</v>
      </c>
      <c r="B17" s="1" t="s">
        <v>17</v>
      </c>
      <c r="C17" s="10" t="s">
        <v>17</v>
      </c>
    </row>
    <row r="18" spans="1:3" x14ac:dyDescent="0.25">
      <c r="A18" s="9" t="s">
        <v>15</v>
      </c>
      <c r="B18" s="1" t="s">
        <v>15</v>
      </c>
      <c r="C18" s="10" t="s">
        <v>15</v>
      </c>
    </row>
    <row r="19" spans="1:3" x14ac:dyDescent="0.25">
      <c r="A19" s="9" t="s">
        <v>13</v>
      </c>
      <c r="B19" s="1" t="s">
        <v>13</v>
      </c>
      <c r="C19" s="10" t="s">
        <v>13</v>
      </c>
    </row>
    <row r="20" spans="1:3" ht="30" customHeight="1" thickBot="1" x14ac:dyDescent="0.3">
      <c r="A20" s="13"/>
      <c r="B20" s="14"/>
      <c r="C20" s="15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3" sqref="H3"/>
    </sheetView>
  </sheetViews>
  <sheetFormatPr baseColWidth="10" defaultRowHeight="15" x14ac:dyDescent="0.25"/>
  <cols>
    <col min="1" max="1" width="13.7109375" customWidth="1"/>
    <col min="2" max="2" width="14.28515625" customWidth="1"/>
    <col min="3" max="3" width="14.7109375" customWidth="1"/>
    <col min="4" max="4" width="16" customWidth="1"/>
    <col min="5" max="5" width="17" customWidth="1"/>
    <col min="6" max="6" width="15" customWidth="1"/>
    <col min="7" max="7" width="12.7109375" customWidth="1"/>
  </cols>
  <sheetData>
    <row r="1" spans="1:11" ht="18.75" x14ac:dyDescent="0.3">
      <c r="A1" s="21" t="s">
        <v>28</v>
      </c>
    </row>
    <row r="2" spans="1:11" x14ac:dyDescent="0.25">
      <c r="H2" s="16" t="s">
        <v>44</v>
      </c>
      <c r="I2" s="16"/>
      <c r="J2" s="16"/>
      <c r="K2" t="s">
        <v>55</v>
      </c>
    </row>
    <row r="3" spans="1:11" ht="15.75" x14ac:dyDescent="0.25">
      <c r="A3" s="16" t="s">
        <v>32</v>
      </c>
      <c r="B3" s="22" t="s">
        <v>53</v>
      </c>
      <c r="H3" s="16" t="s">
        <v>45</v>
      </c>
      <c r="I3" s="16"/>
      <c r="J3" s="16"/>
      <c r="K3">
        <v>6</v>
      </c>
    </row>
    <row r="4" spans="1:11" x14ac:dyDescent="0.25">
      <c r="A4" s="16"/>
      <c r="H4" s="16" t="s">
        <v>46</v>
      </c>
      <c r="I4" s="16"/>
      <c r="J4" s="16"/>
      <c r="K4">
        <v>6</v>
      </c>
    </row>
    <row r="5" spans="1:11" x14ac:dyDescent="0.25">
      <c r="A5" s="16"/>
      <c r="H5" s="16" t="s">
        <v>47</v>
      </c>
      <c r="I5" s="16"/>
      <c r="J5" s="16"/>
      <c r="K5">
        <v>6</v>
      </c>
    </row>
    <row r="6" spans="1:11" x14ac:dyDescent="0.25">
      <c r="B6" s="16" t="s">
        <v>30</v>
      </c>
      <c r="H6" s="16" t="s">
        <v>48</v>
      </c>
      <c r="K6">
        <v>18</v>
      </c>
    </row>
    <row r="7" spans="1:11" ht="45" x14ac:dyDescent="0.25">
      <c r="A7" s="23" t="s">
        <v>29</v>
      </c>
      <c r="B7" s="24" t="s">
        <v>34</v>
      </c>
      <c r="C7" s="24" t="s">
        <v>51</v>
      </c>
      <c r="D7" s="24" t="s">
        <v>31</v>
      </c>
      <c r="E7" s="24" t="s">
        <v>33</v>
      </c>
      <c r="F7" s="24" t="s">
        <v>52</v>
      </c>
    </row>
    <row r="8" spans="1:11" x14ac:dyDescent="0.25">
      <c r="A8" s="23" t="s">
        <v>35</v>
      </c>
      <c r="B8" s="18">
        <v>1</v>
      </c>
      <c r="C8" s="18">
        <v>1</v>
      </c>
      <c r="D8" s="18">
        <v>1</v>
      </c>
      <c r="E8" s="18">
        <v>1</v>
      </c>
      <c r="F8" s="18"/>
      <c r="H8" s="16" t="s">
        <v>50</v>
      </c>
    </row>
    <row r="9" spans="1:11" x14ac:dyDescent="0.25">
      <c r="A9" s="23" t="s">
        <v>36</v>
      </c>
      <c r="B9" s="18">
        <v>2</v>
      </c>
      <c r="C9" s="18">
        <v>2</v>
      </c>
      <c r="D9" s="18">
        <v>2</v>
      </c>
      <c r="E9" s="18">
        <v>2</v>
      </c>
      <c r="F9" s="25"/>
      <c r="H9" s="16" t="s">
        <v>54</v>
      </c>
    </row>
    <row r="10" spans="1:11" x14ac:dyDescent="0.25">
      <c r="A10" s="23" t="s">
        <v>37</v>
      </c>
      <c r="B10" s="18">
        <v>3</v>
      </c>
      <c r="C10" s="18">
        <v>3</v>
      </c>
      <c r="D10" s="18">
        <v>3</v>
      </c>
      <c r="E10" s="18">
        <v>3</v>
      </c>
      <c r="F10" s="25"/>
    </row>
    <row r="11" spans="1:11" x14ac:dyDescent="0.25">
      <c r="A11" s="23" t="s">
        <v>38</v>
      </c>
      <c r="B11" s="18">
        <v>4</v>
      </c>
      <c r="C11" s="18">
        <v>4</v>
      </c>
      <c r="D11" s="18">
        <v>4</v>
      </c>
      <c r="E11" s="18">
        <v>4</v>
      </c>
      <c r="F11" s="18"/>
    </row>
    <row r="12" spans="1:11" x14ac:dyDescent="0.25">
      <c r="A12" s="23" t="s">
        <v>39</v>
      </c>
      <c r="B12" s="18">
        <v>5</v>
      </c>
      <c r="C12" s="18">
        <v>5</v>
      </c>
      <c r="D12" s="18">
        <v>5</v>
      </c>
      <c r="E12" s="18">
        <v>5</v>
      </c>
      <c r="F12" s="18"/>
    </row>
    <row r="13" spans="1:11" x14ac:dyDescent="0.25">
      <c r="A13" s="23" t="s">
        <v>40</v>
      </c>
      <c r="B13" s="18">
        <v>6</v>
      </c>
      <c r="C13" s="18">
        <v>6</v>
      </c>
      <c r="D13" s="18">
        <v>6</v>
      </c>
      <c r="E13" s="18">
        <v>6</v>
      </c>
      <c r="F13" s="25"/>
    </row>
    <row r="14" spans="1:11" x14ac:dyDescent="0.25">
      <c r="A14" s="23" t="s">
        <v>41</v>
      </c>
      <c r="B14" s="18">
        <v>7</v>
      </c>
      <c r="C14" s="18">
        <v>7</v>
      </c>
      <c r="D14" s="18">
        <v>7</v>
      </c>
      <c r="E14" s="18">
        <v>7</v>
      </c>
      <c r="F14" s="25"/>
    </row>
    <row r="15" spans="1:11" x14ac:dyDescent="0.25">
      <c r="A15" s="23" t="s">
        <v>42</v>
      </c>
      <c r="B15" s="18">
        <v>8</v>
      </c>
      <c r="C15" s="18">
        <v>8</v>
      </c>
      <c r="D15" s="18">
        <v>8</v>
      </c>
      <c r="E15" s="18">
        <v>8</v>
      </c>
      <c r="F15" s="18"/>
    </row>
    <row r="16" spans="1:11" x14ac:dyDescent="0.25">
      <c r="A16" s="23" t="s">
        <v>43</v>
      </c>
      <c r="B16" s="18">
        <v>9</v>
      </c>
      <c r="C16" s="18">
        <v>9</v>
      </c>
      <c r="D16" s="18">
        <v>9</v>
      </c>
      <c r="E16" s="18">
        <v>9</v>
      </c>
      <c r="F16" s="18"/>
    </row>
    <row r="17" spans="1:4" x14ac:dyDescent="0.25">
      <c r="A17" s="16"/>
    </row>
    <row r="18" spans="1:4" x14ac:dyDescent="0.25">
      <c r="A18" s="16" t="s">
        <v>49</v>
      </c>
      <c r="B18">
        <f>36/3</f>
        <v>12</v>
      </c>
      <c r="C18">
        <f>B18*60</f>
        <v>720</v>
      </c>
      <c r="D18">
        <f>720/6</f>
        <v>120</v>
      </c>
    </row>
    <row r="19" spans="1:4" x14ac:dyDescent="0.25">
      <c r="A19">
        <v>6</v>
      </c>
      <c r="B19">
        <f>A19*60</f>
        <v>360</v>
      </c>
    </row>
    <row r="20" spans="1:4" x14ac:dyDescent="0.25">
      <c r="A20">
        <v>6</v>
      </c>
      <c r="B20">
        <f>A20*40</f>
        <v>240</v>
      </c>
    </row>
    <row r="21" spans="1:4" x14ac:dyDescent="0.25">
      <c r="A21">
        <v>6</v>
      </c>
      <c r="B21">
        <f>6*20</f>
        <v>120</v>
      </c>
    </row>
    <row r="22" spans="1:4" x14ac:dyDescent="0.25">
      <c r="A22" s="16" t="s">
        <v>27</v>
      </c>
      <c r="B22" s="16">
        <f>SUM(B19:B21)</f>
        <v>720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tabSelected="1" topLeftCell="E1" workbookViewId="0">
      <selection activeCell="E1" sqref="A1:XFD1048576"/>
    </sheetView>
  </sheetViews>
  <sheetFormatPr baseColWidth="10" defaultRowHeight="15" x14ac:dyDescent="0.25"/>
  <cols>
    <col min="2" max="2" width="5.5703125" customWidth="1"/>
    <col min="3" max="4" width="21.42578125" customWidth="1"/>
    <col min="5" max="5" width="9.28515625" customWidth="1"/>
    <col min="6" max="6" width="9.140625" customWidth="1"/>
    <col min="7" max="7" width="7.7109375" customWidth="1"/>
    <col min="8" max="8" width="11.5703125" customWidth="1"/>
    <col min="9" max="9" width="11.140625" customWidth="1"/>
    <col min="10" max="10" width="11" customWidth="1"/>
    <col min="12" max="12" width="9.28515625" customWidth="1"/>
    <col min="13" max="15" width="9.5703125" customWidth="1"/>
    <col min="16" max="16" width="10.7109375" customWidth="1"/>
  </cols>
  <sheetData>
    <row r="2" spans="2:19" ht="26.25" x14ac:dyDescent="0.4">
      <c r="C2" s="17" t="s">
        <v>18</v>
      </c>
    </row>
    <row r="5" spans="2:19" ht="75" x14ac:dyDescent="0.25">
      <c r="B5" s="18"/>
      <c r="C5" s="29" t="s">
        <v>19</v>
      </c>
      <c r="D5" s="29" t="s">
        <v>68</v>
      </c>
      <c r="E5" s="29" t="s">
        <v>67</v>
      </c>
      <c r="F5" s="29" t="s">
        <v>70</v>
      </c>
      <c r="G5" s="30" t="s">
        <v>58</v>
      </c>
      <c r="H5" s="30" t="s">
        <v>66</v>
      </c>
      <c r="I5" s="29" t="s">
        <v>71</v>
      </c>
      <c r="J5" s="29" t="s">
        <v>26</v>
      </c>
      <c r="K5" s="31" t="s">
        <v>69</v>
      </c>
      <c r="L5" s="29" t="s">
        <v>25</v>
      </c>
      <c r="M5" s="31" t="s">
        <v>72</v>
      </c>
      <c r="N5" s="38" t="s">
        <v>73</v>
      </c>
      <c r="O5" s="31" t="s">
        <v>65</v>
      </c>
      <c r="P5" s="31" t="s">
        <v>74</v>
      </c>
      <c r="Q5" s="31" t="s">
        <v>75</v>
      </c>
      <c r="R5" s="31" t="s">
        <v>56</v>
      </c>
      <c r="S5" s="41" t="s">
        <v>76</v>
      </c>
    </row>
    <row r="6" spans="2:19" x14ac:dyDescent="0.25">
      <c r="B6" s="18">
        <v>1</v>
      </c>
      <c r="C6" s="19" t="s">
        <v>20</v>
      </c>
      <c r="D6" s="19" t="s">
        <v>59</v>
      </c>
      <c r="E6" s="19">
        <v>5</v>
      </c>
      <c r="F6" s="19">
        <v>60</v>
      </c>
      <c r="G6" s="26">
        <v>2</v>
      </c>
      <c r="H6" s="26">
        <f>G6*E6*J6</f>
        <v>50</v>
      </c>
      <c r="I6" s="20">
        <f>F6*E6</f>
        <v>300</v>
      </c>
      <c r="J6" s="19">
        <v>5</v>
      </c>
      <c r="K6" s="18">
        <f>18*Q6</f>
        <v>180</v>
      </c>
      <c r="L6" s="19">
        <f>K6/J6</f>
        <v>36</v>
      </c>
      <c r="M6" s="27">
        <f t="shared" ref="M6:M12" si="0">J6*I6</f>
        <v>1500</v>
      </c>
      <c r="N6" s="39">
        <f>M6*80%</f>
        <v>1200</v>
      </c>
      <c r="O6" s="27"/>
      <c r="P6" s="18">
        <v>50</v>
      </c>
      <c r="Q6" s="18">
        <f t="shared" ref="Q6:Q12" si="1">E6*G6</f>
        <v>10</v>
      </c>
      <c r="R6" s="18">
        <f>P6*Q6</f>
        <v>500</v>
      </c>
      <c r="S6" s="39">
        <f>N6-R6</f>
        <v>700</v>
      </c>
    </row>
    <row r="7" spans="2:19" x14ac:dyDescent="0.25">
      <c r="B7" s="18">
        <v>2</v>
      </c>
      <c r="C7" s="19" t="s">
        <v>21</v>
      </c>
      <c r="D7" s="19" t="s">
        <v>60</v>
      </c>
      <c r="E7" s="19">
        <v>10</v>
      </c>
      <c r="F7" s="19">
        <v>25</v>
      </c>
      <c r="G7" s="26">
        <v>1</v>
      </c>
      <c r="H7" s="26">
        <f>G7*E7*J7</f>
        <v>100</v>
      </c>
      <c r="I7" s="20">
        <f t="shared" ref="I7:I12" si="2">F7*E7</f>
        <v>250</v>
      </c>
      <c r="J7" s="19">
        <v>10</v>
      </c>
      <c r="K7" s="18">
        <f>18*Q7</f>
        <v>180</v>
      </c>
      <c r="L7" s="19">
        <f t="shared" ref="L7:L12" si="3">K7/J7</f>
        <v>18</v>
      </c>
      <c r="M7" s="27">
        <f t="shared" si="0"/>
        <v>2500</v>
      </c>
      <c r="N7" s="39">
        <f t="shared" ref="N7:N13" si="4">M7*80%</f>
        <v>2000</v>
      </c>
      <c r="O7" s="27"/>
      <c r="P7" s="18">
        <v>50</v>
      </c>
      <c r="Q7" s="18">
        <f t="shared" si="1"/>
        <v>10</v>
      </c>
      <c r="R7" s="18">
        <f t="shared" ref="R7:R12" si="5">P7*Q7</f>
        <v>500</v>
      </c>
      <c r="S7" s="39">
        <f t="shared" ref="S7:S13" si="6">N7-R7</f>
        <v>1500</v>
      </c>
    </row>
    <row r="8" spans="2:19" x14ac:dyDescent="0.25">
      <c r="B8" s="18">
        <v>3</v>
      </c>
      <c r="C8" s="19" t="s">
        <v>22</v>
      </c>
      <c r="D8" s="19" t="s">
        <v>61</v>
      </c>
      <c r="E8" s="19">
        <v>10</v>
      </c>
      <c r="F8" s="19">
        <v>25</v>
      </c>
      <c r="G8" s="26">
        <v>1</v>
      </c>
      <c r="H8" s="26">
        <f t="shared" ref="H8:H11" si="7">G8*E8*J8</f>
        <v>100</v>
      </c>
      <c r="I8" s="20">
        <f t="shared" si="2"/>
        <v>250</v>
      </c>
      <c r="J8" s="19">
        <v>10</v>
      </c>
      <c r="K8" s="18">
        <f>18*Q8</f>
        <v>180</v>
      </c>
      <c r="L8" s="19">
        <f t="shared" si="3"/>
        <v>18</v>
      </c>
      <c r="M8" s="27">
        <f t="shared" si="0"/>
        <v>2500</v>
      </c>
      <c r="N8" s="39">
        <f t="shared" si="4"/>
        <v>2000</v>
      </c>
      <c r="O8" s="27"/>
      <c r="P8" s="18">
        <v>50</v>
      </c>
      <c r="Q8" s="18">
        <f t="shared" si="1"/>
        <v>10</v>
      </c>
      <c r="R8" s="18">
        <f t="shared" si="5"/>
        <v>500</v>
      </c>
      <c r="S8" s="39">
        <f t="shared" si="6"/>
        <v>1500</v>
      </c>
    </row>
    <row r="9" spans="2:19" ht="45" x14ac:dyDescent="0.25">
      <c r="B9" s="18">
        <v>4</v>
      </c>
      <c r="C9" s="33" t="s">
        <v>23</v>
      </c>
      <c r="D9" s="32" t="s">
        <v>63</v>
      </c>
      <c r="E9" s="33">
        <v>5</v>
      </c>
      <c r="F9" s="33">
        <v>60</v>
      </c>
      <c r="G9" s="35">
        <v>4</v>
      </c>
      <c r="H9" s="26">
        <f t="shared" si="7"/>
        <v>100</v>
      </c>
      <c r="I9" s="34">
        <f t="shared" si="2"/>
        <v>300</v>
      </c>
      <c r="J9" s="33">
        <v>5</v>
      </c>
      <c r="K9" s="37">
        <f>14.4*Q9</f>
        <v>288</v>
      </c>
      <c r="L9" s="33">
        <f t="shared" si="3"/>
        <v>57.6</v>
      </c>
      <c r="M9" s="36">
        <f t="shared" si="0"/>
        <v>1500</v>
      </c>
      <c r="N9" s="40">
        <f t="shared" si="4"/>
        <v>1200</v>
      </c>
      <c r="O9" s="36"/>
      <c r="P9" s="37">
        <v>50</v>
      </c>
      <c r="Q9" s="37">
        <f t="shared" si="1"/>
        <v>20</v>
      </c>
      <c r="R9" s="37">
        <f t="shared" si="5"/>
        <v>1000</v>
      </c>
      <c r="S9" s="40">
        <f t="shared" si="6"/>
        <v>200</v>
      </c>
    </row>
    <row r="10" spans="2:19" x14ac:dyDescent="0.25">
      <c r="B10" s="18">
        <v>5</v>
      </c>
      <c r="C10" s="19" t="s">
        <v>57</v>
      </c>
      <c r="D10" s="19" t="s">
        <v>64</v>
      </c>
      <c r="E10" s="19">
        <v>5</v>
      </c>
      <c r="F10" s="19">
        <v>60</v>
      </c>
      <c r="G10" s="26">
        <v>2</v>
      </c>
      <c r="H10" s="26">
        <f t="shared" si="7"/>
        <v>100</v>
      </c>
      <c r="I10" s="20">
        <f t="shared" si="2"/>
        <v>300</v>
      </c>
      <c r="J10" s="19">
        <v>10</v>
      </c>
      <c r="K10" s="18">
        <f>18*Q10</f>
        <v>180</v>
      </c>
      <c r="L10" s="19">
        <f t="shared" si="3"/>
        <v>18</v>
      </c>
      <c r="M10" s="27">
        <f t="shared" si="0"/>
        <v>3000</v>
      </c>
      <c r="N10" s="39">
        <f t="shared" si="4"/>
        <v>2400</v>
      </c>
      <c r="O10" s="27"/>
      <c r="P10" s="18">
        <v>50</v>
      </c>
      <c r="Q10" s="18">
        <f t="shared" si="1"/>
        <v>10</v>
      </c>
      <c r="R10" s="18">
        <f t="shared" si="5"/>
        <v>500</v>
      </c>
      <c r="S10" s="39">
        <f t="shared" si="6"/>
        <v>1900</v>
      </c>
    </row>
    <row r="11" spans="2:19" x14ac:dyDescent="0.25">
      <c r="B11" s="18">
        <v>6</v>
      </c>
      <c r="C11" s="19" t="s">
        <v>24</v>
      </c>
      <c r="D11" s="19" t="s">
        <v>62</v>
      </c>
      <c r="E11" s="19">
        <v>5</v>
      </c>
      <c r="F11" s="19">
        <v>60</v>
      </c>
      <c r="G11" s="26">
        <v>2</v>
      </c>
      <c r="H11" s="26">
        <f t="shared" si="7"/>
        <v>100</v>
      </c>
      <c r="I11" s="20">
        <f t="shared" si="2"/>
        <v>300</v>
      </c>
      <c r="J11" s="19">
        <v>10</v>
      </c>
      <c r="K11" s="18">
        <f>18*Q11</f>
        <v>180</v>
      </c>
      <c r="L11" s="19">
        <f t="shared" si="3"/>
        <v>18</v>
      </c>
      <c r="M11" s="27">
        <f t="shared" si="0"/>
        <v>3000</v>
      </c>
      <c r="N11" s="39">
        <f t="shared" si="4"/>
        <v>2400</v>
      </c>
      <c r="O11" s="27"/>
      <c r="P11" s="18">
        <v>50</v>
      </c>
      <c r="Q11" s="18">
        <f t="shared" si="1"/>
        <v>10</v>
      </c>
      <c r="R11" s="18">
        <f t="shared" si="5"/>
        <v>500</v>
      </c>
      <c r="S11" s="39">
        <f t="shared" si="6"/>
        <v>1900</v>
      </c>
    </row>
    <row r="12" spans="2:19" x14ac:dyDescent="0.25">
      <c r="B12" s="18">
        <v>7</v>
      </c>
      <c r="C12" s="19" t="s">
        <v>23</v>
      </c>
      <c r="D12" s="19" t="s">
        <v>59</v>
      </c>
      <c r="E12" s="19">
        <v>5</v>
      </c>
      <c r="F12" s="19">
        <v>60</v>
      </c>
      <c r="G12" s="26">
        <v>2</v>
      </c>
      <c r="H12" s="26">
        <f>G12*E12*J12</f>
        <v>50</v>
      </c>
      <c r="I12" s="20">
        <f t="shared" si="2"/>
        <v>300</v>
      </c>
      <c r="J12" s="19">
        <v>5</v>
      </c>
      <c r="K12" s="18">
        <f>18*Q12</f>
        <v>180</v>
      </c>
      <c r="L12" s="19">
        <f t="shared" si="3"/>
        <v>36</v>
      </c>
      <c r="M12" s="27">
        <f t="shared" si="0"/>
        <v>1500</v>
      </c>
      <c r="N12" s="39">
        <f t="shared" si="4"/>
        <v>1200</v>
      </c>
      <c r="O12" s="27"/>
      <c r="P12" s="18">
        <v>50</v>
      </c>
      <c r="Q12" s="18">
        <f t="shared" si="1"/>
        <v>10</v>
      </c>
      <c r="R12" s="18">
        <f t="shared" si="5"/>
        <v>500</v>
      </c>
      <c r="S12" s="39">
        <f t="shared" si="6"/>
        <v>700</v>
      </c>
    </row>
    <row r="13" spans="2:19" ht="15.75" x14ac:dyDescent="0.25">
      <c r="K13" s="18">
        <f>18*Q13</f>
        <v>0</v>
      </c>
      <c r="M13" s="28">
        <f>SUM(M6:M12)</f>
        <v>15500</v>
      </c>
      <c r="N13" s="39">
        <f t="shared" si="4"/>
        <v>12400</v>
      </c>
      <c r="O13" s="27"/>
      <c r="P13" s="18"/>
      <c r="Q13" s="18"/>
      <c r="R13" s="23">
        <f>SUM(R6:R12)</f>
        <v>4000</v>
      </c>
      <c r="S13" s="42">
        <f t="shared" si="6"/>
        <v>8400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contact</vt:lpstr>
      <vt:lpstr>Dimanche santé intégrative</vt:lpstr>
      <vt:lpstr>CA Ateliers</vt:lpstr>
      <vt:lpstr>'CA Ateliers'!Zone_d_impression</vt:lpstr>
      <vt:lpstr>'Fiche contact'!Zone_d_impression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assa</dc:creator>
  <cp:lastModifiedBy>Utilisateur Windows</cp:lastModifiedBy>
  <cp:lastPrinted>2022-02-07T14:16:34Z</cp:lastPrinted>
  <dcterms:created xsi:type="dcterms:W3CDTF">2016-02-25T11:41:27Z</dcterms:created>
  <dcterms:modified xsi:type="dcterms:W3CDTF">2022-04-02T18:38:51Z</dcterms:modified>
</cp:coreProperties>
</file>