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3-Comptabilité SophroKhepri\Comptabilité Sophrokhepri\FINANCE BP\"/>
    </mc:Choice>
  </mc:AlternateContent>
  <bookViews>
    <workbookView xWindow="240" yWindow="120" windowWidth="12360" windowHeight="742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M31" i="1" l="1"/>
  <c r="K31" i="1"/>
  <c r="L31" i="1"/>
  <c r="J31" i="1"/>
  <c r="F8" i="1"/>
  <c r="F7" i="1"/>
  <c r="F10" i="1" s="1"/>
  <c r="F9" i="1"/>
  <c r="I9" i="1" s="1"/>
  <c r="J9" i="1"/>
  <c r="K9" i="1" s="1"/>
  <c r="F19" i="1" l="1"/>
  <c r="G26" i="1"/>
  <c r="F20" i="1"/>
  <c r="F17" i="1"/>
  <c r="F18" i="1"/>
  <c r="F16" i="1"/>
  <c r="G27" i="1"/>
  <c r="G28" i="1"/>
  <c r="L9" i="1"/>
  <c r="L21" i="1" s="1"/>
  <c r="J26" i="1" l="1"/>
  <c r="G30" i="1"/>
  <c r="I18" i="1"/>
  <c r="J18" i="1"/>
  <c r="K18" i="1" s="1"/>
  <c r="K21" i="1" s="1"/>
  <c r="I19" i="1"/>
  <c r="J19" i="1"/>
  <c r="K19" i="1" s="1"/>
  <c r="J27" i="1"/>
  <c r="K27" i="1"/>
  <c r="I20" i="1"/>
  <c r="J20" i="1"/>
  <c r="K20" i="1" s="1"/>
  <c r="I16" i="1"/>
  <c r="I21" i="1" s="1"/>
  <c r="M21" i="1" s="1"/>
  <c r="F21" i="1"/>
  <c r="J28" i="1"/>
  <c r="K28" i="1"/>
  <c r="L28" i="1" s="1"/>
  <c r="I17" i="1"/>
  <c r="J17" i="1"/>
  <c r="J21" i="1" s="1"/>
  <c r="J30" i="1" l="1"/>
  <c r="L27" i="1"/>
  <c r="L30" i="1" s="1"/>
  <c r="K30" i="1"/>
  <c r="N30" i="1" l="1"/>
</calcChain>
</file>

<file path=xl/sharedStrings.xml><?xml version="1.0" encoding="utf-8"?>
<sst xmlns="http://schemas.openxmlformats.org/spreadsheetml/2006/main" count="66" uniqueCount="53">
  <si>
    <t xml:space="preserve">% de la commission nette globale </t>
  </si>
  <si>
    <t xml:space="preserve">Répartition des revenus d'affaires </t>
  </si>
  <si>
    <t>5 ou frais réels + temps passé</t>
  </si>
  <si>
    <r>
      <t>-</t>
    </r>
    <r>
      <rPr>
        <sz val="11"/>
        <rFont val="Calibri"/>
      </rPr>
      <t xml:space="preserve">          </t>
    </r>
    <r>
      <rPr>
        <sz val="11"/>
        <rFont val="Calibri"/>
      </rPr>
      <t>Apport d’affaire (pur et simple ou non)</t>
    </r>
  </si>
  <si>
    <r>
      <t>-</t>
    </r>
    <r>
      <rPr>
        <sz val="11"/>
        <rFont val="Calibri"/>
      </rPr>
      <t xml:space="preserve">          </t>
    </r>
    <r>
      <rPr>
        <sz val="11"/>
        <rFont val="Calibri"/>
      </rPr>
      <t>Analyse d’opportunité (évaluation de la probabilité de succès)</t>
    </r>
  </si>
  <si>
    <r>
      <t>-</t>
    </r>
    <r>
      <rPr>
        <sz val="11"/>
        <rFont val="Calibri"/>
      </rPr>
      <t xml:space="preserve">          </t>
    </r>
    <r>
      <rPr>
        <sz val="11"/>
        <rFont val="Calibri"/>
      </rPr>
      <t>Marketing plan, Business plan et mémorandum</t>
    </r>
  </si>
  <si>
    <t>Tache réalisée</t>
  </si>
  <si>
    <t>Lorsque qu'une tache est réalisée à plusieurs, son revenu est partagé en fonction du temps passé et de la seniorité des intervenants</t>
  </si>
  <si>
    <t>.-  Mailing</t>
  </si>
  <si>
    <t>(1) : plafonné à 40K€/an, 0% au-delà</t>
  </si>
  <si>
    <t>Pot commun à partager (2)</t>
  </si>
  <si>
    <t>Avec frais de fonctionnement</t>
  </si>
  <si>
    <t>Sans frais de fonctionnement</t>
  </si>
  <si>
    <t>Baréme s'appliquant aux membres de l'équipe</t>
  </si>
  <si>
    <t>Baréme s'appliquant aux intervenants extérieurs</t>
  </si>
  <si>
    <t>Obtention de fonds, road show, contrats</t>
  </si>
  <si>
    <t>Obtention de l’acheteur ou du vendeur, contrats</t>
  </si>
  <si>
    <t>Obtention de fonds, road show</t>
  </si>
  <si>
    <t>Frais de fonctionnement entité commune (1)</t>
  </si>
  <si>
    <t>(2) : clé de répartition, à définir</t>
  </si>
  <si>
    <t xml:space="preserve">Commission nette globale </t>
  </si>
  <si>
    <t>NDF</t>
  </si>
  <si>
    <t>Chiffre d'affaire 1</t>
  </si>
  <si>
    <t>Chiffre d'affaire 2</t>
  </si>
  <si>
    <t>100 - NDF = CA 2</t>
  </si>
  <si>
    <t>75% CA2</t>
  </si>
  <si>
    <t>90% CA2</t>
  </si>
  <si>
    <r>
      <rPr>
        <sz val="11"/>
        <rFont val="Calibri"/>
      </rPr>
      <t xml:space="preserve"> </t>
    </r>
    <r>
      <rPr>
        <sz val="11"/>
        <rFont val="Calibri"/>
      </rPr>
      <t>Apport d’affaire (pur et simple ou non) a</t>
    </r>
  </si>
  <si>
    <r>
      <rPr>
        <sz val="11"/>
        <rFont val="Calibri"/>
      </rPr>
      <t xml:space="preserve"> </t>
    </r>
    <r>
      <rPr>
        <sz val="11"/>
        <rFont val="Calibri"/>
      </rPr>
      <t>Apport d’affaire (pur et simple ou non) b</t>
    </r>
  </si>
  <si>
    <t>Notes de frais, Intervention extérieur</t>
  </si>
  <si>
    <t>S2 2011</t>
  </si>
  <si>
    <t>CB</t>
  </si>
  <si>
    <t>CB JSC</t>
  </si>
  <si>
    <t>10,45,45</t>
  </si>
  <si>
    <t>Simulation sur C2J</t>
  </si>
  <si>
    <t xml:space="preserve">Clé de répartition équipe </t>
  </si>
  <si>
    <t>Clé de répartition taches de ce dossier</t>
  </si>
  <si>
    <t>Obtention de l’acheteur ou du vendeur, contrats (10)</t>
  </si>
  <si>
    <t>CA</t>
  </si>
  <si>
    <t>Pot commun</t>
  </si>
  <si>
    <t>A partager</t>
  </si>
  <si>
    <t>% sur C2J</t>
  </si>
  <si>
    <t>25%/pers</t>
  </si>
  <si>
    <t>MAJ le 10 janvier 2017</t>
  </si>
  <si>
    <t>F fonction.</t>
  </si>
  <si>
    <t>Dossier 1</t>
  </si>
  <si>
    <t>Brut Intervenant</t>
  </si>
  <si>
    <t>Int 1</t>
  </si>
  <si>
    <t>Int 2</t>
  </si>
  <si>
    <t>Int 3</t>
  </si>
  <si>
    <t>Int 4</t>
  </si>
  <si>
    <t xml:space="preserve">Int 3 </t>
  </si>
  <si>
    <t>Int 1, Int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</si>
</sst>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4" zoomScaleNormal="74" workbookViewId="0">
      <selection activeCell="B3" sqref="B3"/>
    </sheetView>
  </sheetViews>
  <sheetFormatPr baseColWidth="10" defaultRowHeight="15" x14ac:dyDescent="0.25"/>
  <cols>
    <col min="1" max="1" width="55.42578125" style="8" customWidth="1"/>
    <col min="2" max="2" width="37.28515625" style="8" customWidth="1"/>
    <col min="3" max="3" width="31.7109375" style="8" customWidth="1"/>
    <col min="4" max="4" width="5.140625" style="8" customWidth="1"/>
    <col min="5" max="5" width="15.42578125" style="8" customWidth="1"/>
    <col min="6" max="6" width="14.28515625" style="8" bestFit="1" customWidth="1"/>
    <col min="7" max="7" width="22.28515625" style="8" customWidth="1"/>
    <col min="8" max="16384" width="11.42578125" style="8"/>
  </cols>
  <sheetData>
    <row r="1" spans="1:12" x14ac:dyDescent="0.25">
      <c r="A1" s="8" t="s">
        <v>43</v>
      </c>
      <c r="B1" s="9" t="s">
        <v>1</v>
      </c>
    </row>
    <row r="2" spans="1:12" x14ac:dyDescent="0.25">
      <c r="B2" s="9"/>
    </row>
    <row r="3" spans="1:12" ht="60" x14ac:dyDescent="0.25">
      <c r="A3" s="14" t="s">
        <v>13</v>
      </c>
      <c r="B3" s="9"/>
      <c r="E3" s="2" t="s">
        <v>36</v>
      </c>
      <c r="F3" s="16" t="s">
        <v>34</v>
      </c>
      <c r="G3" s="2" t="s">
        <v>35</v>
      </c>
    </row>
    <row r="4" spans="1:12" x14ac:dyDescent="0.25">
      <c r="A4" s="10"/>
      <c r="B4" s="6" t="s">
        <v>11</v>
      </c>
      <c r="C4" s="22" t="s">
        <v>12</v>
      </c>
      <c r="D4" s="22"/>
      <c r="E4" s="10"/>
      <c r="F4" s="3" t="s">
        <v>30</v>
      </c>
      <c r="G4" s="10"/>
      <c r="I4" s="6" t="s">
        <v>47</v>
      </c>
      <c r="J4" s="6" t="s">
        <v>48</v>
      </c>
      <c r="K4" s="6" t="s">
        <v>49</v>
      </c>
      <c r="L4" s="6" t="s">
        <v>50</v>
      </c>
    </row>
    <row r="5" spans="1:12" x14ac:dyDescent="0.25">
      <c r="A5" s="11" t="s">
        <v>22</v>
      </c>
      <c r="B5" s="6">
        <v>100</v>
      </c>
      <c r="C5" s="22">
        <v>100</v>
      </c>
      <c r="D5" s="22"/>
      <c r="E5" s="10" t="s">
        <v>38</v>
      </c>
      <c r="F5" s="20">
        <v>20000</v>
      </c>
      <c r="G5" s="10"/>
      <c r="I5" s="3"/>
      <c r="J5" s="3"/>
      <c r="K5" s="3"/>
      <c r="L5" s="3"/>
    </row>
    <row r="6" spans="1:12" x14ac:dyDescent="0.25">
      <c r="A6" s="11" t="s">
        <v>29</v>
      </c>
      <c r="B6" s="6" t="s">
        <v>21</v>
      </c>
      <c r="C6" s="22" t="s">
        <v>21</v>
      </c>
      <c r="D6" s="22"/>
      <c r="E6" s="10" t="s">
        <v>45</v>
      </c>
      <c r="F6" s="20">
        <v>5000</v>
      </c>
      <c r="G6" s="10"/>
      <c r="I6" s="3"/>
      <c r="J6" s="3"/>
      <c r="K6" s="3"/>
      <c r="L6" s="3"/>
    </row>
    <row r="7" spans="1:12" x14ac:dyDescent="0.25">
      <c r="A7" s="11" t="s">
        <v>23</v>
      </c>
      <c r="B7" s="6" t="s">
        <v>24</v>
      </c>
      <c r="C7" s="22" t="s">
        <v>24</v>
      </c>
      <c r="D7" s="22"/>
      <c r="E7" s="10" t="s">
        <v>46</v>
      </c>
      <c r="F7" s="21">
        <f>F5-F6</f>
        <v>15000</v>
      </c>
      <c r="G7" s="10"/>
      <c r="I7" s="3"/>
      <c r="J7" s="3"/>
      <c r="K7" s="3"/>
      <c r="L7" s="3"/>
    </row>
    <row r="8" spans="1:12" x14ac:dyDescent="0.25">
      <c r="A8" s="10" t="s">
        <v>18</v>
      </c>
      <c r="B8" s="3">
        <v>15</v>
      </c>
      <c r="C8" s="23">
        <v>0</v>
      </c>
      <c r="D8" s="23"/>
      <c r="E8" s="10" t="s">
        <v>44</v>
      </c>
      <c r="F8" s="20">
        <f>$F$7*B8/100</f>
        <v>2250</v>
      </c>
      <c r="G8" s="10"/>
      <c r="I8" s="3"/>
      <c r="J8" s="3"/>
      <c r="K8" s="3"/>
      <c r="L8" s="3"/>
    </row>
    <row r="9" spans="1:12" x14ac:dyDescent="0.25">
      <c r="A9" s="10" t="s">
        <v>10</v>
      </c>
      <c r="B9" s="3">
        <v>20</v>
      </c>
      <c r="C9" s="23">
        <v>10</v>
      </c>
      <c r="D9" s="23"/>
      <c r="E9" s="10" t="s">
        <v>39</v>
      </c>
      <c r="F9" s="20">
        <f>$F$7*B9/100</f>
        <v>3000</v>
      </c>
      <c r="G9" s="10"/>
      <c r="I9" s="19">
        <f>F9*0.25</f>
        <v>750</v>
      </c>
      <c r="J9" s="19">
        <f>$F$9*0.25</f>
        <v>750</v>
      </c>
      <c r="K9" s="19">
        <f>J9</f>
        <v>750</v>
      </c>
      <c r="L9" s="19">
        <f>I9</f>
        <v>750</v>
      </c>
    </row>
    <row r="10" spans="1:12" x14ac:dyDescent="0.25">
      <c r="A10" s="11" t="s">
        <v>20</v>
      </c>
      <c r="B10" s="6" t="s">
        <v>25</v>
      </c>
      <c r="C10" s="22" t="s">
        <v>26</v>
      </c>
      <c r="D10" s="22"/>
      <c r="E10" s="24" t="s">
        <v>40</v>
      </c>
      <c r="F10" s="25">
        <f>F7-F8-F9</f>
        <v>9750</v>
      </c>
      <c r="G10" s="10"/>
      <c r="I10" s="3"/>
      <c r="J10" s="3"/>
      <c r="K10" s="3"/>
      <c r="L10" s="3"/>
    </row>
    <row r="11" spans="1:12" x14ac:dyDescent="0.25">
      <c r="A11" s="12"/>
      <c r="B11" s="13"/>
      <c r="C11" s="13"/>
      <c r="D11" s="13"/>
      <c r="E11" s="10"/>
      <c r="F11" s="20"/>
      <c r="G11" s="10"/>
      <c r="I11" s="3"/>
      <c r="J11" s="3"/>
      <c r="K11" s="3"/>
      <c r="L11" s="3"/>
    </row>
    <row r="12" spans="1:12" x14ac:dyDescent="0.25">
      <c r="A12" s="8" t="s">
        <v>9</v>
      </c>
      <c r="B12" s="7"/>
      <c r="C12" s="7"/>
      <c r="D12" s="7"/>
      <c r="E12" s="10"/>
      <c r="F12" s="20"/>
      <c r="G12" s="10"/>
      <c r="I12" s="3"/>
      <c r="J12" s="3"/>
      <c r="K12" s="3"/>
      <c r="L12" s="3"/>
    </row>
    <row r="13" spans="1:12" x14ac:dyDescent="0.25">
      <c r="A13" s="8" t="s">
        <v>19</v>
      </c>
      <c r="B13" s="7"/>
      <c r="C13" s="7"/>
      <c r="D13" s="7"/>
      <c r="E13" s="10"/>
      <c r="F13" s="20"/>
      <c r="G13" s="10"/>
      <c r="I13" s="3"/>
      <c r="J13" s="3"/>
      <c r="K13" s="3"/>
      <c r="L13" s="3"/>
    </row>
    <row r="14" spans="1:12" x14ac:dyDescent="0.25">
      <c r="B14" s="7"/>
      <c r="C14" s="7"/>
      <c r="D14" s="7"/>
      <c r="E14" s="10"/>
      <c r="F14" s="20"/>
      <c r="G14" s="10"/>
      <c r="I14" s="3"/>
      <c r="J14" s="3"/>
      <c r="K14" s="3"/>
      <c r="L14" s="3"/>
    </row>
    <row r="15" spans="1:12" x14ac:dyDescent="0.25">
      <c r="A15" s="4" t="s">
        <v>6</v>
      </c>
      <c r="B15" s="5" t="s">
        <v>0</v>
      </c>
      <c r="C15" s="7"/>
      <c r="D15" s="7"/>
      <c r="E15" s="10" t="s">
        <v>41</v>
      </c>
      <c r="F15" s="20"/>
      <c r="G15" s="10"/>
      <c r="I15" s="3"/>
      <c r="J15" s="3"/>
      <c r="K15" s="3"/>
      <c r="L15" s="3"/>
    </row>
    <row r="16" spans="1:12" x14ac:dyDescent="0.25">
      <c r="A16" s="2" t="s">
        <v>27</v>
      </c>
      <c r="B16" s="15">
        <v>15</v>
      </c>
      <c r="C16" s="7"/>
      <c r="D16" s="7"/>
      <c r="E16" s="3">
        <v>17</v>
      </c>
      <c r="F16" s="20">
        <f>E16/100*$F$10</f>
        <v>1657.5000000000002</v>
      </c>
      <c r="G16" s="10" t="s">
        <v>31</v>
      </c>
      <c r="I16" s="19">
        <f>F16</f>
        <v>1657.5000000000002</v>
      </c>
      <c r="J16" s="3"/>
      <c r="K16" s="3"/>
      <c r="L16" s="3"/>
    </row>
    <row r="17" spans="1:14" x14ac:dyDescent="0.25">
      <c r="A17" s="2" t="s">
        <v>28</v>
      </c>
      <c r="B17" s="1">
        <v>15</v>
      </c>
      <c r="C17" s="7"/>
      <c r="D17" s="7"/>
      <c r="E17" s="3">
        <v>17</v>
      </c>
      <c r="F17" s="20">
        <f>E17/100*$F$10</f>
        <v>1657.5000000000002</v>
      </c>
      <c r="G17" s="10" t="s">
        <v>32</v>
      </c>
      <c r="I17" s="19">
        <f>F17/2</f>
        <v>828.75000000000011</v>
      </c>
      <c r="J17" s="19">
        <f>F17*0.5</f>
        <v>828.75000000000011</v>
      </c>
      <c r="K17" s="3"/>
      <c r="L17" s="3"/>
    </row>
    <row r="18" spans="1:14" ht="30" x14ac:dyDescent="0.25">
      <c r="A18" s="2" t="s">
        <v>4</v>
      </c>
      <c r="B18" s="1">
        <v>10</v>
      </c>
      <c r="C18" s="7"/>
      <c r="D18" s="7"/>
      <c r="E18" s="3">
        <v>17</v>
      </c>
      <c r="F18" s="20">
        <f>E18/100*$F$10</f>
        <v>1657.5000000000002</v>
      </c>
      <c r="G18" s="10" t="s">
        <v>33</v>
      </c>
      <c r="I18" s="19">
        <f>0.1*F18</f>
        <v>165.75000000000003</v>
      </c>
      <c r="J18" s="19">
        <f>F18*0.45</f>
        <v>745.87500000000011</v>
      </c>
      <c r="K18" s="19">
        <f>J18</f>
        <v>745.87500000000011</v>
      </c>
      <c r="L18" s="3"/>
    </row>
    <row r="19" spans="1:14" x14ac:dyDescent="0.25">
      <c r="A19" s="2" t="s">
        <v>5</v>
      </c>
      <c r="B19" s="1">
        <v>25</v>
      </c>
      <c r="C19" s="7"/>
      <c r="D19" s="7"/>
      <c r="E19" s="3">
        <v>42</v>
      </c>
      <c r="F19" s="20">
        <f>E19/100*$F$10</f>
        <v>4095</v>
      </c>
      <c r="G19" s="10" t="s">
        <v>33</v>
      </c>
      <c r="I19" s="19">
        <f>F19*0.1</f>
        <v>409.5</v>
      </c>
      <c r="J19" s="19">
        <f>F19*0.45</f>
        <v>1842.75</v>
      </c>
      <c r="K19" s="19">
        <f>J19</f>
        <v>1842.75</v>
      </c>
      <c r="L19" s="3"/>
    </row>
    <row r="20" spans="1:14" x14ac:dyDescent="0.25">
      <c r="A20" s="2" t="s">
        <v>8</v>
      </c>
      <c r="B20" s="1" t="s">
        <v>2</v>
      </c>
      <c r="C20" s="7"/>
      <c r="D20" s="7"/>
      <c r="E20" s="3">
        <v>7</v>
      </c>
      <c r="F20" s="20">
        <f>E20/100*$F$10</f>
        <v>682.50000000000011</v>
      </c>
      <c r="G20" s="10" t="s">
        <v>33</v>
      </c>
      <c r="I20" s="19">
        <f>0.1*F20</f>
        <v>68.250000000000014</v>
      </c>
      <c r="J20" s="19">
        <f>F20*0.45</f>
        <v>307.12500000000006</v>
      </c>
      <c r="K20" s="19">
        <f>J20</f>
        <v>307.12500000000006</v>
      </c>
      <c r="L20" s="3"/>
    </row>
    <row r="21" spans="1:14" x14ac:dyDescent="0.25">
      <c r="A21" s="2" t="s">
        <v>15</v>
      </c>
      <c r="B21" s="26">
        <v>40</v>
      </c>
      <c r="C21" s="7"/>
      <c r="D21" s="7"/>
      <c r="E21" s="3"/>
      <c r="F21" s="20">
        <f>SUM(F16:F20)</f>
        <v>9750</v>
      </c>
      <c r="G21" s="10"/>
      <c r="I21" s="19">
        <f>SUM(I9:I20)</f>
        <v>3879.75</v>
      </c>
      <c r="J21" s="19">
        <f>SUM(J9:J20)</f>
        <v>4474.5</v>
      </c>
      <c r="K21" s="19">
        <f>SUM(K9:K20)</f>
        <v>3645.75</v>
      </c>
      <c r="L21" s="19">
        <f>SUM(L9:L20)</f>
        <v>750</v>
      </c>
      <c r="M21" s="18">
        <f>SUM(I21:L21)</f>
        <v>12750</v>
      </c>
    </row>
    <row r="22" spans="1:14" x14ac:dyDescent="0.25">
      <c r="A22" s="2" t="s">
        <v>16</v>
      </c>
      <c r="B22" s="26"/>
      <c r="C22" s="7"/>
      <c r="D22" s="7"/>
      <c r="F22" s="17"/>
    </row>
    <row r="23" spans="1:14" x14ac:dyDescent="0.25">
      <c r="F23" s="17"/>
    </row>
    <row r="24" spans="1:14" x14ac:dyDescent="0.25">
      <c r="A24" s="8" t="s">
        <v>7</v>
      </c>
      <c r="G24" s="20"/>
      <c r="H24" s="10"/>
      <c r="J24" s="6" t="s">
        <v>47</v>
      </c>
      <c r="K24" s="6" t="s">
        <v>48</v>
      </c>
      <c r="L24" s="6" t="s">
        <v>51</v>
      </c>
      <c r="M24" s="6" t="s">
        <v>50</v>
      </c>
    </row>
    <row r="25" spans="1:14" x14ac:dyDescent="0.25">
      <c r="F25" s="10" t="s">
        <v>41</v>
      </c>
      <c r="G25" s="20"/>
      <c r="H25" s="10"/>
      <c r="J25" s="19"/>
      <c r="K25" s="3"/>
      <c r="L25" s="3"/>
      <c r="M25" s="3"/>
    </row>
    <row r="26" spans="1:14" x14ac:dyDescent="0.25">
      <c r="F26" s="3">
        <v>15</v>
      </c>
      <c r="G26" s="20">
        <f>F26/100*$F$10</f>
        <v>1462.5</v>
      </c>
      <c r="H26" s="10" t="s">
        <v>52</v>
      </c>
      <c r="J26" s="19">
        <f>G26</f>
        <v>1462.5</v>
      </c>
      <c r="K26" s="19"/>
      <c r="L26" s="3"/>
      <c r="M26" s="3"/>
    </row>
    <row r="27" spans="1:14" x14ac:dyDescent="0.25">
      <c r="A27" s="14" t="s">
        <v>14</v>
      </c>
      <c r="F27" s="3">
        <v>10</v>
      </c>
      <c r="G27" s="20">
        <f>F27/100*$F$10</f>
        <v>975</v>
      </c>
      <c r="H27" s="10" t="s">
        <v>33</v>
      </c>
      <c r="J27" s="19">
        <f>0.1*G27</f>
        <v>97.5</v>
      </c>
      <c r="K27" s="19">
        <f>G27*0.45</f>
        <v>438.75</v>
      </c>
      <c r="L27" s="19">
        <f>K27</f>
        <v>438.75</v>
      </c>
      <c r="M27" s="3"/>
    </row>
    <row r="28" spans="1:14" x14ac:dyDescent="0.25">
      <c r="A28" s="4" t="s">
        <v>6</v>
      </c>
      <c r="B28" s="5" t="s">
        <v>0</v>
      </c>
      <c r="F28" s="3">
        <v>75</v>
      </c>
      <c r="G28" s="20">
        <f>F28/100*$F$10</f>
        <v>7312.5</v>
      </c>
      <c r="H28" s="10" t="s">
        <v>33</v>
      </c>
      <c r="J28" s="19">
        <f>G28*0.1</f>
        <v>731.25</v>
      </c>
      <c r="K28" s="19">
        <f>G28*0.45</f>
        <v>3290.625</v>
      </c>
      <c r="L28" s="19">
        <f>K28</f>
        <v>3290.625</v>
      </c>
      <c r="M28" s="3"/>
    </row>
    <row r="29" spans="1:14" x14ac:dyDescent="0.25">
      <c r="A29" s="2" t="s">
        <v>3</v>
      </c>
      <c r="B29" s="1">
        <v>15</v>
      </c>
      <c r="F29" s="3"/>
      <c r="G29" s="20"/>
      <c r="H29" s="10"/>
      <c r="J29" s="19"/>
      <c r="K29" s="19"/>
      <c r="L29" s="19"/>
      <c r="M29" s="3"/>
    </row>
    <row r="30" spans="1:14" x14ac:dyDescent="0.25">
      <c r="A30" s="2" t="s">
        <v>17</v>
      </c>
      <c r="B30" s="26">
        <v>40</v>
      </c>
      <c r="F30" s="3"/>
      <c r="G30" s="20">
        <f>SUM(G25:G29)</f>
        <v>9750</v>
      </c>
      <c r="H30" s="10"/>
      <c r="J30" s="19">
        <f>SUM(I18:I29)</f>
        <v>4523.25</v>
      </c>
      <c r="K30" s="19">
        <f>SUM(K27:K29)</f>
        <v>3729.375</v>
      </c>
      <c r="L30" s="19">
        <f>SUM(L27:L29)</f>
        <v>3729.375</v>
      </c>
      <c r="M30" s="19"/>
      <c r="N30" s="18">
        <f>SUM(J30:M30)</f>
        <v>11982</v>
      </c>
    </row>
    <row r="31" spans="1:14" x14ac:dyDescent="0.25">
      <c r="A31" s="2"/>
      <c r="B31" s="26"/>
      <c r="F31" s="3" t="s">
        <v>39</v>
      </c>
      <c r="G31" s="3">
        <v>3000</v>
      </c>
      <c r="H31" s="3" t="s">
        <v>42</v>
      </c>
      <c r="J31" s="3">
        <f>$G$31*0.25</f>
        <v>750</v>
      </c>
      <c r="K31" s="3">
        <f>$G$31*0.25</f>
        <v>750</v>
      </c>
      <c r="L31" s="3">
        <f>$G$31*0.25</f>
        <v>750</v>
      </c>
      <c r="M31" s="3">
        <f>$G$31*0.25</f>
        <v>750</v>
      </c>
    </row>
    <row r="32" spans="1:14" x14ac:dyDescent="0.25">
      <c r="A32" s="2" t="s">
        <v>37</v>
      </c>
      <c r="B32" s="26"/>
    </row>
  </sheetData>
  <mergeCells count="2">
    <mergeCell ref="B21:B22"/>
    <mergeCell ref="B30:B3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Utilisateur Windows</cp:lastModifiedBy>
  <dcterms:created xsi:type="dcterms:W3CDTF">2011-05-17T15:35:54Z</dcterms:created>
  <dcterms:modified xsi:type="dcterms:W3CDTF">2018-11-14T12:27:16Z</dcterms:modified>
</cp:coreProperties>
</file>