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/>
  <bookViews>
    <workbookView xWindow="0" yWindow="0" windowWidth="20475" windowHeight="11760" tabRatio="500"/>
  </bookViews>
  <sheets>
    <sheet name="1" sheetId="5" r:id="rId1"/>
    <sheet name="bord " sheetId="1" r:id="rId2"/>
    <sheet name="2" sheetId="2" r:id="rId3"/>
    <sheet name="3" sheetId="3" r:id="rId4"/>
    <sheet name="4" sheetId="4" r:id="rId5"/>
  </sheets>
  <calcPr calcId="125725" concurrentCalc="0"/>
  <pivotCaches>
    <pivotCache cacheId="0" r:id="rId6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/>
  <c r="B3"/>
  <c r="B2"/>
  <c r="B5"/>
  <c r="J3"/>
  <c r="J4"/>
  <c r="J5"/>
  <c r="J6"/>
  <c r="J7"/>
  <c r="J10"/>
  <c r="J11"/>
  <c r="J12"/>
  <c r="J13"/>
  <c r="J14"/>
  <c r="J15"/>
  <c r="J16"/>
  <c r="J2"/>
  <c r="C3"/>
  <c r="C4"/>
  <c r="C5"/>
  <c r="C6"/>
  <c r="C7"/>
  <c r="C10"/>
  <c r="C11"/>
  <c r="C12"/>
  <c r="C13"/>
  <c r="C14"/>
  <c r="C15"/>
  <c r="C16"/>
  <c r="C2"/>
  <c r="G2"/>
  <c r="H2"/>
  <c r="G3"/>
  <c r="H3"/>
  <c r="G4"/>
  <c r="H4"/>
  <c r="G5"/>
  <c r="H5"/>
  <c r="G6"/>
  <c r="H6"/>
  <c r="G7"/>
  <c r="H7"/>
  <c r="G10"/>
  <c r="H10"/>
  <c r="G11"/>
  <c r="H11"/>
  <c r="G12"/>
  <c r="H12"/>
  <c r="G13"/>
  <c r="H13"/>
  <c r="G14"/>
  <c r="H14"/>
  <c r="G15"/>
  <c r="H15"/>
  <c r="G16"/>
  <c r="H16"/>
  <c r="D2"/>
  <c r="D3"/>
  <c r="D4"/>
  <c r="D5"/>
  <c r="D6"/>
  <c r="D7"/>
  <c r="D10"/>
  <c r="D11"/>
  <c r="D12"/>
  <c r="D13"/>
  <c r="D14"/>
  <c r="D15"/>
  <c r="D16"/>
  <c r="D17"/>
  <c r="I5"/>
  <c r="E5"/>
  <c r="E2"/>
  <c r="E3"/>
  <c r="I4"/>
  <c r="I3"/>
  <c r="I2"/>
  <c r="E4"/>
</calcChain>
</file>

<file path=xl/sharedStrings.xml><?xml version="1.0" encoding="utf-8"?>
<sst xmlns="http://schemas.openxmlformats.org/spreadsheetml/2006/main" count="47" uniqueCount="24">
  <si>
    <t xml:space="preserve">Période </t>
  </si>
  <si>
    <t xml:space="preserve"> réel thérapeute  </t>
  </si>
  <si>
    <t xml:space="preserve"> prévisionnel thérapeute  </t>
  </si>
  <si>
    <t xml:space="preserve">Marge </t>
  </si>
  <si>
    <t xml:space="preserve">Réel patient </t>
  </si>
  <si>
    <t xml:space="preserve">Prévisionnel </t>
  </si>
  <si>
    <t>Marge 2</t>
  </si>
  <si>
    <t>Charges</t>
  </si>
  <si>
    <t>Vacance</t>
  </si>
  <si>
    <t xml:space="preserve">Somme </t>
  </si>
  <si>
    <t>Objectif CA</t>
  </si>
  <si>
    <t>Étiquettes de lignes</t>
  </si>
  <si>
    <t>Total général</t>
  </si>
  <si>
    <t>Étiquettes de colonnes</t>
  </si>
  <si>
    <t>vacance</t>
  </si>
  <si>
    <t>% patients</t>
  </si>
  <si>
    <t>% therapeutes</t>
  </si>
  <si>
    <t>(vide)</t>
  </si>
  <si>
    <t>(Tous)</t>
  </si>
  <si>
    <t>Total 720</t>
  </si>
  <si>
    <t>Total 900</t>
  </si>
  <si>
    <t>Total 2160</t>
  </si>
  <si>
    <t>Total Vacance</t>
  </si>
  <si>
    <t>Total (vide)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</si>
</sst>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b/>
      <sz val="12"/>
      <color rgb="FFFFFFFF"/>
      <name val="Calibri"/>
      <scheme val="minor"/>
    </font>
    <font>
      <sz val="12"/>
      <color rgb="FF000000"/>
      <name val="Calibri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5B9BD5"/>
        <bgColor rgb="FF5B9BD5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ED7D31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17" fontId="2" fillId="2" borderId="2" xfId="0" applyNumberFormat="1" applyFont="1" applyFill="1" applyBorder="1"/>
    <xf numFmtId="0" fontId="2" fillId="4" borderId="3" xfId="0" applyFont="1" applyFill="1" applyBorder="1"/>
    <xf numFmtId="0" fontId="1" fillId="2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2" fillId="7" borderId="7" xfId="0" applyFont="1" applyFill="1" applyBorder="1"/>
    <xf numFmtId="0" fontId="2" fillId="7" borderId="8" xfId="0" applyFont="1" applyFill="1" applyBorder="1"/>
    <xf numFmtId="0" fontId="2" fillId="7" borderId="9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6" fillId="3" borderId="5" xfId="0" applyFont="1" applyFill="1" applyBorder="1"/>
    <xf numFmtId="0" fontId="2" fillId="4" borderId="1" xfId="0" applyNumberFormat="1" applyFont="1" applyFill="1" applyBorder="1"/>
    <xf numFmtId="0" fontId="2" fillId="5" borderId="1" xfId="0" applyNumberFormat="1" applyFont="1" applyFill="1" applyBorder="1"/>
    <xf numFmtId="0" fontId="2" fillId="7" borderId="8" xfId="0" applyNumberFormat="1" applyFont="1" applyFill="1" applyBorder="1"/>
    <xf numFmtId="0" fontId="5" fillId="6" borderId="1" xfId="0" applyNumberFormat="1" applyFont="1" applyFill="1" applyBorder="1"/>
    <xf numFmtId="0" fontId="0" fillId="0" borderId="0" xfId="0" applyAlignment="1">
      <alignment horizontal="left" indent="1"/>
    </xf>
  </cellXfs>
  <cellStyles count="7">
    <cellStyle name="Lien hypertexte" xfId="2" builtinId="8" hidden="1"/>
    <cellStyle name="Lien hypertexte" xfId="4" builtinId="8" hidden="1"/>
    <cellStyle name="Lien hypertexte" xfId="6" builtinId="8" hidden="1"/>
    <cellStyle name="Lien hypertexte visité" xfId="1" builtinId="9" hidden="1"/>
    <cellStyle name="Lien hypertexte visité" xfId="3" builtinId="9" hidden="1"/>
    <cellStyle name="Lien hypertexte visité" xfId="5" builtinId="9" hidden="1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0" formatCode="General"/>
      <fill>
        <patternFill patternType="solid">
          <fgColor rgb="FFBDD7EE"/>
          <bgColor rgb="FFBDD7EE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rgb="FFBDD7EE"/>
          <bgColor rgb="FFBDD7EE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2" formatCode="mmm\-yy"/>
      <fill>
        <patternFill patternType="solid">
          <fgColor rgb="FF000000"/>
          <bgColor rgb="FFFFD966"/>
        </patternFill>
      </fill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minor"/>
      </font>
      <fill>
        <patternFill patternType="solid">
          <fgColor rgb="FF5B9BD5"/>
          <bgColor rgb="FF5B9BD5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ael assa" refreshedDate="42417.558129166668" createdVersion="3" refreshedVersion="3" minRefreshableVersion="3" recordCount="16">
  <cacheSource type="worksheet">
    <worksheetSource ref="A1:K17" sheet="bord "/>
  </cacheSource>
  <cacheFields count="11">
    <cacheField name="Période " numFmtId="0">
      <sharedItems containsDate="1" containsMixedTypes="1" minDate="2015-10-01T00:00:00" maxDate="2016-12-02T00:00:00" count="16"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s v="Somme "/>
      </sharedItems>
    </cacheField>
    <cacheField name=" réel thérapeute  " numFmtId="0">
      <sharedItems containsBlank="1" containsMixedTypes="1" containsNumber="1" containsInteger="1" minValue="720" maxValue="2160" count="5">
        <n v="900"/>
        <n v="720"/>
        <n v="2160"/>
        <m/>
        <s v="Vacance"/>
      </sharedItems>
    </cacheField>
    <cacheField name=" prévisionnel thérapeute  " numFmtId="0">
      <sharedItems containsMixedTypes="1" containsNumber="1" containsInteger="1" minValue="9000" maxValue="90000" count="3">
        <n v="9000"/>
        <s v="Vacance"/>
        <n v="90000"/>
      </sharedItems>
    </cacheField>
    <cacheField name="% therapeutes" numFmtId="0">
      <sharedItems containsMixedTypes="1" containsNumber="1" containsInteger="1" minValue="0" maxValue="24" count="5">
        <n v="10"/>
        <n v="8"/>
        <n v="24"/>
        <n v="0"/>
        <s v="vacance"/>
      </sharedItems>
    </cacheField>
    <cacheField name="Marge " numFmtId="0">
      <sharedItems containsBlank="1" containsMixedTypes="1" containsNumber="1" containsInteger="1" minValue="6840" maxValue="8280" count="5">
        <n v="8100"/>
        <n v="8280"/>
        <n v="6840"/>
        <m/>
        <s v="Vacance"/>
      </sharedItems>
    </cacheField>
    <cacheField name="Réel patient " numFmtId="0">
      <sharedItems containsBlank="1" containsMixedTypes="1" containsNumber="1" containsInteger="1" minValue="110" maxValue="505"/>
    </cacheField>
    <cacheField name="Prévisionnel " numFmtId="0">
      <sharedItems containsBlank="1" containsMixedTypes="1" containsNumber="1" containsInteger="1" minValue="7000" maxValue="7000"/>
    </cacheField>
    <cacheField name="% patients" numFmtId="0">
      <sharedItems containsMixedTypes="1" containsNumber="1" minValue="0" maxValue="7.2142857142857144"/>
    </cacheField>
    <cacheField name="Marge 2" numFmtId="0">
      <sharedItems containsBlank="1" containsMixedTypes="1" containsNumber="1" containsInteger="1" minValue="6495" maxValue="6890"/>
    </cacheField>
    <cacheField name="Objectif CA" numFmtId="0">
      <sharedItems containsMixedTypes="1" containsNumber="1" containsInteger="1" minValue="9000" maxValue="90000"/>
    </cacheField>
    <cacheField name="Charges" numFmtId="0">
      <sharedItems containsSemiMixedTypes="0" containsString="0" containsNumber="1" containsInteger="1" minValue="5800" maxValue="638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x v="0"/>
    <x v="0"/>
    <n v="110"/>
    <n v="7000"/>
    <n v="1.5714285714285714"/>
    <n v="6890"/>
    <n v="9000"/>
    <n v="5800"/>
  </r>
  <r>
    <x v="1"/>
    <x v="1"/>
    <x v="0"/>
    <x v="1"/>
    <x v="1"/>
    <n v="505"/>
    <n v="7000"/>
    <n v="7.2142857142857144"/>
    <n v="6495"/>
    <n v="9000"/>
    <n v="5800"/>
  </r>
  <r>
    <x v="2"/>
    <x v="0"/>
    <x v="0"/>
    <x v="0"/>
    <x v="0"/>
    <n v="270"/>
    <n v="7000"/>
    <n v="3.8571428571428572"/>
    <n v="6730"/>
    <n v="9000"/>
    <n v="5800"/>
  </r>
  <r>
    <x v="3"/>
    <x v="2"/>
    <x v="0"/>
    <x v="2"/>
    <x v="2"/>
    <n v="465"/>
    <n v="7000"/>
    <n v="6.6428571428571432"/>
    <n v="6535"/>
    <n v="9000"/>
    <n v="5800"/>
  </r>
  <r>
    <x v="4"/>
    <x v="3"/>
    <x v="0"/>
    <x v="3"/>
    <x v="3"/>
    <m/>
    <n v="7000"/>
    <n v="0"/>
    <m/>
    <n v="9000"/>
    <n v="5800"/>
  </r>
  <r>
    <x v="5"/>
    <x v="3"/>
    <x v="0"/>
    <x v="3"/>
    <x v="3"/>
    <m/>
    <n v="7000"/>
    <n v="0"/>
    <m/>
    <n v="9000"/>
    <n v="5800"/>
  </r>
  <r>
    <x v="6"/>
    <x v="4"/>
    <x v="1"/>
    <x v="4"/>
    <x v="4"/>
    <s v="Vacance"/>
    <s v="Vacance"/>
    <s v="Vacance"/>
    <s v="Vacance"/>
    <s v="Vacance"/>
    <n v="5800"/>
  </r>
  <r>
    <x v="7"/>
    <x v="4"/>
    <x v="1"/>
    <x v="4"/>
    <x v="4"/>
    <s v="Vacance"/>
    <s v="Vacance"/>
    <s v="Vacance"/>
    <s v="Vacance"/>
    <s v="Vacance"/>
    <n v="5800"/>
  </r>
  <r>
    <x v="8"/>
    <x v="3"/>
    <x v="0"/>
    <x v="3"/>
    <x v="3"/>
    <m/>
    <n v="7000"/>
    <n v="0"/>
    <m/>
    <n v="9000"/>
    <n v="5800"/>
  </r>
  <r>
    <x v="9"/>
    <x v="3"/>
    <x v="0"/>
    <x v="3"/>
    <x v="3"/>
    <m/>
    <n v="7000"/>
    <n v="0"/>
    <m/>
    <n v="9000"/>
    <n v="5800"/>
  </r>
  <r>
    <x v="10"/>
    <x v="3"/>
    <x v="0"/>
    <x v="3"/>
    <x v="3"/>
    <m/>
    <n v="7000"/>
    <n v="0"/>
    <m/>
    <n v="9000"/>
    <n v="5800"/>
  </r>
  <r>
    <x v="11"/>
    <x v="3"/>
    <x v="0"/>
    <x v="3"/>
    <x v="3"/>
    <m/>
    <n v="7000"/>
    <n v="0"/>
    <m/>
    <n v="9000"/>
    <n v="5800"/>
  </r>
  <r>
    <x v="12"/>
    <x v="3"/>
    <x v="0"/>
    <x v="3"/>
    <x v="3"/>
    <m/>
    <n v="7000"/>
    <n v="0"/>
    <m/>
    <n v="9000"/>
    <n v="5800"/>
  </r>
  <r>
    <x v="13"/>
    <x v="3"/>
    <x v="0"/>
    <x v="3"/>
    <x v="3"/>
    <m/>
    <n v="7000"/>
    <n v="0"/>
    <m/>
    <n v="9000"/>
    <n v="5800"/>
  </r>
  <r>
    <x v="14"/>
    <x v="3"/>
    <x v="0"/>
    <x v="3"/>
    <x v="3"/>
    <m/>
    <n v="7000"/>
    <n v="0"/>
    <m/>
    <n v="9000"/>
    <n v="5800"/>
  </r>
  <r>
    <x v="15"/>
    <x v="3"/>
    <x v="2"/>
    <x v="3"/>
    <x v="3"/>
    <m/>
    <m/>
    <e v="#DIV/0!"/>
    <m/>
    <n v="90000"/>
    <n v="63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M16" firstHeaderRow="1" firstDataRow="3" firstDataCol="1" rowPageCount="1" colPageCount="1"/>
  <pivotFields count="11">
    <pivotField axis="axisPage" showAll="0">
      <items count="17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6">
        <item x="1"/>
        <item x="0"/>
        <item x="2"/>
        <item x="4"/>
        <item x="3"/>
        <item t="default"/>
      </items>
    </pivotField>
    <pivotField axis="axisCol" showAll="0">
      <items count="4">
        <item x="0"/>
        <item x="2"/>
        <item x="1"/>
        <item t="default"/>
      </items>
    </pivotField>
    <pivotField axis="axisRow" showAll="0" defaultSubtotal="0">
      <items count="5">
        <item x="3"/>
        <item x="1"/>
        <item x="0"/>
        <item x="2"/>
        <item x="4"/>
      </items>
    </pivotField>
    <pivotField axis="axisRow" showAll="0">
      <items count="6">
        <item x="2"/>
        <item x="0"/>
        <item x="1"/>
        <item x="4"/>
        <item x="3"/>
        <item t="default"/>
      </items>
    </pivotField>
    <pivotField showAll="0"/>
    <pivotField showAll="0"/>
    <pivotField showAll="0" defaultSubtotal="0"/>
    <pivotField showAll="0"/>
    <pivotField showAll="0"/>
    <pivotField showAll="0"/>
  </pivotFields>
  <rowFields count="2">
    <field x="4"/>
    <field x="3"/>
  </rowFields>
  <rowItems count="11">
    <i>
      <x/>
    </i>
    <i r="1">
      <x v="3"/>
    </i>
    <i>
      <x v="1"/>
    </i>
    <i r="1">
      <x v="2"/>
    </i>
    <i>
      <x v="2"/>
    </i>
    <i r="1">
      <x v="1"/>
    </i>
    <i>
      <x v="3"/>
    </i>
    <i r="1">
      <x v="4"/>
    </i>
    <i>
      <x v="4"/>
    </i>
    <i r="1">
      <x/>
    </i>
    <i t="grand">
      <x/>
    </i>
  </rowItems>
  <colFields count="2">
    <field x="1"/>
    <field x="2"/>
  </colFields>
  <colItems count="12">
    <i>
      <x/>
      <x/>
    </i>
    <i t="default">
      <x/>
    </i>
    <i>
      <x v="1"/>
      <x/>
    </i>
    <i t="default">
      <x v="1"/>
    </i>
    <i>
      <x v="2"/>
      <x/>
    </i>
    <i t="default">
      <x v="2"/>
    </i>
    <i>
      <x v="3"/>
      <x v="2"/>
    </i>
    <i t="default">
      <x v="3"/>
    </i>
    <i>
      <x v="4"/>
      <x/>
    </i>
    <i r="1">
      <x v="1"/>
    </i>
    <i t="default">
      <x v="4"/>
    </i>
    <i t="grand">
      <x/>
    </i>
  </colItems>
  <pageFields count="1">
    <pageField fld="0" hier="-1"/>
  </pageFields>
  <pivotTableStyleInfo name="PivotStyleMedium7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3" name="borddeprecision" displayName="borddeprecision" ref="A1:J17" totalsRowShown="0" headerRowDxfId="7" headerRowBorderDxfId="6" tableBorderDxfId="5" totalsRowBorderDxfId="4">
  <autoFilter ref="A1:J17">
    <filterColumn colId="3"/>
    <filterColumn colId="7"/>
  </autoFilter>
  <tableColumns count="10">
    <tableColumn id="1" name="Période " dataDxfId="3"/>
    <tableColumn id="2" name=" réel thérapeute  "/>
    <tableColumn id="3" name=" prévisionnel thérapeute  "/>
    <tableColumn id="10" name="% therapeutes" dataDxfId="2">
      <calculatedColumnFormula>(borddeprecision[[#This Row],[ réel thérapeute  ]]*100/borddeprecision[[#This Row],[ prévisionnel thérapeute  ]])</calculatedColumnFormula>
    </tableColumn>
    <tableColumn id="4" name="Marge "/>
    <tableColumn id="5" name="Réel patient "/>
    <tableColumn id="6" name="Prévisionnel " dataDxfId="1"/>
    <tableColumn id="11" name="% patients" dataDxfId="0">
      <calculatedColumnFormula>(borddeprecision[[#This Row],[Réel patient ]]*100/borddeprecision[[#This Row],[Prévisionnel ]])</calculatedColumnFormula>
    </tableColumn>
    <tableColumn id="7" name="Marge 2"/>
    <tableColumn id="8" name="Objectif C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A3" sqref="A3"/>
    </sheetView>
  </sheetViews>
  <sheetFormatPr baseColWidth="10" defaultRowHeight="15.75"/>
  <cols>
    <col min="1" max="1" width="19.125" bestFit="1" customWidth="1"/>
    <col min="2" max="2" width="21.5" customWidth="1"/>
    <col min="3" max="3" width="8.5" customWidth="1"/>
    <col min="4" max="4" width="5.625" customWidth="1"/>
    <col min="5" max="5" width="8.5" customWidth="1"/>
    <col min="6" max="6" width="6.625" customWidth="1"/>
    <col min="7" max="8" width="9.5" customWidth="1"/>
    <col min="9" max="9" width="12.375" bestFit="1" customWidth="1"/>
    <col min="10" max="10" width="7.25" customWidth="1"/>
    <col min="11" max="11" width="5.875" customWidth="1"/>
    <col min="12" max="12" width="10.125" customWidth="1"/>
    <col min="13" max="13" width="11.625" customWidth="1"/>
    <col min="14" max="17" width="10.375" customWidth="1"/>
    <col min="18" max="18" width="11.625" bestFit="1" customWidth="1"/>
  </cols>
  <sheetData>
    <row r="1" spans="1:13">
      <c r="A1" s="14" t="s">
        <v>0</v>
      </c>
      <c r="B1" t="s">
        <v>18</v>
      </c>
    </row>
    <row r="3" spans="1:13">
      <c r="B3" s="14" t="s">
        <v>13</v>
      </c>
    </row>
    <row r="4" spans="1:13">
      <c r="B4">
        <v>720</v>
      </c>
      <c r="C4" t="s">
        <v>19</v>
      </c>
      <c r="D4">
        <v>900</v>
      </c>
      <c r="E4" t="s">
        <v>20</v>
      </c>
      <c r="F4">
        <v>2160</v>
      </c>
      <c r="G4" t="s">
        <v>21</v>
      </c>
      <c r="H4" t="s">
        <v>8</v>
      </c>
      <c r="I4" t="s">
        <v>22</v>
      </c>
      <c r="J4" t="s">
        <v>17</v>
      </c>
      <c r="L4" t="s">
        <v>23</v>
      </c>
      <c r="M4" t="s">
        <v>12</v>
      </c>
    </row>
    <row r="5" spans="1:13">
      <c r="A5" s="14" t="s">
        <v>11</v>
      </c>
      <c r="B5">
        <v>9000</v>
      </c>
      <c r="D5">
        <v>9000</v>
      </c>
      <c r="F5">
        <v>9000</v>
      </c>
      <c r="H5" t="s">
        <v>8</v>
      </c>
      <c r="J5">
        <v>9000</v>
      </c>
      <c r="K5">
        <v>90000</v>
      </c>
    </row>
    <row r="6" spans="1:13">
      <c r="A6" s="15">
        <v>6840</v>
      </c>
    </row>
    <row r="7" spans="1:13">
      <c r="A7" s="21">
        <v>24</v>
      </c>
    </row>
    <row r="8" spans="1:13">
      <c r="A8" s="15">
        <v>8100</v>
      </c>
    </row>
    <row r="9" spans="1:13">
      <c r="A9" s="21">
        <v>10</v>
      </c>
    </row>
    <row r="10" spans="1:13">
      <c r="A10" s="15">
        <v>8280</v>
      </c>
    </row>
    <row r="11" spans="1:13">
      <c r="A11" s="21">
        <v>8</v>
      </c>
    </row>
    <row r="12" spans="1:13">
      <c r="A12" s="15" t="s">
        <v>8</v>
      </c>
    </row>
    <row r="13" spans="1:13">
      <c r="A13" s="21" t="s">
        <v>14</v>
      </c>
    </row>
    <row r="14" spans="1:13">
      <c r="A14" s="15" t="s">
        <v>17</v>
      </c>
    </row>
    <row r="15" spans="1:13">
      <c r="A15" s="21">
        <v>0</v>
      </c>
    </row>
    <row r="16" spans="1:13">
      <c r="A16" s="1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17"/>
  <sheetViews>
    <sheetView showRuler="0" workbookViewId="0">
      <selection activeCell="B5" sqref="B5"/>
    </sheetView>
  </sheetViews>
  <sheetFormatPr baseColWidth="10" defaultRowHeight="15.75"/>
  <cols>
    <col min="2" max="2" width="17.5" customWidth="1"/>
    <col min="3" max="3" width="24.5" customWidth="1"/>
    <col min="4" max="4" width="15.875" customWidth="1"/>
    <col min="6" max="6" width="13.5" customWidth="1"/>
    <col min="7" max="8" width="13.875" customWidth="1"/>
    <col min="10" max="10" width="12.5" customWidth="1"/>
  </cols>
  <sheetData>
    <row r="1" spans="1:11">
      <c r="A1" s="8" t="s">
        <v>0</v>
      </c>
      <c r="B1" s="9" t="s">
        <v>1</v>
      </c>
      <c r="C1" s="9" t="s">
        <v>2</v>
      </c>
      <c r="D1" s="16" t="s">
        <v>16</v>
      </c>
      <c r="E1" s="9" t="s">
        <v>3</v>
      </c>
      <c r="F1" s="9" t="s">
        <v>4</v>
      </c>
      <c r="G1" s="9" t="s">
        <v>5</v>
      </c>
      <c r="H1" s="16" t="s">
        <v>15</v>
      </c>
      <c r="I1" s="9" t="s">
        <v>6</v>
      </c>
      <c r="J1" s="10" t="s">
        <v>10</v>
      </c>
      <c r="K1" s="1" t="s">
        <v>7</v>
      </c>
    </row>
    <row r="2" spans="1:11">
      <c r="A2" s="6">
        <v>42278</v>
      </c>
      <c r="B2" s="2">
        <f>(5*180)</f>
        <v>900</v>
      </c>
      <c r="C2" s="2">
        <f>(50*180)</f>
        <v>9000</v>
      </c>
      <c r="D2" s="17">
        <f>(borddeprecision[[#This Row],[ réel thérapeute  ]]*100/borddeprecision[[#This Row],[ prévisionnel thérapeute  ]])</f>
        <v>10</v>
      </c>
      <c r="E2" s="2">
        <f>(C2-B2)</f>
        <v>8100</v>
      </c>
      <c r="F2" s="2">
        <v>110</v>
      </c>
      <c r="G2" s="2">
        <f t="shared" ref="G2:G7" si="0">(700*10)</f>
        <v>7000</v>
      </c>
      <c r="H2" s="17">
        <f>(borddeprecision[[#This Row],[Réel patient ]]*100/borddeprecision[[#This Row],[Prévisionnel ]])</f>
        <v>1.5714285714285714</v>
      </c>
      <c r="I2" s="2">
        <f>(G2-F2)</f>
        <v>6890</v>
      </c>
      <c r="J2" s="7">
        <f>(50*180)</f>
        <v>9000</v>
      </c>
      <c r="K2" s="2">
        <v>5800</v>
      </c>
    </row>
    <row r="3" spans="1:11">
      <c r="A3" s="6">
        <v>42309</v>
      </c>
      <c r="B3" s="3">
        <f>(5*180)</f>
        <v>900</v>
      </c>
      <c r="C3" s="2">
        <f t="shared" ref="C3:C16" si="1">(50*180)</f>
        <v>9000</v>
      </c>
      <c r="D3" s="18">
        <f>(borddeprecision[[#This Row],[ réel thérapeute  ]]*100/borddeprecision[[#This Row],[ prévisionnel thérapeute  ]])</f>
        <v>10</v>
      </c>
      <c r="E3" s="3">
        <f>(C3-B3)</f>
        <v>8100</v>
      </c>
      <c r="F3" s="3">
        <v>505</v>
      </c>
      <c r="G3" s="2">
        <f t="shared" si="0"/>
        <v>7000</v>
      </c>
      <c r="H3" s="17">
        <f>(borddeprecision[[#This Row],[Réel patient ]]*100/borddeprecision[[#This Row],[Prévisionnel ]])</f>
        <v>7.2142857142857144</v>
      </c>
      <c r="I3" s="3">
        <f>(G3-F3)</f>
        <v>6495</v>
      </c>
      <c r="J3" s="7">
        <f t="shared" ref="J3:J16" si="2">(50*180)</f>
        <v>9000</v>
      </c>
      <c r="K3" s="3">
        <v>5800</v>
      </c>
    </row>
    <row r="4" spans="1:11">
      <c r="A4" s="6">
        <v>42339</v>
      </c>
      <c r="B4" s="2">
        <f>(4*180)</f>
        <v>720</v>
      </c>
      <c r="C4" s="2">
        <f t="shared" si="1"/>
        <v>9000</v>
      </c>
      <c r="D4" s="17">
        <f>(borddeprecision[[#This Row],[ réel thérapeute  ]]*100/borddeprecision[[#This Row],[ prévisionnel thérapeute  ]])</f>
        <v>8</v>
      </c>
      <c r="E4" s="2">
        <f>(C4-B4)</f>
        <v>8280</v>
      </c>
      <c r="F4" s="2">
        <v>270</v>
      </c>
      <c r="G4" s="2">
        <f t="shared" si="0"/>
        <v>7000</v>
      </c>
      <c r="H4" s="17">
        <f>(borddeprecision[[#This Row],[Réel patient ]]*100/borddeprecision[[#This Row],[Prévisionnel ]])</f>
        <v>3.8571428571428572</v>
      </c>
      <c r="I4" s="2">
        <f>(G4-F4)</f>
        <v>6730</v>
      </c>
      <c r="J4" s="7">
        <f t="shared" si="2"/>
        <v>9000</v>
      </c>
      <c r="K4" s="2">
        <v>5800</v>
      </c>
    </row>
    <row r="5" spans="1:11">
      <c r="A5" s="6">
        <v>42370</v>
      </c>
      <c r="B5" s="3">
        <f>(12*180)</f>
        <v>2160</v>
      </c>
      <c r="C5" s="2">
        <f t="shared" si="1"/>
        <v>9000</v>
      </c>
      <c r="D5" s="18">
        <f>(borddeprecision[[#This Row],[ réel thérapeute  ]]*100/borddeprecision[[#This Row],[ prévisionnel thérapeute  ]])</f>
        <v>24</v>
      </c>
      <c r="E5" s="3">
        <f>(borddeprecision[[#This Row],[ prévisionnel thérapeute  ]]-borddeprecision[[#This Row],[ réel thérapeute  ]])</f>
        <v>6840</v>
      </c>
      <c r="F5" s="3">
        <v>465</v>
      </c>
      <c r="G5" s="2">
        <f t="shared" si="0"/>
        <v>7000</v>
      </c>
      <c r="H5" s="17">
        <f>(borddeprecision[[#This Row],[Réel patient ]]*100/borddeprecision[[#This Row],[Prévisionnel ]])</f>
        <v>6.6428571428571432</v>
      </c>
      <c r="I5" s="3">
        <f>(borddeprecision[[#This Row],[Prévisionnel ]]-borddeprecision[[#This Row],[Réel patient ]])</f>
        <v>6535</v>
      </c>
      <c r="J5" s="7">
        <f t="shared" si="2"/>
        <v>9000</v>
      </c>
      <c r="K5" s="3">
        <v>5800</v>
      </c>
    </row>
    <row r="6" spans="1:11">
      <c r="A6" s="6">
        <v>42401</v>
      </c>
      <c r="B6" s="2"/>
      <c r="C6" s="2">
        <f t="shared" si="1"/>
        <v>9000</v>
      </c>
      <c r="D6" s="17">
        <f>(borddeprecision[[#This Row],[ réel thérapeute  ]]*100/borddeprecision[[#This Row],[ prévisionnel thérapeute  ]])</f>
        <v>0</v>
      </c>
      <c r="E6" s="2"/>
      <c r="F6" s="2"/>
      <c r="G6" s="2">
        <f t="shared" si="0"/>
        <v>7000</v>
      </c>
      <c r="H6" s="17">
        <f>(borddeprecision[[#This Row],[Réel patient ]]*100/borddeprecision[[#This Row],[Prévisionnel ]])</f>
        <v>0</v>
      </c>
      <c r="I6" s="2"/>
      <c r="J6" s="7">
        <f t="shared" si="2"/>
        <v>9000</v>
      </c>
      <c r="K6" s="2">
        <v>5800</v>
      </c>
    </row>
    <row r="7" spans="1:11">
      <c r="A7" s="6">
        <v>42430</v>
      </c>
      <c r="B7" s="3"/>
      <c r="C7" s="2">
        <f t="shared" si="1"/>
        <v>9000</v>
      </c>
      <c r="D7" s="18">
        <f>(borddeprecision[[#This Row],[ réel thérapeute  ]]*100/borddeprecision[[#This Row],[ prévisionnel thérapeute  ]])</f>
        <v>0</v>
      </c>
      <c r="E7" s="3"/>
      <c r="F7" s="3"/>
      <c r="G7" s="2">
        <f t="shared" si="0"/>
        <v>7000</v>
      </c>
      <c r="H7" s="17">
        <f>(borddeprecision[[#This Row],[Réel patient ]]*100/borddeprecision[[#This Row],[Prévisionnel ]])</f>
        <v>0</v>
      </c>
      <c r="I7" s="3"/>
      <c r="J7" s="7">
        <f t="shared" si="2"/>
        <v>9000</v>
      </c>
      <c r="K7" s="3">
        <v>5800</v>
      </c>
    </row>
    <row r="8" spans="1:11">
      <c r="A8" s="6">
        <v>42461</v>
      </c>
      <c r="B8" s="4" t="s">
        <v>8</v>
      </c>
      <c r="C8" s="20" t="s">
        <v>14</v>
      </c>
      <c r="D8" s="20" t="s">
        <v>14</v>
      </c>
      <c r="E8" s="4" t="s">
        <v>8</v>
      </c>
      <c r="F8" s="4" t="s">
        <v>8</v>
      </c>
      <c r="G8" s="4" t="s">
        <v>8</v>
      </c>
      <c r="H8" s="20" t="s">
        <v>8</v>
      </c>
      <c r="I8" s="4" t="s">
        <v>8</v>
      </c>
      <c r="J8" s="4" t="s">
        <v>8</v>
      </c>
      <c r="K8" s="2">
        <v>5800</v>
      </c>
    </row>
    <row r="9" spans="1:11">
      <c r="A9" s="6">
        <v>42491</v>
      </c>
      <c r="B9" s="4" t="s">
        <v>8</v>
      </c>
      <c r="C9" s="20" t="s">
        <v>14</v>
      </c>
      <c r="D9" s="20" t="s">
        <v>14</v>
      </c>
      <c r="E9" s="4" t="s">
        <v>8</v>
      </c>
      <c r="F9" s="4" t="s">
        <v>8</v>
      </c>
      <c r="G9" s="4" t="s">
        <v>8</v>
      </c>
      <c r="H9" s="20" t="s">
        <v>8</v>
      </c>
      <c r="I9" s="4" t="s">
        <v>8</v>
      </c>
      <c r="J9" s="4" t="s">
        <v>8</v>
      </c>
      <c r="K9" s="3">
        <v>5800</v>
      </c>
    </row>
    <row r="10" spans="1:11">
      <c r="A10" s="6">
        <v>42522</v>
      </c>
      <c r="B10" s="2"/>
      <c r="C10" s="2">
        <f t="shared" si="1"/>
        <v>9000</v>
      </c>
      <c r="D10" s="17">
        <f>(borddeprecision[[#This Row],[ réel thérapeute  ]]*100/borddeprecision[[#This Row],[ prévisionnel thérapeute  ]])</f>
        <v>0</v>
      </c>
      <c r="E10" s="2"/>
      <c r="F10" s="2"/>
      <c r="G10" s="2">
        <f t="shared" ref="G10:G16" si="3">(700*10)</f>
        <v>7000</v>
      </c>
      <c r="H10" s="17">
        <f>(borddeprecision[[#This Row],[Réel patient ]]*100/borddeprecision[[#This Row],[Prévisionnel ]])</f>
        <v>0</v>
      </c>
      <c r="I10" s="2"/>
      <c r="J10" s="7">
        <f t="shared" si="2"/>
        <v>9000</v>
      </c>
      <c r="K10" s="2">
        <v>5800</v>
      </c>
    </row>
    <row r="11" spans="1:11">
      <c r="A11" s="6">
        <v>42552</v>
      </c>
      <c r="B11" s="3"/>
      <c r="C11" s="2">
        <f t="shared" si="1"/>
        <v>9000</v>
      </c>
      <c r="D11" s="18">
        <f>(borddeprecision[[#This Row],[ réel thérapeute  ]]*100/borddeprecision[[#This Row],[ prévisionnel thérapeute  ]])</f>
        <v>0</v>
      </c>
      <c r="E11" s="3"/>
      <c r="F11" s="3"/>
      <c r="G11" s="2">
        <f t="shared" si="3"/>
        <v>7000</v>
      </c>
      <c r="H11" s="17">
        <f>(borddeprecision[[#This Row],[Réel patient ]]*100/borddeprecision[[#This Row],[Prévisionnel ]])</f>
        <v>0</v>
      </c>
      <c r="I11" s="3"/>
      <c r="J11" s="7">
        <f t="shared" si="2"/>
        <v>9000</v>
      </c>
      <c r="K11" s="3">
        <v>5800</v>
      </c>
    </row>
    <row r="12" spans="1:11">
      <c r="A12" s="6">
        <v>42583</v>
      </c>
      <c r="B12" s="2"/>
      <c r="C12" s="2">
        <f t="shared" si="1"/>
        <v>9000</v>
      </c>
      <c r="D12" s="17">
        <f>(borddeprecision[[#This Row],[ réel thérapeute  ]]*100/borddeprecision[[#This Row],[ prévisionnel thérapeute  ]])</f>
        <v>0</v>
      </c>
      <c r="E12" s="2"/>
      <c r="F12" s="2"/>
      <c r="G12" s="2">
        <f t="shared" si="3"/>
        <v>7000</v>
      </c>
      <c r="H12" s="17">
        <f>(borddeprecision[[#This Row],[Réel patient ]]*100/borddeprecision[[#This Row],[Prévisionnel ]])</f>
        <v>0</v>
      </c>
      <c r="I12" s="2"/>
      <c r="J12" s="7">
        <f t="shared" si="2"/>
        <v>9000</v>
      </c>
      <c r="K12" s="2">
        <v>5800</v>
      </c>
    </row>
    <row r="13" spans="1:11">
      <c r="A13" s="6">
        <v>42614</v>
      </c>
      <c r="B13" s="3"/>
      <c r="C13" s="2">
        <f t="shared" si="1"/>
        <v>9000</v>
      </c>
      <c r="D13" s="18">
        <f>(borddeprecision[[#This Row],[ réel thérapeute  ]]*100/borddeprecision[[#This Row],[ prévisionnel thérapeute  ]])</f>
        <v>0</v>
      </c>
      <c r="E13" s="3"/>
      <c r="F13" s="3"/>
      <c r="G13" s="2">
        <f t="shared" si="3"/>
        <v>7000</v>
      </c>
      <c r="H13" s="17">
        <f>(borddeprecision[[#This Row],[Réel patient ]]*100/borddeprecision[[#This Row],[Prévisionnel ]])</f>
        <v>0</v>
      </c>
      <c r="I13" s="3"/>
      <c r="J13" s="7">
        <f t="shared" si="2"/>
        <v>9000</v>
      </c>
      <c r="K13" s="3">
        <v>5800</v>
      </c>
    </row>
    <row r="14" spans="1:11">
      <c r="A14" s="6">
        <v>42644</v>
      </c>
      <c r="B14" s="2"/>
      <c r="C14" s="2">
        <f t="shared" si="1"/>
        <v>9000</v>
      </c>
      <c r="D14" s="17">
        <f>(borddeprecision[[#This Row],[ réel thérapeute  ]]*100/borddeprecision[[#This Row],[ prévisionnel thérapeute  ]])</f>
        <v>0</v>
      </c>
      <c r="E14" s="2"/>
      <c r="F14" s="2"/>
      <c r="G14" s="2">
        <f t="shared" si="3"/>
        <v>7000</v>
      </c>
      <c r="H14" s="17">
        <f>(borddeprecision[[#This Row],[Réel patient ]]*100/borddeprecision[[#This Row],[Prévisionnel ]])</f>
        <v>0</v>
      </c>
      <c r="I14" s="2"/>
      <c r="J14" s="7">
        <f t="shared" si="2"/>
        <v>9000</v>
      </c>
      <c r="K14" s="2">
        <v>5800</v>
      </c>
    </row>
    <row r="15" spans="1:11">
      <c r="A15" s="6">
        <v>42675</v>
      </c>
      <c r="B15" s="3"/>
      <c r="C15" s="2">
        <f t="shared" si="1"/>
        <v>9000</v>
      </c>
      <c r="D15" s="18">
        <f>(borddeprecision[[#This Row],[ réel thérapeute  ]]*100/borddeprecision[[#This Row],[ prévisionnel thérapeute  ]])</f>
        <v>0</v>
      </c>
      <c r="E15" s="3"/>
      <c r="F15" s="3"/>
      <c r="G15" s="2">
        <f t="shared" si="3"/>
        <v>7000</v>
      </c>
      <c r="H15" s="17">
        <f>(borddeprecision[[#This Row],[Réel patient ]]*100/borddeprecision[[#This Row],[Prévisionnel ]])</f>
        <v>0</v>
      </c>
      <c r="I15" s="3"/>
      <c r="J15" s="7">
        <f t="shared" si="2"/>
        <v>9000</v>
      </c>
      <c r="K15" s="3">
        <v>5800</v>
      </c>
    </row>
    <row r="16" spans="1:11">
      <c r="A16" s="6">
        <v>42705</v>
      </c>
      <c r="B16" s="2"/>
      <c r="C16" s="2">
        <f t="shared" si="1"/>
        <v>9000</v>
      </c>
      <c r="D16" s="17">
        <f>(borddeprecision[[#This Row],[ réel thérapeute  ]]*100/borddeprecision[[#This Row],[ prévisionnel thérapeute  ]])</f>
        <v>0</v>
      </c>
      <c r="E16" s="2"/>
      <c r="F16" s="2"/>
      <c r="G16" s="2">
        <f t="shared" si="3"/>
        <v>7000</v>
      </c>
      <c r="H16" s="17">
        <f>(borddeprecision[[#This Row],[Réel patient ]]*100/borddeprecision[[#This Row],[Prévisionnel ]])</f>
        <v>0</v>
      </c>
      <c r="I16" s="2"/>
      <c r="J16" s="7">
        <f t="shared" si="2"/>
        <v>9000</v>
      </c>
      <c r="K16" s="2">
        <v>5800</v>
      </c>
    </row>
    <row r="17" spans="1:11">
      <c r="A17" s="11" t="s">
        <v>9</v>
      </c>
      <c r="B17" s="12"/>
      <c r="C17" s="12">
        <v>90000</v>
      </c>
      <c r="D17" s="19">
        <f>(borddeprecision[[#This Row],[ réel thérapeute  ]]*100/borddeprecision[[#This Row],[ prévisionnel thérapeute  ]])</f>
        <v>0</v>
      </c>
      <c r="E17" s="12"/>
      <c r="F17" s="12"/>
      <c r="G17" s="12"/>
      <c r="H17" s="19"/>
      <c r="I17" s="12"/>
      <c r="J17" s="13">
        <v>90000</v>
      </c>
      <c r="K17" s="5">
        <v>63800</v>
      </c>
    </row>
  </sheetData>
  <pageMargins left="0.7" right="0.7" top="0.75" bottom="0.75" header="0.3" footer="0.3"/>
  <pageSetup paperSize="9" orientation="portrait" verticalDpi="0" r:id="rId1"/>
  <ignoredErrors>
    <ignoredError sqref="D8:D9 H8:H9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"/>
  <sheetViews>
    <sheetView showRuler="0" workbookViewId="0"/>
  </sheetViews>
  <sheetFormatPr baseColWidth="10"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</vt:lpstr>
      <vt:lpstr>bord 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 mikael</dc:creator>
  <cp:lastModifiedBy>mikael assa</cp:lastModifiedBy>
  <dcterms:created xsi:type="dcterms:W3CDTF">2016-02-03T15:13:45Z</dcterms:created>
  <dcterms:modified xsi:type="dcterms:W3CDTF">2016-02-19T15:47:02Z</dcterms:modified>
</cp:coreProperties>
</file>