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6515" windowHeight="8010" firstSheet="2" activeTab="5"/>
  </bookViews>
  <sheets>
    <sheet name="patients reporting" sheetId="1" r:id="rId1"/>
    <sheet name="therapeute reporting" sheetId="2" r:id="rId2"/>
    <sheet name="thérapeutes" sheetId="6" r:id="rId3"/>
    <sheet name="heures" sheetId="7" r:id="rId4"/>
    <sheet name="Marketing" sheetId="8" r:id="rId5"/>
    <sheet name="Charges" sheetId="9" r:id="rId6"/>
    <sheet name="COMPTE RESULTAT" sheetId="10" r:id="rId7"/>
    <sheet name="TRESORERIE" sheetId="11" r:id="rId8"/>
  </sheets>
  <calcPr calcId="145621"/>
  <fileRecoveryPr autoRecover="0"/>
</workbook>
</file>

<file path=xl/calcChain.xml><?xml version="1.0" encoding="utf-8"?>
<calcChain xmlns="http://schemas.openxmlformats.org/spreadsheetml/2006/main">
  <c r="D9" i="11" l="1"/>
  <c r="D5" i="11"/>
  <c r="B10" i="11"/>
  <c r="K144" i="1"/>
  <c r="K145" i="1" s="1"/>
  <c r="E102" i="2"/>
  <c r="G7" i="10"/>
  <c r="G8" i="10"/>
  <c r="G9" i="10"/>
  <c r="G10" i="10"/>
  <c r="G12" i="10"/>
  <c r="G13" i="10"/>
  <c r="G14" i="10"/>
  <c r="G16" i="10"/>
  <c r="G17" i="10"/>
  <c r="G18" i="10"/>
  <c r="G5" i="10"/>
  <c r="F4" i="10"/>
  <c r="F6" i="10" s="1"/>
  <c r="D4" i="10"/>
  <c r="E7" i="10" s="1"/>
  <c r="B4" i="10"/>
  <c r="C5" i="10" s="1"/>
  <c r="J143" i="1"/>
  <c r="J141" i="1"/>
  <c r="J140" i="1"/>
  <c r="F17" i="9"/>
  <c r="F14" i="9"/>
  <c r="F12" i="9"/>
  <c r="F11" i="9"/>
  <c r="G28" i="8"/>
  <c r="B18" i="9"/>
  <c r="E11" i="9"/>
  <c r="E17" i="9" s="1"/>
  <c r="E12" i="9"/>
  <c r="E14" i="9" s="1"/>
  <c r="D14" i="9"/>
  <c r="H9" i="8"/>
  <c r="E9" i="8"/>
  <c r="D9" i="8"/>
  <c r="C9" i="8"/>
  <c r="B9" i="8"/>
  <c r="F22" i="8"/>
  <c r="C21" i="8"/>
  <c r="B21" i="8"/>
  <c r="H138" i="1"/>
  <c r="H132" i="1"/>
  <c r="G6" i="10" l="1"/>
  <c r="F11" i="10"/>
  <c r="C8" i="10"/>
  <c r="C10" i="10"/>
  <c r="C12" i="10"/>
  <c r="C14" i="10"/>
  <c r="C16" i="10"/>
  <c r="C18" i="10"/>
  <c r="E5" i="10"/>
  <c r="E18" i="10"/>
  <c r="E16" i="10"/>
  <c r="E14" i="10"/>
  <c r="E12" i="10"/>
  <c r="E10" i="10"/>
  <c r="E8" i="10"/>
  <c r="B6" i="10"/>
  <c r="C7" i="10"/>
  <c r="C9" i="10"/>
  <c r="C13" i="10"/>
  <c r="C17" i="10"/>
  <c r="D6" i="10"/>
  <c r="E17" i="10"/>
  <c r="E13" i="10"/>
  <c r="E9" i="10"/>
  <c r="D11" i="11"/>
  <c r="D12" i="11" s="1"/>
  <c r="D13" i="11" s="1"/>
  <c r="K49" i="7"/>
  <c r="K51" i="7" s="1"/>
  <c r="J49" i="7"/>
  <c r="J51" i="7" s="1"/>
  <c r="F84" i="2"/>
  <c r="E84" i="2"/>
  <c r="F77" i="2"/>
  <c r="E77" i="2"/>
  <c r="H17" i="1"/>
  <c r="H29" i="1"/>
  <c r="H32" i="1"/>
  <c r="H39" i="1"/>
  <c r="H44" i="1"/>
  <c r="H54" i="1"/>
  <c r="H60" i="1"/>
  <c r="H97" i="1"/>
  <c r="I112" i="1"/>
  <c r="I124" i="1"/>
  <c r="K97" i="1"/>
  <c r="K80" i="1"/>
  <c r="K67" i="1"/>
  <c r="E4" i="2"/>
  <c r="E11" i="2"/>
  <c r="E17" i="2"/>
  <c r="E65" i="2"/>
  <c r="H124" i="1"/>
  <c r="H24" i="6"/>
  <c r="B34" i="6"/>
  <c r="B37" i="6" s="1"/>
  <c r="B23" i="6"/>
  <c r="B26" i="6"/>
  <c r="H27" i="6"/>
  <c r="C6" i="10" l="1"/>
  <c r="B11" i="10"/>
  <c r="G11" i="10"/>
  <c r="F15" i="10"/>
  <c r="E6" i="10"/>
  <c r="D11" i="10"/>
  <c r="I49" i="7"/>
  <c r="I51" i="7" s="1"/>
  <c r="E11" i="10" l="1"/>
  <c r="D15" i="10"/>
  <c r="F19" i="10"/>
  <c r="G15" i="10"/>
  <c r="B15" i="10"/>
  <c r="C11" i="10"/>
  <c r="H112" i="1"/>
  <c r="E58" i="2"/>
  <c r="E47" i="2"/>
  <c r="E41" i="2"/>
  <c r="E29" i="2"/>
  <c r="H49" i="7"/>
  <c r="H51" i="7" s="1"/>
  <c r="E15" i="10" l="1"/>
  <c r="D19" i="10"/>
  <c r="B19" i="10"/>
  <c r="C15" i="10"/>
  <c r="G19" i="10"/>
  <c r="F21" i="10"/>
  <c r="G21" i="10" s="1"/>
  <c r="G35" i="7"/>
  <c r="G33" i="7"/>
  <c r="G32" i="7"/>
  <c r="G30" i="7"/>
  <c r="G23" i="7"/>
  <c r="G17" i="7"/>
  <c r="G12" i="7"/>
  <c r="G11" i="7"/>
  <c r="G4" i="7"/>
  <c r="F49" i="7"/>
  <c r="F51" i="7" s="1"/>
  <c r="E49" i="7"/>
  <c r="E51" i="7" s="1"/>
  <c r="D49" i="7"/>
  <c r="D51" i="7" s="1"/>
  <c r="E19" i="10" l="1"/>
  <c r="D21" i="10"/>
  <c r="E21" i="10" s="1"/>
  <c r="C19" i="10"/>
  <c r="B21" i="10"/>
  <c r="C21" i="10" s="1"/>
  <c r="G50" i="7"/>
  <c r="G49" i="7"/>
  <c r="B4" i="6"/>
  <c r="I97" i="1"/>
  <c r="B6" i="6" l="1"/>
  <c r="I44" i="1"/>
  <c r="I67" i="1"/>
  <c r="I60" i="1"/>
  <c r="I54" i="1"/>
  <c r="I39" i="1"/>
  <c r="I80" i="1"/>
  <c r="H67" i="1"/>
  <c r="H80" i="1"/>
  <c r="K39" i="1"/>
  <c r="K41" i="1"/>
  <c r="K44" i="1"/>
  <c r="K54" i="1"/>
  <c r="K60" i="1"/>
  <c r="B21" i="6" l="1"/>
  <c r="B20" i="6" s="1"/>
  <c r="B22" i="6" s="1"/>
  <c r="E5" i="6"/>
  <c r="B31" i="6"/>
  <c r="B32" i="6" s="1"/>
  <c r="B33" i="6" s="1"/>
  <c r="C6" i="6"/>
  <c r="C7" i="6" s="1"/>
  <c r="D7" i="6" s="1"/>
  <c r="H22" i="6"/>
  <c r="E6" i="6"/>
  <c r="B7" i="6"/>
  <c r="B10" i="6" s="1"/>
  <c r="H19" i="6" s="1"/>
  <c r="H20" i="6" s="1"/>
  <c r="B9" i="6"/>
  <c r="B30" i="6" l="1"/>
  <c r="B29" i="6" s="1"/>
  <c r="B19" i="6"/>
  <c r="B18" i="6" s="1"/>
  <c r="H21" i="6"/>
  <c r="H23" i="6" s="1"/>
  <c r="E7" i="6"/>
  <c r="B15" i="6"/>
</calcChain>
</file>

<file path=xl/sharedStrings.xml><?xml version="1.0" encoding="utf-8"?>
<sst xmlns="http://schemas.openxmlformats.org/spreadsheetml/2006/main" count="1401" uniqueCount="698">
  <si>
    <t>Prix/séance :</t>
  </si>
  <si>
    <t>Nbre Séances</t>
  </si>
  <si>
    <t>Date Remise</t>
  </si>
  <si>
    <t>Nom CLIENT</t>
  </si>
  <si>
    <t>ADRESSE 1</t>
  </si>
  <si>
    <t>Adresse 2</t>
  </si>
  <si>
    <t>TARIF</t>
  </si>
  <si>
    <t>TVA</t>
  </si>
  <si>
    <t>Mont. TTC</t>
  </si>
  <si>
    <t>N° chèque</t>
  </si>
  <si>
    <t>Banque</t>
  </si>
  <si>
    <t>FA1609-0001</t>
  </si>
  <si>
    <t>MANISSIER</t>
  </si>
  <si>
    <t>JULIET</t>
  </si>
  <si>
    <t>9 rue des 3 Bornes</t>
  </si>
  <si>
    <t>75011 Paris</t>
  </si>
  <si>
    <t>853-855</t>
  </si>
  <si>
    <t>BRED</t>
  </si>
  <si>
    <t>FA1609-0002</t>
  </si>
  <si>
    <t>THEVENARD</t>
  </si>
  <si>
    <t>SOPHIE</t>
  </si>
  <si>
    <t>103 Av.Gabriel Péri</t>
  </si>
  <si>
    <t>94170 Le Perreux-s-Marne</t>
  </si>
  <si>
    <t>FA1609-0003</t>
  </si>
  <si>
    <t>SCHOUCKROUN</t>
  </si>
  <si>
    <t>JULIA</t>
  </si>
  <si>
    <t>60 rue de la Prairie</t>
  </si>
  <si>
    <t>94360 Bry sur Marne</t>
  </si>
  <si>
    <t>FA1609-0004</t>
  </si>
  <si>
    <t>SANCHEZ</t>
  </si>
  <si>
    <t>MYLENE</t>
  </si>
  <si>
    <t>5 Impasse des Cheminots</t>
  </si>
  <si>
    <t>77970 Jouy le Chatel</t>
  </si>
  <si>
    <t>CA</t>
  </si>
  <si>
    <t>FA1609-0005</t>
  </si>
  <si>
    <t>POISSON</t>
  </si>
  <si>
    <t>REMI</t>
  </si>
  <si>
    <t>9 rue de l'Avenir</t>
  </si>
  <si>
    <t>BP39-94360 Bry-sur-Marne</t>
  </si>
  <si>
    <t>Allianz</t>
  </si>
  <si>
    <t>FA1609-0006</t>
  </si>
  <si>
    <t>BARRET</t>
  </si>
  <si>
    <t>VIRGINIE</t>
  </si>
  <si>
    <t>5 rue du Mal Vaillant</t>
  </si>
  <si>
    <t>94130 Nogent-sur-Marne</t>
  </si>
  <si>
    <t>FA1609-0007</t>
  </si>
  <si>
    <t>NADAL</t>
  </si>
  <si>
    <t>CECILE</t>
  </si>
  <si>
    <t>103 av. Alfred Belmontet</t>
  </si>
  <si>
    <t>92210 St Cloud</t>
  </si>
  <si>
    <t>La Poste</t>
  </si>
  <si>
    <t>FA1609-0008</t>
  </si>
  <si>
    <t xml:space="preserve">GROLIERE </t>
  </si>
  <si>
    <t>CATHERINE</t>
  </si>
  <si>
    <t>68 Av. du Gal de Gaulle</t>
  </si>
  <si>
    <t>CE</t>
  </si>
  <si>
    <t>FA1609-0009</t>
  </si>
  <si>
    <t>MATHIEU</t>
  </si>
  <si>
    <t>CELINE</t>
  </si>
  <si>
    <t>2 Place Jean Jaurès</t>
  </si>
  <si>
    <t>94410 ST MAURICE</t>
  </si>
  <si>
    <t>SG</t>
  </si>
  <si>
    <t>FA1609-0010</t>
  </si>
  <si>
    <t>FA1609-0011</t>
  </si>
  <si>
    <t>FA1609-0012</t>
  </si>
  <si>
    <t>JUIN</t>
  </si>
  <si>
    <t>FA1609-0013</t>
  </si>
  <si>
    <t>FA1609-0014</t>
  </si>
  <si>
    <t>FA1609-0015</t>
  </si>
  <si>
    <t>FA1609-0016</t>
  </si>
  <si>
    <t>69 Av. du Gal de Gaulle</t>
  </si>
  <si>
    <t>FA1609-0017</t>
  </si>
  <si>
    <t>FA1609-0018</t>
  </si>
  <si>
    <t>FA1609-0019</t>
  </si>
  <si>
    <t>CHARLOPIN</t>
  </si>
  <si>
    <t>PAUL-XAVIER</t>
  </si>
  <si>
    <t>1 rue de Solers</t>
  </si>
  <si>
    <t>77111 Soignolles en Brie</t>
  </si>
  <si>
    <t>FA1609-0020</t>
  </si>
  <si>
    <t>FA1609-0021</t>
  </si>
  <si>
    <t>MAZIERES</t>
  </si>
  <si>
    <t>MARC</t>
  </si>
  <si>
    <t>6 Av. Joly</t>
  </si>
  <si>
    <t>93110 Rosny s/ Bois</t>
  </si>
  <si>
    <t>FA1609-0029</t>
  </si>
  <si>
    <t>FA1609-0022</t>
  </si>
  <si>
    <t>JUILLET</t>
  </si>
  <si>
    <t>FA1609-0023</t>
  </si>
  <si>
    <t>FA1609-0024</t>
  </si>
  <si>
    <t>AOUT</t>
  </si>
  <si>
    <t>FA1609-0025</t>
  </si>
  <si>
    <t>ASHOURI</t>
  </si>
  <si>
    <t>BABAK</t>
  </si>
  <si>
    <t>101 Quai du Mal Joffre</t>
  </si>
  <si>
    <t>92400 Courbevoie</t>
  </si>
  <si>
    <t>FA1609-0026</t>
  </si>
  <si>
    <t>FA1609-0027</t>
  </si>
  <si>
    <t>FA1609-0030</t>
  </si>
  <si>
    <t>FA1609-0028</t>
  </si>
  <si>
    <t xml:space="preserve">SEPTEMBRE </t>
  </si>
  <si>
    <t>Richaud</t>
  </si>
  <si>
    <t>OCTOBRE</t>
  </si>
  <si>
    <t>FA1609-0031</t>
  </si>
  <si>
    <t>FA1609-0032</t>
  </si>
  <si>
    <t xml:space="preserve">NOVEMBRE </t>
  </si>
  <si>
    <t>FA1609-0033</t>
  </si>
  <si>
    <t>FA1609-0034</t>
  </si>
  <si>
    <t>FA1609-0035</t>
  </si>
  <si>
    <t>VILLIONG</t>
  </si>
  <si>
    <t>STEPHANE</t>
  </si>
  <si>
    <t>45 rue theodore honore</t>
  </si>
  <si>
    <t>FA1609-0036</t>
  </si>
  <si>
    <t xml:space="preserve">HAMMAD </t>
  </si>
  <si>
    <t>RAMY</t>
  </si>
  <si>
    <t>17 allee louis janny</t>
  </si>
  <si>
    <t>93390 clichy sous bois</t>
  </si>
  <si>
    <t>FA1609-0037</t>
  </si>
  <si>
    <t>GOSSELIN</t>
  </si>
  <si>
    <t>LYNDA</t>
  </si>
  <si>
    <t>21 rue des heros nogntais</t>
  </si>
  <si>
    <t>CM</t>
  </si>
  <si>
    <t>FA1609-0038</t>
  </si>
  <si>
    <t>FA1609-0039</t>
  </si>
  <si>
    <t>FA1609-0041</t>
  </si>
  <si>
    <t>FA1609-0040</t>
  </si>
  <si>
    <t>DECEMBRE</t>
  </si>
  <si>
    <t>FA1609-0042</t>
  </si>
  <si>
    <t>FA1609-0043</t>
  </si>
  <si>
    <t>FA1609-0044</t>
  </si>
  <si>
    <t>FA1609-0045</t>
  </si>
  <si>
    <t>JANVIER</t>
  </si>
  <si>
    <t>Thérapeute</t>
  </si>
  <si>
    <t>BEKISHEVA Olga</t>
  </si>
  <si>
    <t>BLESSIG Anne-Marie</t>
  </si>
  <si>
    <t>chèque</t>
  </si>
  <si>
    <t>BONANDRINI Brigitte</t>
  </si>
  <si>
    <t>BROSSARD Amelie</t>
  </si>
  <si>
    <t>CASALE Nathalie</t>
  </si>
  <si>
    <t>COCHET Sophie</t>
  </si>
  <si>
    <t>DANH-SANG Sambo</t>
  </si>
  <si>
    <t>DROUET Emmanuelle</t>
  </si>
  <si>
    <t>FALCIONELLI Rodrigue</t>
  </si>
  <si>
    <t>FREYTHER Ludwig</t>
  </si>
  <si>
    <t>KARAKOZIAN Sylvie</t>
  </si>
  <si>
    <t>KINNE Marion</t>
  </si>
  <si>
    <t>LEGRAND Corinne</t>
  </si>
  <si>
    <t>LESPINASSE Sophie</t>
  </si>
  <si>
    <t>MARCY Isabelle</t>
  </si>
  <si>
    <t>MATHIEU Céline</t>
  </si>
  <si>
    <t>NABE Kadiatou</t>
  </si>
  <si>
    <t>ROSIER-AUVRET Aurélie</t>
  </si>
  <si>
    <t>RUFFIER Gladys</t>
  </si>
  <si>
    <t>THIBAUX Catherine</t>
  </si>
  <si>
    <t>VLADIC Jacqueline</t>
  </si>
  <si>
    <t>ZAOUI Sabine</t>
  </si>
  <si>
    <t>reactif aux promotion</t>
  </si>
  <si>
    <t>forfait</t>
  </si>
  <si>
    <t>Découverte</t>
  </si>
  <si>
    <t>virement</t>
  </si>
  <si>
    <t>Paypal</t>
  </si>
  <si>
    <t>Chèque</t>
  </si>
  <si>
    <t>Facture</t>
  </si>
  <si>
    <t>FA1602-0019</t>
  </si>
  <si>
    <t>FA1601-0028</t>
  </si>
  <si>
    <t>FA1601-0023</t>
  </si>
  <si>
    <t>FA1601-0020</t>
  </si>
  <si>
    <t>FA1601-0027</t>
  </si>
  <si>
    <t>HONORE Margaux</t>
  </si>
  <si>
    <t>FA1601-0026</t>
  </si>
  <si>
    <t>FA1601-0022</t>
  </si>
  <si>
    <t>FA1601-0021</t>
  </si>
  <si>
    <t>FA1601-0025</t>
  </si>
  <si>
    <t>FA1601-0024</t>
  </si>
  <si>
    <t xml:space="preserve">mode de payment </t>
  </si>
  <si>
    <t>FA1601-0018</t>
  </si>
  <si>
    <t>ANDRH</t>
  </si>
  <si>
    <t>ESTRADE danielle</t>
  </si>
  <si>
    <t> FA1602-0031</t>
  </si>
  <si>
    <t xml:space="preserve">GOSSELIN </t>
  </si>
  <si>
    <t> FA1602-0036</t>
  </si>
  <si>
    <t> FA1601-0037</t>
  </si>
  <si>
    <t> FA1601-0039</t>
  </si>
  <si>
    <t> FA1601-0038</t>
  </si>
  <si>
    <t> FA1601-0040</t>
  </si>
  <si>
    <t>SALLE</t>
  </si>
  <si>
    <t> FA1601-0042</t>
  </si>
  <si>
    <t> FA1602-0043</t>
  </si>
  <si>
    <t>FEVRIER</t>
  </si>
  <si>
    <t xml:space="preserve">2 rue anquetil </t>
  </si>
  <si>
    <t> FA1602-0044</t>
  </si>
  <si>
    <t> FA1602-0041</t>
  </si>
  <si>
    <t> FA1602-0045</t>
  </si>
  <si>
    <t>Jocelyne Brothier</t>
  </si>
  <si>
    <t>Bronze</t>
  </si>
  <si>
    <t>FA1602-0046</t>
  </si>
  <si>
    <t>JEAN PHILIPPE</t>
  </si>
  <si>
    <t xml:space="preserve">BELLANGER </t>
  </si>
  <si>
    <t>FABIENNE</t>
  </si>
  <si>
    <t>Mars</t>
  </si>
  <si>
    <t>Avril</t>
  </si>
  <si>
    <t>Mai</t>
  </si>
  <si>
    <t>Juin</t>
  </si>
  <si>
    <t>TOTAL</t>
  </si>
  <si>
    <t>111453015E</t>
  </si>
  <si>
    <t>SALMIERI METZ</t>
  </si>
  <si>
    <t>NATHALIE</t>
  </si>
  <si>
    <t>32 B rue des perroquets</t>
  </si>
  <si>
    <t>94350 villiers sur marne</t>
  </si>
  <si>
    <t>31/02/2016  00:00:00</t>
  </si>
  <si>
    <t>M.C Couthenx</t>
  </si>
  <si>
    <t>Fanny Roussel</t>
  </si>
  <si>
    <t>Aout</t>
  </si>
  <si>
    <t>juillet</t>
  </si>
  <si>
    <t>FA1602-0048</t>
  </si>
  <si>
    <t>FA1602-0049</t>
  </si>
  <si>
    <t>FA1602-0050</t>
  </si>
  <si>
    <t xml:space="preserve">Danielle Estrade </t>
  </si>
  <si>
    <t>FA1602-0051</t>
  </si>
  <si>
    <t>LOCATELLI Betty</t>
  </si>
  <si>
    <t>special : 420</t>
  </si>
  <si>
    <t> COUTHENX Marie-Christine</t>
  </si>
  <si>
    <t>BARATAY-LHORTE Pascale</t>
  </si>
  <si>
    <t>Krystel LECLERCQ</t>
  </si>
  <si>
    <t>Sandrine LOPES</t>
  </si>
  <si>
    <t>FA1602-0052</t>
  </si>
  <si>
    <t>FA1602-0053</t>
  </si>
  <si>
    <t>FA1602-0054</t>
  </si>
  <si>
    <t>FA1602-0055</t>
  </si>
  <si>
    <t>FA1602-0056</t>
  </si>
  <si>
    <t>MELLA</t>
  </si>
  <si>
    <t>FRANCK</t>
  </si>
  <si>
    <t>3E face droite 52 rue de la gaite</t>
  </si>
  <si>
    <t>NUNEZ</t>
  </si>
  <si>
    <t>JOCELYNE</t>
  </si>
  <si>
    <t xml:space="preserve">226 avenue general de Gaulle </t>
  </si>
  <si>
    <t>FA1602-0057</t>
  </si>
  <si>
    <t>FA1601-0083</t>
  </si>
  <si>
    <t>DAHAN-PEREZ</t>
  </si>
  <si>
    <t>STEPHANIE</t>
  </si>
  <si>
    <t xml:space="preserve">4 rue yvon </t>
  </si>
  <si>
    <t xml:space="preserve">sonia Langlois </t>
  </si>
  <si>
    <t>FA1602-0121</t>
  </si>
  <si>
    <t>Colonne1</t>
  </si>
  <si>
    <t>Nombre de salle</t>
  </si>
  <si>
    <t>Disponibilité en nombre de jours</t>
  </si>
  <si>
    <t>heures</t>
  </si>
  <si>
    <t>moyenne prévisionnelle taux doccup 100%</t>
  </si>
  <si>
    <t>estimation CA moyen/heures</t>
  </si>
  <si>
    <t>Simulation taux d</t>
  </si>
  <si>
    <t>CA prev</t>
  </si>
  <si>
    <t>Jacqueline Vladic</t>
  </si>
  <si>
    <t>FA1603-0133</t>
  </si>
  <si>
    <t>SEVOZ</t>
  </si>
  <si>
    <t xml:space="preserve">6b BD sadi carnot </t>
  </si>
  <si>
    <t>Disponibilité annuelle pour les 12 salles</t>
  </si>
  <si>
    <t>dispo annuelle  de salles en heures</t>
  </si>
  <si>
    <t>dispo mensuelle de salles en heures</t>
  </si>
  <si>
    <t>février</t>
  </si>
  <si>
    <t>mars</t>
  </si>
  <si>
    <t>avril</t>
  </si>
  <si>
    <t>mai</t>
  </si>
  <si>
    <t>juin</t>
  </si>
  <si>
    <t>août</t>
  </si>
  <si>
    <t>ROUSSEL Fanny</t>
  </si>
  <si>
    <t>Thérapeutes inscrits</t>
  </si>
  <si>
    <t>p.barataylhorte@orange.fr </t>
  </si>
  <si>
    <t>DRH, co-développement</t>
  </si>
  <si>
    <t>BEKISHEVA olga</t>
  </si>
  <si>
    <t xml:space="preserve">obekishev@gmail.com </t>
  </si>
  <si>
    <t>TAO</t>
  </si>
  <si>
    <t>amblessig@hotmail.fr</t>
  </si>
  <si>
    <t>Coach Orthographique</t>
  </si>
  <si>
    <t>brigitte.bonandrini@numericable.fr</t>
  </si>
  <si>
    <t>Psychomotricienne</t>
  </si>
  <si>
    <t>amelie41077@hotmail.fr</t>
  </si>
  <si>
    <t>Hypnothérapeute</t>
  </si>
  <si>
    <t>BROTHIER Jocelyne</t>
  </si>
  <si>
    <t>jocelyne.brothier@orange.fr</t>
  </si>
  <si>
    <t>Yoga (manufacture)</t>
  </si>
  <si>
    <t>ncasale@bulledequilibre.fr</t>
  </si>
  <si>
    <t>Difficulté scolaire, brain gym</t>
  </si>
  <si>
    <t>CAUVIN CECILE</t>
  </si>
  <si>
    <t>cauvin.c@gmail.com</t>
  </si>
  <si>
    <t>Psy travail DRH - Orientation Jeunes</t>
  </si>
  <si>
    <t>sovicso94@orange.fr</t>
  </si>
  <si>
    <t>Iridologue naturo</t>
  </si>
  <si>
    <t>drempsy@yahoo.fr</t>
  </si>
  <si>
    <t>Psychologue</t>
  </si>
  <si>
    <t>GARMIGNY Emilia</t>
  </si>
  <si>
    <t>egarmigny@gmail.com</t>
  </si>
  <si>
    <t>Psychologue clinicienne (Test EIP)</t>
  </si>
  <si>
    <t>danielleestrade@sfr.fr</t>
  </si>
  <si>
    <t>sophrologue</t>
  </si>
  <si>
    <t>REVELLAT Evelyne</t>
  </si>
  <si>
    <t>erevellat@sophrokhepri.fr</t>
  </si>
  <si>
    <t>EFT, DI, Sophrologue</t>
  </si>
  <si>
    <t>rodrigue.falcionelli@sosphrenlogos.fr</t>
  </si>
  <si>
    <t>Sophrologue Acouphènes</t>
  </si>
  <si>
    <t>l.freyther@gmail.com</t>
  </si>
  <si>
    <t>Sophro enfant indiv</t>
  </si>
  <si>
    <t>honoremargaux.ifec@gmail.com</t>
  </si>
  <si>
    <t>Chiropracteur</t>
  </si>
  <si>
    <t>KARAKOZIAN sylvie</t>
  </si>
  <si>
    <t>sylvie@espacefengshui.com</t>
  </si>
  <si>
    <t>Feng shui</t>
  </si>
  <si>
    <t>KINNE marion</t>
  </si>
  <si>
    <t>kinne.marion@gmail.com</t>
  </si>
  <si>
    <t>ostéo (bébé-parturiante)</t>
  </si>
  <si>
    <t>LECLERCQ Krystel</t>
  </si>
  <si>
    <t>massage.kristel@gmail.com</t>
  </si>
  <si>
    <t>Massage, thérapie familiale</t>
  </si>
  <si>
    <t>calicia.vive.la.vie@free.fr</t>
  </si>
  <si>
    <t>Naturopathe</t>
  </si>
  <si>
    <t>Contact@reflexeetsens.fr</t>
  </si>
  <si>
    <t>Reflexologue, les Murrets</t>
  </si>
  <si>
    <t>MARCY isabelle</t>
  </si>
  <si>
    <t>imarcy@wanadoo.fr</t>
  </si>
  <si>
    <t>sophrologue-cohérence cardiaque</t>
  </si>
  <si>
    <t>COUTHENX Marie-Ch</t>
  </si>
  <si>
    <t>cab.emce@neuf.fr</t>
  </si>
  <si>
    <t>Sophrologie, kinésio, PNL, EFT</t>
  </si>
  <si>
    <t>celinedidi@hotmail.com</t>
  </si>
  <si>
    <t>k.nabechiro@gmail.com</t>
  </si>
  <si>
    <t>Chiropracteur (afrique)</t>
  </si>
  <si>
    <t>ROSIER-AUVERT Aurélie</t>
  </si>
  <si>
    <t>therapeute.idf@gmail.com </t>
  </si>
  <si>
    <t>Magnétiseuse, hypnose, hospitalisation</t>
  </si>
  <si>
    <t>fandecoeur@gmail.com</t>
  </si>
  <si>
    <t>Posture, rieki</t>
  </si>
  <si>
    <t>gladys.phenyx@hotmail.com</t>
  </si>
  <si>
    <t>Réflexologue</t>
  </si>
  <si>
    <t>LOPES Sandrine</t>
  </si>
  <si>
    <t>le.bien.etre.autrement94@gmail.com</t>
  </si>
  <si>
    <t>Ayurvédiques massages</t>
  </si>
  <si>
    <t>catherine.thibaux@inter-venir.com</t>
  </si>
  <si>
    <t>Coach insertion Pro</t>
  </si>
  <si>
    <t>TOI Lionel</t>
  </si>
  <si>
    <t>lionel_toi@hotmail.fr</t>
  </si>
  <si>
    <t xml:space="preserve">PNL, Hypnose, neuroscience </t>
  </si>
  <si>
    <t>jaclynvladic@gmail.com </t>
  </si>
  <si>
    <t>Yoga du rire</t>
  </si>
  <si>
    <t>milacoachingsante@gmail.com</t>
  </si>
  <si>
    <t>Coach santé</t>
  </si>
  <si>
    <t>janvier</t>
  </si>
  <si>
    <t>mail</t>
  </si>
  <si>
    <t>profession</t>
  </si>
  <si>
    <t>3mois</t>
  </si>
  <si>
    <t>Moyenne Heures</t>
  </si>
  <si>
    <t>Estimation</t>
  </si>
  <si>
    <t>Moyenne dheure/therapeutes</t>
  </si>
  <si>
    <t>nombre de thérapeutes manquant</t>
  </si>
  <si>
    <t>nombre dheure annuel</t>
  </si>
  <si>
    <t>Levixhi emmanuelle</t>
  </si>
  <si>
    <t>FA1604-0144</t>
  </si>
  <si>
    <t>FA1604-0142</t>
  </si>
  <si>
    <t>CUOQ Didier</t>
  </si>
  <si>
    <t>FA1604-0141</t>
  </si>
  <si>
    <t>Artigny Cathy</t>
  </si>
  <si>
    <t>FA1604-0139</t>
  </si>
  <si>
    <t>RICHAUD</t>
  </si>
  <si>
    <t xml:space="preserve">RUFFIER </t>
  </si>
  <si>
    <t>Gladys</t>
  </si>
  <si>
    <t>LARUE Yann</t>
  </si>
  <si>
    <t>vocallifecoaching@gmail.com</t>
  </si>
  <si>
    <t>Hypnothérapeute, coach vocal chant</t>
  </si>
  <si>
    <t>FA1604-0148</t>
  </si>
  <si>
    <t>PSZENICA Martine</t>
  </si>
  <si>
    <t xml:space="preserve">special </t>
  </si>
  <si>
    <t>FA1604-0149</t>
  </si>
  <si>
    <t>martine-kagan@orange.fr</t>
  </si>
  <si>
    <t>Psychologue travail</t>
  </si>
  <si>
    <t>FA1604-0053</t>
  </si>
  <si>
    <t>FA1604-0165</t>
  </si>
  <si>
    <t>TISSERON T</t>
  </si>
  <si>
    <t xml:space="preserve">Claire </t>
  </si>
  <si>
    <t>249 rue du Faubourg Saint Martin</t>
  </si>
  <si>
    <t>75010 / Paris</t>
  </si>
  <si>
    <t>Danh-Sang Sambo</t>
  </si>
  <si>
    <t>danh-sang.sambo@sfr.fr</t>
  </si>
  <si>
    <t>hyrudologie</t>
  </si>
  <si>
    <t>cathy.artigny@orange.fr</t>
  </si>
  <si>
    <t>Pascale SAYAH</t>
  </si>
  <si>
    <t>pascalesayah@hotmail.fr</t>
  </si>
  <si>
    <t>Podologue, pédicure</t>
  </si>
  <si>
    <t>Pascale SAYAh</t>
  </si>
  <si>
    <t>vermeil</t>
  </si>
  <si>
    <t xml:space="preserve">SAN MARTINE </t>
  </si>
  <si>
    <t>CHARLOTTE</t>
  </si>
  <si>
    <t xml:space="preserve">15 Bis av du château </t>
  </si>
  <si>
    <t>Marie-Dominique CLAIRE</t>
  </si>
  <si>
    <t>Argent</t>
  </si>
  <si>
    <t>FA1605-0183</t>
  </si>
  <si>
    <t>FA1605-0184</t>
  </si>
  <si>
    <t>Jérôme LEBAILLIF</t>
  </si>
  <si>
    <t>espèce</t>
  </si>
  <si>
    <t>FA1605-0185</t>
  </si>
  <si>
    <t xml:space="preserve">LYDIE </t>
  </si>
  <si>
    <t>SALOMON</t>
  </si>
  <si>
    <t>16 rue des nereides</t>
  </si>
  <si>
    <t>78180 Montigny le Bretonneux</t>
  </si>
  <si>
    <t>spécial</t>
  </si>
  <si>
    <t>CLAIRE Marie-Dominique</t>
  </si>
  <si>
    <t>md.claire@wanadoo.fr</t>
  </si>
  <si>
    <t>Psychologue clinicienne - Enfants - Familles - EMDR</t>
  </si>
  <si>
    <t>SEVE ET PAPILLON</t>
  </si>
  <si>
    <t>resa@seveetpapillon,org</t>
  </si>
  <si>
    <t>groupe de thérapeutes</t>
  </si>
  <si>
    <t>LEVIXHI Emmanuelle</t>
  </si>
  <si>
    <t>emmanuelle.levixhi@gmail.com</t>
  </si>
  <si>
    <t>Sophrologue, Naturo</t>
  </si>
  <si>
    <t>Personne en activités</t>
  </si>
  <si>
    <t>LEBAILLIF Jérôme</t>
  </si>
  <si>
    <t>Psycho énergétique</t>
  </si>
  <si>
    <t>moyenne prévisionnelle mensuelle taux doccup 100%</t>
  </si>
  <si>
    <t>CA Annuel prev</t>
  </si>
  <si>
    <t xml:space="preserve">CA prévisionnelle mensuelle </t>
  </si>
  <si>
    <t>nombre de thérapeute pour combler les hrs et avoir le CA</t>
  </si>
  <si>
    <t>nombre dheure menseulle par salle</t>
  </si>
  <si>
    <t xml:space="preserve">nombre de thérapeutes actifs déjà </t>
  </si>
  <si>
    <t xml:space="preserve">moyenne dhr par thérapeutes actifs </t>
  </si>
  <si>
    <t xml:space="preserve"> heures par mois </t>
  </si>
  <si>
    <t>DE CONICK</t>
  </si>
  <si>
    <t>LOUISA</t>
  </si>
  <si>
    <t>89 Boulevard de strasbourg</t>
  </si>
  <si>
    <t>FA1606-0189</t>
  </si>
  <si>
    <t>FA1606-0193</t>
  </si>
  <si>
    <t>cheque</t>
  </si>
  <si>
    <t> FA1604-0191</t>
  </si>
  <si>
    <t>Pascaline ALCOUFFE</t>
  </si>
  <si>
    <t>FA1606-0192</t>
  </si>
  <si>
    <t xml:space="preserve">Diamant mensuel </t>
  </si>
  <si>
    <t>BOUTHORS CAUSSADE</t>
  </si>
  <si>
    <t>NADIA</t>
  </si>
  <si>
    <t xml:space="preserve">9 R saint sebastien </t>
  </si>
  <si>
    <t>Jacques LABESCAT </t>
  </si>
  <si>
    <t>FA1606-0201</t>
  </si>
  <si>
    <t>FA1606-0200</t>
  </si>
  <si>
    <t>FA1606-0173</t>
  </si>
  <si>
    <t>special</t>
  </si>
  <si>
    <t>FA1606-0202</t>
  </si>
  <si>
    <t>FA1606-0199</t>
  </si>
  <si>
    <t>JOUINI Zohra</t>
  </si>
  <si>
    <t>CA TTC</t>
  </si>
  <si>
    <t>CA HT</t>
  </si>
  <si>
    <t>date de ventes</t>
  </si>
  <si>
    <t>1583,33</t>
  </si>
  <si>
    <t>FA1503-0119</t>
  </si>
  <si>
    <t>FA1506-0001</t>
  </si>
  <si>
    <t>FA1601-0105</t>
  </si>
  <si>
    <t>FA1605-0177</t>
  </si>
  <si>
    <t>FA1605-0174</t>
  </si>
  <si>
    <t>FA1604-0170</t>
  </si>
  <si>
    <t>FA1604-0147</t>
  </si>
  <si>
    <t>FA1606-0203</t>
  </si>
  <si>
    <t>Seve et papillons</t>
  </si>
  <si>
    <t>FA1510-0137</t>
  </si>
  <si>
    <t>FA1605-0187</t>
  </si>
  <si>
    <t>FA1510-0003</t>
  </si>
  <si>
    <t>FA1510-0006</t>
  </si>
  <si>
    <t>FA1510-0004</t>
  </si>
  <si>
    <t>FA1510-0005</t>
  </si>
  <si>
    <t>FA1510-0010</t>
  </si>
  <si>
    <t>FA1511-0012</t>
  </si>
  <si>
    <t>FA1512-0014</t>
  </si>
  <si>
    <t>FA1512-0016</t>
  </si>
  <si>
    <t>FA1512-0017</t>
  </si>
  <si>
    <t>FA1512-0015</t>
  </si>
  <si>
    <t>FA1510-0205</t>
  </si>
  <si>
    <t>FA1606-0068</t>
  </si>
  <si>
    <t xml:space="preserve">FA1511-0102 </t>
  </si>
  <si>
    <t>FA1606-0196</t>
  </si>
  <si>
    <t>FA1605-0186</t>
  </si>
  <si>
    <t>FA1605-0188</t>
  </si>
  <si>
    <t> FA1605-0182</t>
  </si>
  <si>
    <t> FA1605-0190</t>
  </si>
  <si>
    <t>FA1602-0108</t>
  </si>
  <si>
    <t>FA1603-0111</t>
  </si>
  <si>
    <t>FA1603-0116</t>
  </si>
  <si>
    <t>FA1604-0138</t>
  </si>
  <si>
    <t>FA1604-0163</t>
  </si>
  <si>
    <t>FA1604-0164</t>
  </si>
  <si>
    <t>FA1605-0181</t>
  </si>
  <si>
    <t>FA1605-0175</t>
  </si>
  <si>
    <t>FA1606-0195</t>
  </si>
  <si>
    <t>FA1602-0106</t>
  </si>
  <si>
    <t>FA1604-0167</t>
  </si>
  <si>
    <t>FA1605-0176</t>
  </si>
  <si>
    <t>FA1603-0130</t>
  </si>
  <si>
    <t>FA1604-0145</t>
  </si>
  <si>
    <t> FA1605-0180</t>
  </si>
  <si>
    <t>FA1605-0179</t>
  </si>
  <si>
    <t>FA1603-0085</t>
  </si>
  <si>
    <t>FA1603-0125</t>
  </si>
  <si>
    <t>FA1603-0135</t>
  </si>
  <si>
    <t> FA1604-0166</t>
  </si>
  <si>
    <t> FA1605-0178</t>
  </si>
  <si>
    <t>FA1604-0172</t>
  </si>
  <si>
    <t>FA1604-0169</t>
  </si>
  <si>
    <t>FA1603-0122</t>
  </si>
  <si>
    <t>FA1604-0157</t>
  </si>
  <si>
    <t xml:space="preserve">CUOQ </t>
  </si>
  <si>
    <t>Didier </t>
  </si>
  <si>
    <t>13 boulevard de la gaiete</t>
  </si>
  <si>
    <t>94000 / creteil</t>
  </si>
  <si>
    <t>FA1603-0115</t>
  </si>
  <si>
    <t>FA1603-0134</t>
  </si>
  <si>
    <t>FA1604-0161</t>
  </si>
  <si>
    <t>FA1604-0162</t>
  </si>
  <si>
    <t>FA1603-0113</t>
  </si>
  <si>
    <t>FA1602-0114</t>
  </si>
  <si>
    <t>FA1601-0104</t>
  </si>
  <si>
    <t>FA1603-0136</t>
  </si>
  <si>
    <t>FA1603-0117</t>
  </si>
  <si>
    <t>FA1604-0146</t>
  </si>
  <si>
    <t>FA1603-0084</t>
  </si>
  <si>
    <t>FA1602-0110</t>
  </si>
  <si>
    <t>FA1602-0109</t>
  </si>
  <si>
    <t>FA1602-0112</t>
  </si>
  <si>
    <t>octobre</t>
  </si>
  <si>
    <t>Prenom</t>
  </si>
  <si>
    <t>FA1607-0207</t>
  </si>
  <si>
    <t xml:space="preserve">virement </t>
  </si>
  <si>
    <t>Nicolas BRINSTER </t>
  </si>
  <si>
    <t>FA1607-0206</t>
  </si>
  <si>
    <t>Fanny PIOFFRET</t>
  </si>
  <si>
    <t>Chery</t>
  </si>
  <si>
    <t>Serge</t>
  </si>
  <si>
    <t>68 rue des heros nogentais</t>
  </si>
  <si>
    <t>FA1606-0208</t>
  </si>
  <si>
    <t>FA1607-0215</t>
  </si>
  <si>
    <t>FA1607-0210</t>
  </si>
  <si>
    <t xml:space="preserve">LETELLIER </t>
  </si>
  <si>
    <t xml:space="preserve"> Alexandra</t>
  </si>
  <si>
    <t>7 Avenue du marechal fayolle</t>
  </si>
  <si>
    <t>AIT-OUALY</t>
  </si>
  <si>
    <t>Monique</t>
  </si>
  <si>
    <t>FA1607-0216</t>
  </si>
  <si>
    <t xml:space="preserve">5 rue Guy moquet </t>
  </si>
  <si>
    <t>FA1607-0223</t>
  </si>
  <si>
    <t>FA1607-0222</t>
  </si>
  <si>
    <t>FA1607-0224</t>
  </si>
  <si>
    <t xml:space="preserve">PEREIRA </t>
  </si>
  <si>
    <t>Annabelle</t>
  </si>
  <si>
    <t>54 rue kyrie</t>
  </si>
  <si>
    <t>33800 Bordeaux</t>
  </si>
  <si>
    <t>FA1607-0213</t>
  </si>
  <si>
    <t>PLESSARD Patrick </t>
  </si>
  <si>
    <t>LEGRAND Corinne </t>
  </si>
  <si>
    <t>FA1607-0219</t>
  </si>
  <si>
    <t>Pascale SAYAH  </t>
  </si>
  <si>
    <t>FA1607-0220</t>
  </si>
  <si>
    <t>CAYLA-FINDIKIAN Sylvie </t>
  </si>
  <si>
    <t>FA1607-0221</t>
  </si>
  <si>
    <t>Nicolas BRINSTER</t>
  </si>
  <si>
    <t>Fanny PIOFFRET </t>
  </si>
  <si>
    <t>resa@seveetpapillon.org</t>
  </si>
  <si>
    <t xml:space="preserve">Professionnel santé </t>
  </si>
  <si>
    <t>nicolas_brinster@hotmail.fr </t>
  </si>
  <si>
    <t>Coach sportif, sophrologue</t>
  </si>
  <si>
    <t>PLESSARD Patrick</t>
  </si>
  <si>
    <t>pat_shiatsu@yahoo.fr</t>
  </si>
  <si>
    <t xml:space="preserve">Periode </t>
  </si>
  <si>
    <t xml:space="preserve">Janvier </t>
  </si>
  <si>
    <t>Février</t>
  </si>
  <si>
    <t>Juillet</t>
  </si>
  <si>
    <t>Août</t>
  </si>
  <si>
    <t>Septembre</t>
  </si>
  <si>
    <t>Octobre</t>
  </si>
  <si>
    <t>Novembre</t>
  </si>
  <si>
    <t>Décembre</t>
  </si>
  <si>
    <t>Janvier</t>
  </si>
  <si>
    <t xml:space="preserve">Patients Nombre </t>
  </si>
  <si>
    <t>patients Visites</t>
  </si>
  <si>
    <t>Patients C.A</t>
  </si>
  <si>
    <t>Thérapeuts inscriptions</t>
  </si>
  <si>
    <t>Thérapeuts actifs</t>
  </si>
  <si>
    <t xml:space="preserve">Heurs au centre </t>
  </si>
  <si>
    <t xml:space="preserve">Therapeuts CA </t>
  </si>
  <si>
    <t>Depense Marketing phase 1</t>
  </si>
  <si>
    <t>L'eventail du savoir</t>
  </si>
  <si>
    <t>NJ Press</t>
  </si>
  <si>
    <t>Total des actions</t>
  </si>
  <si>
    <t>Depense Marketing phase 2</t>
  </si>
  <si>
    <t>Police Municipale</t>
  </si>
  <si>
    <t>Periode 15/16</t>
  </si>
  <si>
    <t>Periode 16/17</t>
  </si>
  <si>
    <t>Total Opération</t>
  </si>
  <si>
    <t>Total</t>
  </si>
  <si>
    <t>Loyer</t>
  </si>
  <si>
    <t>ESCG</t>
  </si>
  <si>
    <t>Maijet</t>
  </si>
  <si>
    <t>CDD</t>
  </si>
  <si>
    <t>Free Telecom</t>
  </si>
  <si>
    <t>Free Mobil</t>
  </si>
  <si>
    <t>Protection Prof</t>
  </si>
  <si>
    <t xml:space="preserve">Échéance Prêt </t>
  </si>
  <si>
    <t>Sanexco</t>
  </si>
  <si>
    <t xml:space="preserve">commission facture </t>
  </si>
  <si>
    <t xml:space="preserve">Journal gratuit </t>
  </si>
  <si>
    <t xml:space="preserve">d'affaire de 4000 euros en moyenne, ils est important de </t>
  </si>
  <si>
    <t>Accompagné de renouvelement de forfait.</t>
  </si>
  <si>
    <t xml:space="preserve">face a cela,compte tenu du besoin de combler la charge </t>
  </si>
  <si>
    <t xml:space="preserve">la plus importante (loyer : 13054,36 euros) qui devrat etre </t>
  </si>
  <si>
    <t>acquitée 4 fois dans lannée soit : (Janvier,Mars,Juillet,Octobre).</t>
  </si>
  <si>
    <t xml:space="preserve">noter que l'arriver de nouveau forfait crèe plus d'entreé </t>
  </si>
  <si>
    <t>Evelyne</t>
  </si>
  <si>
    <t xml:space="preserve">Face a  la progression notée d'Avril a juillet 2016 : avec un chiffre </t>
  </si>
  <si>
    <t>mois afin de combler le vide.</t>
  </si>
  <si>
    <t xml:space="preserve">Et pour cela,le centre aura besoin de 20 thérapeutes de plus pour </t>
  </si>
  <si>
    <t xml:space="preserve">les 4 prochains mois de préference les senior ayant déjà des </t>
  </si>
  <si>
    <t xml:space="preserve">patients ce qui couvrira le loyer en deux mois et en trois mois </t>
  </si>
  <si>
    <t xml:space="preserve">Et pour ameliorer il serait preferable de compter sur une campagne de prospection </t>
  </si>
  <si>
    <t xml:space="preserve">(phonning : be to be) afin de toucher concretement les thérapeutes dans les délais </t>
  </si>
  <si>
    <t>présenté et compte tenu des besoin futur.</t>
  </si>
  <si>
    <t xml:space="preserve">Il serait donc judicieux d'avoir au moins 9000 euros d'entrée par </t>
  </si>
  <si>
    <t>d'écart : 9000*3= 27000.  9000*2= 18000</t>
  </si>
  <si>
    <t>Marie de nogent</t>
  </si>
  <si>
    <t xml:space="preserve"> Mickael</t>
  </si>
  <si>
    <t>DAHAN</t>
  </si>
  <si>
    <t>47 rue Carnot</t>
  </si>
  <si>
    <t>FA1609-0228</t>
  </si>
  <si>
    <t>FA1608-0229</t>
  </si>
  <si>
    <t>FA1608-0225</t>
  </si>
  <si>
    <t>FA1608-0230</t>
  </si>
  <si>
    <t xml:space="preserve">Chiffre d'affaire </t>
  </si>
  <si>
    <t>En Euros</t>
  </si>
  <si>
    <t xml:space="preserve"> (=)Marge Brute </t>
  </si>
  <si>
    <t>(-)Achats de marchandises et mat.1ers</t>
  </si>
  <si>
    <t>(-)Autre achats et charges externes</t>
  </si>
  <si>
    <t>(=) Valeur Ajoutée</t>
  </si>
  <si>
    <t>(-) Impots et taxes</t>
  </si>
  <si>
    <t>(-)Salaires (hors prélèvement)</t>
  </si>
  <si>
    <t xml:space="preserve">(-) charges sociales </t>
  </si>
  <si>
    <t>(+) Subventions d'exploitation</t>
  </si>
  <si>
    <t>(=)Excedent brut d'exploitation</t>
  </si>
  <si>
    <t>(+) Autres produits d'exploitation</t>
  </si>
  <si>
    <t>(-) Dotations aux am.et aux prov.</t>
  </si>
  <si>
    <t>(-)Autres charges d'exploitation</t>
  </si>
  <si>
    <t xml:space="preserve">(=) Resultat d'exploitation </t>
  </si>
  <si>
    <t>(+) Resultat financier</t>
  </si>
  <si>
    <t>(+)Résultat exceptionnel</t>
  </si>
  <si>
    <t>(-)I.S</t>
  </si>
  <si>
    <t xml:space="preserve">(=) Resultat Net </t>
  </si>
  <si>
    <t xml:space="preserve">CAF avant prélèvement </t>
  </si>
  <si>
    <t>Evolution du CA</t>
  </si>
  <si>
    <t xml:space="preserve">Point mort </t>
  </si>
  <si>
    <t>Marge de manœuvre</t>
  </si>
  <si>
    <t>Année 1</t>
  </si>
  <si>
    <t>%</t>
  </si>
  <si>
    <t>Année 2</t>
  </si>
  <si>
    <t>Année 3</t>
  </si>
  <si>
    <t>FA1607-0231</t>
  </si>
  <si>
    <t>La Manufacture du Yoga </t>
  </si>
  <si>
    <t>FA1609-0226</t>
  </si>
  <si>
    <t>FA1609-0227</t>
  </si>
  <si>
    <t>FA1609-0232</t>
  </si>
  <si>
    <t>CUOQ Didier </t>
  </si>
  <si>
    <t>FA1609-0233</t>
  </si>
  <si>
    <t>LESPINASSE Sophie </t>
  </si>
  <si>
    <t xml:space="preserve"> 
FA1609-0234</t>
  </si>
  <si>
    <t>La Manufacture du Yoga</t>
  </si>
  <si>
    <t>FA1609-0235</t>
  </si>
  <si>
    <t>DERICQUEBOURG Christelle</t>
  </si>
  <si>
    <t>FA1609-0236</t>
  </si>
  <si>
    <t>ROSIER-AUVERT Aurélie </t>
  </si>
  <si>
    <t>FA1609-0237</t>
  </si>
  <si>
    <t>CAYLA-FINDIKIAN Sylvie</t>
  </si>
  <si>
    <t>FA1609-0238</t>
  </si>
  <si>
    <t> BROSSARD amelie </t>
  </si>
  <si>
    <t>FA1609-0239</t>
  </si>
  <si>
    <t>AMROUS Souad </t>
  </si>
  <si>
    <t>FA1609-0240</t>
  </si>
  <si>
    <t>FALLET Marc </t>
  </si>
  <si>
    <t>FA1609-0241</t>
  </si>
  <si>
    <t>Jérôme LEBAILLIF </t>
  </si>
  <si>
    <t>FA1609-0242</t>
  </si>
  <si>
    <t>PIPA Sandrine</t>
  </si>
  <si>
    <t>FA1609-0243</t>
  </si>
  <si>
    <t>HONORE Margaux </t>
  </si>
  <si>
    <t>FA1609-0244</t>
  </si>
  <si>
    <t>AVOIR</t>
  </si>
  <si>
    <t>AUTRES</t>
  </si>
  <si>
    <t>SOUS TOTAL B</t>
  </si>
  <si>
    <t>CHEQUE EMIS NON DEBITES</t>
  </si>
  <si>
    <t>FOURNISSEURS</t>
  </si>
  <si>
    <t>EMPRUNT A</t>
  </si>
  <si>
    <t>EMPRUNT B</t>
  </si>
  <si>
    <t>LOYER</t>
  </si>
  <si>
    <t>SOUS TOTAL C</t>
  </si>
  <si>
    <t xml:space="preserve">THERAPEUTES à L'ENCAISSEMENT </t>
  </si>
  <si>
    <t>PATIENTS à L'ENCAISSEMENT</t>
  </si>
  <si>
    <t>TOTAL A</t>
  </si>
  <si>
    <t>BANQUE 1 DEBUT DU MOIS</t>
  </si>
  <si>
    <t>TRESORERIE REELLE (A+B-C)</t>
  </si>
  <si>
    <t>SALAIRES</t>
  </si>
  <si>
    <t xml:space="preserve">CHEQUE PATIENT A DEPOSER </t>
  </si>
  <si>
    <t xml:space="preserve">CHEQUE THERAPEUTES  A DEPOSER </t>
  </si>
  <si>
    <t xml:space="preserve">AVEC LE CHEQUES A DEPOSER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</si>
</sst>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.00000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9.35"/>
      <name val="Calibri"/>
      <family val="2"/>
    </font>
    <font>
      <sz val="9"/>
      <color rgb="FF1010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34046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234046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u/>
      <sz val="11"/>
      <name val="Calibri"/>
      <family val="2"/>
    </font>
    <font>
      <sz val="10"/>
      <color theme="4" tint="-0.249977111117893"/>
      <name val="Arial"/>
      <family val="2"/>
    </font>
    <font>
      <u/>
      <sz val="11"/>
      <color theme="1"/>
      <name val="Calibri"/>
      <family val="2"/>
      <scheme val="minor"/>
    </font>
    <font>
      <u/>
      <sz val="9.35"/>
      <color theme="1"/>
      <name val="Calibri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9"/>
      <color theme="3"/>
      <name val="Arial"/>
      <family val="2"/>
    </font>
    <font>
      <u/>
      <sz val="9.35"/>
      <color theme="3"/>
      <name val="Calibri"/>
      <family val="2"/>
    </font>
    <font>
      <u/>
      <sz val="9.35"/>
      <color theme="10"/>
      <name val="Calibri"/>
      <family val="2"/>
    </font>
    <font>
      <sz val="9"/>
      <name val="Arial"/>
      <family val="2"/>
    </font>
    <font>
      <b/>
      <u/>
      <sz val="9.35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theme="3" tint="0.59999389629810485"/>
      <name val="Arial"/>
      <family val="2"/>
    </font>
    <font>
      <sz val="11"/>
      <color theme="3" tint="0.59999389629810485"/>
      <name val="Calibri"/>
      <family val="2"/>
      <scheme val="minor"/>
    </font>
    <font>
      <u/>
      <sz val="9.35"/>
      <color theme="3" tint="0.59999389629810485"/>
      <name val="Calibri"/>
      <family val="2"/>
    </font>
    <font>
      <sz val="9"/>
      <color theme="4" tint="-0.249977111117893"/>
      <name val="Arial"/>
      <family val="2"/>
    </font>
    <font>
      <u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4" tint="-0.49998474074526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7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9CACBB"/>
      </left>
      <right/>
      <top style="medium">
        <color rgb="FF9CACBB"/>
      </top>
      <bottom style="medium">
        <color rgb="FF9CACBB"/>
      </bottom>
      <diagonal/>
    </border>
    <border>
      <left/>
      <right style="medium">
        <color rgb="FF9CACBB"/>
      </right>
      <top style="medium">
        <color rgb="FF9CACBB"/>
      </top>
      <bottom style="medium">
        <color rgb="FF9CACBB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9CACBB"/>
      </top>
      <bottom style="medium">
        <color rgb="FF9CACB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88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1" fillId="0" borderId="2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22" fontId="1" fillId="0" borderId="2" xfId="0" applyNumberFormat="1" applyFont="1" applyBorder="1" applyAlignment="1">
      <alignment horizontal="right" wrapText="1"/>
    </xf>
    <xf numFmtId="0" fontId="1" fillId="3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0" xfId="1" applyAlignment="1" applyProtection="1"/>
    <xf numFmtId="0" fontId="2" fillId="0" borderId="0" xfId="1" applyFont="1" applyAlignment="1" applyProtection="1"/>
    <xf numFmtId="0" fontId="3" fillId="0" borderId="0" xfId="1" applyFont="1" applyAlignment="1" applyProtection="1"/>
    <xf numFmtId="0" fontId="2" fillId="0" borderId="2" xfId="1" applyFont="1" applyBorder="1" applyAlignment="1" applyProtection="1"/>
    <xf numFmtId="0" fontId="1" fillId="0" borderId="0" xfId="0" applyFont="1" applyBorder="1" applyAlignment="1">
      <alignment wrapText="1"/>
    </xf>
    <xf numFmtId="0" fontId="0" fillId="6" borderId="0" xfId="0" applyFill="1"/>
    <xf numFmtId="14" fontId="0" fillId="6" borderId="0" xfId="0" applyNumberFormat="1" applyFill="1"/>
    <xf numFmtId="0" fontId="4" fillId="6" borderId="8" xfId="0" applyFont="1" applyFill="1" applyBorder="1" applyAlignment="1">
      <alignment horizontal="right" vertical="top" wrapText="1"/>
    </xf>
    <xf numFmtId="14" fontId="4" fillId="0" borderId="0" xfId="0" applyNumberFormat="1" applyFont="1"/>
    <xf numFmtId="0" fontId="4" fillId="5" borderId="8" xfId="0" applyFont="1" applyFill="1" applyBorder="1" applyAlignment="1">
      <alignment horizontal="right" vertical="top" wrapText="1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0" xfId="0" applyBorder="1"/>
    <xf numFmtId="0" fontId="5" fillId="0" borderId="2" xfId="0" applyFont="1" applyBorder="1" applyAlignment="1">
      <alignment wrapText="1"/>
    </xf>
    <xf numFmtId="0" fontId="0" fillId="7" borderId="9" xfId="0" applyFill="1" applyBorder="1"/>
    <xf numFmtId="0" fontId="0" fillId="3" borderId="10" xfId="0" applyFill="1" applyBorder="1"/>
    <xf numFmtId="0" fontId="6" fillId="0" borderId="2" xfId="1" applyFont="1" applyBorder="1" applyAlignment="1" applyProtection="1">
      <alignment wrapText="1"/>
    </xf>
    <xf numFmtId="22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2" borderId="0" xfId="0" applyFont="1" applyFill="1" applyBorder="1" applyAlignment="1">
      <alignment horizontal="right" vertical="top" wrapText="1"/>
    </xf>
    <xf numFmtId="0" fontId="0" fillId="0" borderId="0" xfId="0"/>
    <xf numFmtId="0" fontId="8" fillId="2" borderId="0" xfId="0" applyFont="1" applyFill="1"/>
    <xf numFmtId="0" fontId="8" fillId="0" borderId="0" xfId="0" applyFont="1"/>
    <xf numFmtId="0" fontId="0" fillId="10" borderId="0" xfId="0" applyFill="1"/>
    <xf numFmtId="0" fontId="1" fillId="0" borderId="3" xfId="0" applyFont="1" applyBorder="1" applyAlignment="1">
      <alignment wrapText="1"/>
    </xf>
    <xf numFmtId="22" fontId="1" fillId="0" borderId="2" xfId="0" applyNumberFormat="1" applyFont="1" applyBorder="1" applyAlignment="1">
      <alignment wrapText="1"/>
    </xf>
    <xf numFmtId="0" fontId="1" fillId="10" borderId="2" xfId="0" applyFont="1" applyFill="1" applyBorder="1" applyAlignment="1">
      <alignment wrapText="1"/>
    </xf>
    <xf numFmtId="22" fontId="1" fillId="10" borderId="2" xfId="0" applyNumberFormat="1" applyFont="1" applyFill="1" applyBorder="1" applyAlignment="1">
      <alignment wrapText="1"/>
    </xf>
    <xf numFmtId="0" fontId="0" fillId="0" borderId="0" xfId="0"/>
    <xf numFmtId="0" fontId="0" fillId="11" borderId="1" xfId="0" applyFill="1" applyBorder="1"/>
    <xf numFmtId="0" fontId="0" fillId="12" borderId="1" xfId="0" applyFill="1" applyBorder="1"/>
    <xf numFmtId="0" fontId="0" fillId="0" borderId="14" xfId="0" applyBorder="1"/>
    <xf numFmtId="0" fontId="0" fillId="0" borderId="13" xfId="0" applyBorder="1"/>
    <xf numFmtId="0" fontId="0" fillId="0" borderId="0" xfId="0" applyFill="1" applyBorder="1"/>
    <xf numFmtId="0" fontId="1" fillId="14" borderId="2" xfId="0" applyFont="1" applyFill="1" applyBorder="1" applyAlignment="1">
      <alignment wrapText="1"/>
    </xf>
    <xf numFmtId="22" fontId="1" fillId="14" borderId="2" xfId="0" applyNumberFormat="1" applyFont="1" applyFill="1" applyBorder="1" applyAlignment="1">
      <alignment wrapText="1"/>
    </xf>
    <xf numFmtId="0" fontId="1" fillId="14" borderId="2" xfId="1" applyFont="1" applyFill="1" applyBorder="1" applyAlignment="1" applyProtection="1">
      <alignment wrapText="1"/>
    </xf>
    <xf numFmtId="0" fontId="6" fillId="14" borderId="2" xfId="1" applyFont="1" applyFill="1" applyBorder="1" applyAlignment="1" applyProtection="1">
      <alignment wrapText="1"/>
    </xf>
    <xf numFmtId="22" fontId="6" fillId="14" borderId="2" xfId="0" applyNumberFormat="1" applyFont="1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0" fillId="7" borderId="10" xfId="0" applyFill="1" applyBorder="1"/>
    <xf numFmtId="0" fontId="0" fillId="0" borderId="9" xfId="0" applyBorder="1"/>
    <xf numFmtId="0" fontId="0" fillId="7" borderId="14" xfId="0" applyFill="1" applyBorder="1"/>
    <xf numFmtId="0" fontId="0" fillId="7" borderId="11" xfId="0" applyFill="1" applyBorder="1"/>
    <xf numFmtId="0" fontId="0" fillId="7" borderId="13" xfId="0" applyFill="1" applyBorder="1"/>
    <xf numFmtId="0" fontId="0" fillId="8" borderId="13" xfId="0" applyFill="1" applyBorder="1"/>
    <xf numFmtId="0" fontId="0" fillId="0" borderId="15" xfId="0" applyBorder="1"/>
    <xf numFmtId="2" fontId="0" fillId="8" borderId="1" xfId="0" applyNumberFormat="1" applyFill="1" applyBorder="1"/>
    <xf numFmtId="2" fontId="0" fillId="12" borderId="1" xfId="0" applyNumberFormat="1" applyFill="1" applyBorder="1"/>
    <xf numFmtId="0" fontId="0" fillId="12" borderId="13" xfId="0" applyFill="1" applyBorder="1"/>
    <xf numFmtId="2" fontId="0" fillId="7" borderId="1" xfId="0" applyNumberFormat="1" applyFill="1" applyBorder="1"/>
    <xf numFmtId="0" fontId="0" fillId="13" borderId="1" xfId="0" applyFill="1" applyBorder="1"/>
    <xf numFmtId="2" fontId="0" fillId="13" borderId="1" xfId="0" applyNumberFormat="1" applyFill="1" applyBorder="1"/>
    <xf numFmtId="0" fontId="0" fillId="13" borderId="13" xfId="0" applyFill="1" applyBorder="1"/>
    <xf numFmtId="2" fontId="0" fillId="7" borderId="13" xfId="0" applyNumberFormat="1" applyFill="1" applyBorder="1"/>
    <xf numFmtId="0" fontId="0" fillId="0" borderId="16" xfId="0" applyBorder="1"/>
    <xf numFmtId="1" fontId="0" fillId="7" borderId="1" xfId="3" applyNumberFormat="1" applyFont="1" applyFill="1" applyBorder="1"/>
    <xf numFmtId="0" fontId="0" fillId="3" borderId="1" xfId="0" applyFill="1" applyBorder="1"/>
    <xf numFmtId="0" fontId="9" fillId="7" borderId="1" xfId="0" applyFont="1" applyFill="1" applyBorder="1"/>
    <xf numFmtId="0" fontId="9" fillId="3" borderId="1" xfId="0" applyFont="1" applyFill="1" applyBorder="1"/>
    <xf numFmtId="165" fontId="9" fillId="7" borderId="1" xfId="0" applyNumberFormat="1" applyFont="1" applyFill="1" applyBorder="1"/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5" borderId="13" xfId="0" applyFill="1" applyBorder="1"/>
    <xf numFmtId="0" fontId="0" fillId="15" borderId="13" xfId="0" applyFill="1" applyBorder="1" applyAlignment="1">
      <alignment horizontal="center"/>
    </xf>
    <xf numFmtId="164" fontId="0" fillId="15" borderId="1" xfId="0" applyNumberFormat="1" applyFill="1" applyBorder="1" applyAlignment="1">
      <alignment horizontal="center" vertical="top"/>
    </xf>
    <xf numFmtId="0" fontId="0" fillId="15" borderId="14" xfId="0" applyFill="1" applyBorder="1"/>
    <xf numFmtId="44" fontId="0" fillId="15" borderId="14" xfId="3" applyFont="1" applyFill="1" applyBorder="1" applyAlignment="1">
      <alignment horizontal="center"/>
    </xf>
    <xf numFmtId="44" fontId="0" fillId="0" borderId="0" xfId="0" applyNumberFormat="1"/>
    <xf numFmtId="0" fontId="6" fillId="0" borderId="2" xfId="0" applyNumberFormat="1" applyFont="1" applyBorder="1" applyAlignment="1">
      <alignment wrapText="1"/>
    </xf>
    <xf numFmtId="0" fontId="10" fillId="0" borderId="0" xfId="0" applyFont="1"/>
    <xf numFmtId="0" fontId="11" fillId="7" borderId="10" xfId="0" applyFont="1" applyFill="1" applyBorder="1"/>
    <xf numFmtId="0" fontId="11" fillId="7" borderId="1" xfId="0" applyFont="1" applyFill="1" applyBorder="1"/>
    <xf numFmtId="0" fontId="3" fillId="7" borderId="9" xfId="1" applyFont="1" applyFill="1" applyBorder="1" applyAlignment="1" applyProtection="1"/>
    <xf numFmtId="0" fontId="12" fillId="7" borderId="9" xfId="1" applyFont="1" applyFill="1" applyBorder="1" applyAlignment="1" applyProtection="1"/>
    <xf numFmtId="0" fontId="0" fillId="17" borderId="18" xfId="0" applyFill="1" applyBorder="1"/>
    <xf numFmtId="0" fontId="13" fillId="0" borderId="0" xfId="0" applyFont="1"/>
    <xf numFmtId="0" fontId="14" fillId="7" borderId="1" xfId="0" applyFont="1" applyFill="1" applyBorder="1"/>
    <xf numFmtId="0" fontId="15" fillId="7" borderId="0" xfId="0" applyFont="1" applyFill="1"/>
    <xf numFmtId="0" fontId="0" fillId="16" borderId="14" xfId="0" applyFill="1" applyBorder="1"/>
    <xf numFmtId="0" fontId="0" fillId="16" borderId="1" xfId="0" applyFill="1" applyBorder="1"/>
    <xf numFmtId="2" fontId="0" fillId="16" borderId="1" xfId="0" applyNumberFormat="1" applyFill="1" applyBorder="1"/>
    <xf numFmtId="0" fontId="0" fillId="16" borderId="13" xfId="0" applyFill="1" applyBorder="1"/>
    <xf numFmtId="0" fontId="16" fillId="7" borderId="0" xfId="0" applyFont="1" applyFill="1"/>
    <xf numFmtId="0" fontId="17" fillId="7" borderId="0" xfId="1" applyFont="1" applyFill="1" applyAlignment="1" applyProtection="1">
      <alignment wrapText="1"/>
    </xf>
    <xf numFmtId="0" fontId="6" fillId="0" borderId="6" xfId="0" applyFont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6" fillId="17" borderId="3" xfId="0" applyFont="1" applyFill="1" applyBorder="1" applyAlignment="1">
      <alignment wrapText="1"/>
    </xf>
    <xf numFmtId="0" fontId="6" fillId="17" borderId="2" xfId="0" applyFont="1" applyFill="1" applyBorder="1" applyAlignment="1">
      <alignment wrapText="1"/>
    </xf>
    <xf numFmtId="0" fontId="1" fillId="17" borderId="2" xfId="0" applyFont="1" applyFill="1" applyBorder="1" applyAlignment="1">
      <alignment wrapText="1"/>
    </xf>
    <xf numFmtId="0" fontId="0" fillId="17" borderId="17" xfId="0" applyFill="1" applyBorder="1" applyAlignment="1">
      <alignment wrapText="1"/>
    </xf>
    <xf numFmtId="0" fontId="16" fillId="7" borderId="10" xfId="0" applyFont="1" applyFill="1" applyBorder="1"/>
    <xf numFmtId="0" fontId="16" fillId="7" borderId="1" xfId="0" applyFont="1" applyFill="1" applyBorder="1"/>
    <xf numFmtId="0" fontId="19" fillId="7" borderId="1" xfId="1" applyFont="1" applyFill="1" applyBorder="1" applyAlignment="1" applyProtection="1">
      <alignment horizontal="left" vertical="center" wrapText="1"/>
    </xf>
    <xf numFmtId="0" fontId="19" fillId="7" borderId="1" xfId="1" applyFont="1" applyFill="1" applyBorder="1" applyAlignment="1" applyProtection="1"/>
    <xf numFmtId="0" fontId="20" fillId="7" borderId="1" xfId="1" applyFont="1" applyFill="1" applyBorder="1" applyAlignment="1" applyProtection="1">
      <alignment wrapText="1"/>
    </xf>
    <xf numFmtId="0" fontId="0" fillId="18" borderId="14" xfId="0" applyFill="1" applyBorder="1"/>
    <xf numFmtId="0" fontId="0" fillId="18" borderId="1" xfId="0" applyFill="1" applyBorder="1"/>
    <xf numFmtId="0" fontId="0" fillId="18" borderId="13" xfId="0" applyFill="1" applyBorder="1"/>
    <xf numFmtId="2" fontId="0" fillId="18" borderId="1" xfId="0" applyNumberFormat="1" applyFill="1" applyBorder="1"/>
    <xf numFmtId="0" fontId="0" fillId="3" borderId="13" xfId="0" applyFill="1" applyBorder="1"/>
    <xf numFmtId="0" fontId="0" fillId="20" borderId="1" xfId="0" applyFill="1" applyBorder="1"/>
    <xf numFmtId="9" fontId="0" fillId="20" borderId="1" xfId="2" applyFont="1" applyFill="1" applyBorder="1"/>
    <xf numFmtId="0" fontId="0" fillId="19" borderId="13" xfId="0" applyFill="1" applyBorder="1"/>
    <xf numFmtId="9" fontId="0" fillId="7" borderId="14" xfId="2" applyFont="1" applyFill="1" applyBorder="1"/>
    <xf numFmtId="0" fontId="0" fillId="3" borderId="0" xfId="0" applyFill="1" applyBorder="1"/>
    <xf numFmtId="0" fontId="1" fillId="0" borderId="2" xfId="1" applyFont="1" applyBorder="1" applyAlignment="1" applyProtection="1">
      <alignment wrapText="1"/>
    </xf>
    <xf numFmtId="0" fontId="1" fillId="0" borderId="2" xfId="0" applyNumberFormat="1" applyFont="1" applyBorder="1" applyAlignment="1">
      <alignment wrapText="1"/>
    </xf>
    <xf numFmtId="0" fontId="1" fillId="17" borderId="3" xfId="0" applyFont="1" applyFill="1" applyBorder="1" applyAlignment="1">
      <alignment wrapText="1"/>
    </xf>
    <xf numFmtId="0" fontId="2" fillId="0" borderId="0" xfId="0" applyFont="1" applyAlignment="1" applyProtection="1"/>
    <xf numFmtId="0" fontId="18" fillId="0" borderId="2" xfId="0" applyFont="1" applyBorder="1" applyAlignment="1">
      <alignment wrapText="1"/>
    </xf>
    <xf numFmtId="0" fontId="18" fillId="21" borderId="2" xfId="0" applyFont="1" applyFill="1" applyBorder="1" applyAlignment="1">
      <alignment wrapText="1"/>
    </xf>
    <xf numFmtId="0" fontId="21" fillId="17" borderId="18" xfId="0" applyFont="1" applyFill="1" applyBorder="1"/>
    <xf numFmtId="22" fontId="21" fillId="17" borderId="20" xfId="0" applyNumberFormat="1" applyFont="1" applyFill="1" applyBorder="1"/>
    <xf numFmtId="0" fontId="21" fillId="17" borderId="17" xfId="0" applyFont="1" applyFill="1" applyBorder="1" applyAlignment="1">
      <alignment wrapText="1"/>
    </xf>
    <xf numFmtId="0" fontId="22" fillId="0" borderId="3" xfId="0" applyFont="1" applyBorder="1" applyAlignment="1">
      <alignment wrapText="1"/>
    </xf>
    <xf numFmtId="0" fontId="23" fillId="0" borderId="0" xfId="0" applyFont="1"/>
    <xf numFmtId="0" fontId="21" fillId="0" borderId="0" xfId="0" applyFont="1"/>
    <xf numFmtId="0" fontId="22" fillId="0" borderId="2" xfId="0" applyFont="1" applyBorder="1" applyAlignment="1">
      <alignment horizontal="center" wrapText="1"/>
    </xf>
    <xf numFmtId="0" fontId="22" fillId="10" borderId="3" xfId="0" applyFont="1" applyFill="1" applyBorder="1" applyAlignment="1">
      <alignment wrapText="1"/>
    </xf>
    <xf numFmtId="0" fontId="22" fillId="14" borderId="3" xfId="0" applyFont="1" applyFill="1" applyBorder="1" applyAlignment="1">
      <alignment wrapText="1"/>
    </xf>
    <xf numFmtId="0" fontId="24" fillId="0" borderId="2" xfId="1" applyFont="1" applyBorder="1" applyAlignment="1" applyProtection="1"/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4" fillId="0" borderId="0" xfId="1" applyFont="1" applyAlignment="1" applyProtection="1"/>
    <xf numFmtId="0" fontId="22" fillId="14" borderId="3" xfId="1" applyFont="1" applyFill="1" applyBorder="1" applyAlignment="1" applyProtection="1">
      <alignment wrapText="1"/>
    </xf>
    <xf numFmtId="0" fontId="21" fillId="0" borderId="0" xfId="0" applyFont="1" applyFill="1" applyBorder="1"/>
    <xf numFmtId="0" fontId="22" fillId="0" borderId="0" xfId="0" applyFont="1"/>
    <xf numFmtId="0" fontId="1" fillId="7" borderId="0" xfId="0" applyFont="1" applyFill="1" applyBorder="1" applyAlignment="1">
      <alignment wrapText="1"/>
    </xf>
    <xf numFmtId="0" fontId="6" fillId="7" borderId="19" xfId="0" applyFont="1" applyFill="1" applyBorder="1" applyAlignment="1">
      <alignment wrapText="1"/>
    </xf>
    <xf numFmtId="0" fontId="25" fillId="0" borderId="0" xfId="0" applyFont="1" applyAlignment="1" applyProtection="1"/>
    <xf numFmtId="0" fontId="6" fillId="0" borderId="5" xfId="0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0" fillId="7" borderId="19" xfId="0" applyFill="1" applyBorder="1" applyAlignment="1">
      <alignment wrapText="1"/>
    </xf>
    <xf numFmtId="0" fontId="0" fillId="0" borderId="20" xfId="0" applyBorder="1"/>
    <xf numFmtId="0" fontId="26" fillId="0" borderId="0" xfId="0" applyFont="1"/>
    <xf numFmtId="0" fontId="26" fillId="17" borderId="0" xfId="0" applyFont="1" applyFill="1" applyAlignment="1">
      <alignment wrapText="1"/>
    </xf>
    <xf numFmtId="0" fontId="11" fillId="6" borderId="0" xfId="0" applyFont="1" applyFill="1"/>
    <xf numFmtId="0" fontId="11" fillId="0" borderId="17" xfId="0" applyFont="1" applyBorder="1" applyAlignment="1">
      <alignment wrapText="1"/>
    </xf>
    <xf numFmtId="0" fontId="27" fillId="2" borderId="0" xfId="1" applyFont="1" applyFill="1" applyAlignment="1" applyProtection="1"/>
    <xf numFmtId="0" fontId="28" fillId="2" borderId="0" xfId="0" applyFont="1" applyFill="1"/>
    <xf numFmtId="0" fontId="29" fillId="10" borderId="2" xfId="0" applyFont="1" applyFill="1" applyBorder="1" applyAlignment="1">
      <alignment wrapText="1"/>
    </xf>
    <xf numFmtId="0" fontId="29" fillId="14" borderId="2" xfId="0" applyFont="1" applyFill="1" applyBorder="1" applyAlignment="1">
      <alignment wrapText="1"/>
    </xf>
    <xf numFmtId="0" fontId="23" fillId="17" borderId="0" xfId="0" applyFont="1" applyFill="1" applyAlignment="1">
      <alignment wrapText="1"/>
    </xf>
    <xf numFmtId="0" fontId="31" fillId="6" borderId="1" xfId="0" applyFont="1" applyFill="1" applyBorder="1"/>
    <xf numFmtId="0" fontId="32" fillId="6" borderId="1" xfId="0" applyFont="1" applyFill="1" applyBorder="1"/>
    <xf numFmtId="14" fontId="32" fillId="6" borderId="1" xfId="0" applyNumberFormat="1" applyFont="1" applyFill="1" applyBorder="1"/>
    <xf numFmtId="0" fontId="33" fillId="6" borderId="1" xfId="1" applyFont="1" applyFill="1" applyBorder="1" applyAlignment="1" applyProtection="1"/>
    <xf numFmtId="0" fontId="31" fillId="6" borderId="1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10" fillId="17" borderId="0" xfId="0" applyFont="1" applyFill="1" applyAlignment="1">
      <alignment wrapText="1"/>
    </xf>
    <xf numFmtId="0" fontId="10" fillId="2" borderId="0" xfId="0" applyFont="1" applyFill="1"/>
    <xf numFmtId="0" fontId="34" fillId="0" borderId="0" xfId="0" applyFont="1"/>
    <xf numFmtId="0" fontId="29" fillId="7" borderId="0" xfId="0" applyFont="1" applyFill="1"/>
    <xf numFmtId="0" fontId="0" fillId="8" borderId="14" xfId="0" applyFill="1" applyBorder="1"/>
    <xf numFmtId="0" fontId="0" fillId="12" borderId="14" xfId="0" applyFill="1" applyBorder="1"/>
    <xf numFmtId="2" fontId="0" fillId="11" borderId="1" xfId="0" applyNumberFormat="1" applyFill="1" applyBorder="1"/>
    <xf numFmtId="0" fontId="0" fillId="11" borderId="13" xfId="0" applyFill="1" applyBorder="1"/>
    <xf numFmtId="0" fontId="0" fillId="11" borderId="10" xfId="0" applyFill="1" applyBorder="1"/>
    <xf numFmtId="2" fontId="0" fillId="20" borderId="1" xfId="0" applyNumberFormat="1" applyFill="1" applyBorder="1"/>
    <xf numFmtId="1" fontId="0" fillId="25" borderId="1" xfId="0" applyNumberFormat="1" applyFill="1" applyBorder="1"/>
    <xf numFmtId="0" fontId="11" fillId="8" borderId="21" xfId="0" applyFont="1" applyFill="1" applyBorder="1"/>
    <xf numFmtId="0" fontId="11" fillId="8" borderId="0" xfId="0" applyFont="1" applyFill="1"/>
    <xf numFmtId="0" fontId="11" fillId="8" borderId="1" xfId="0" applyFont="1" applyFill="1" applyBorder="1"/>
    <xf numFmtId="1" fontId="11" fillId="8" borderId="1" xfId="0" applyNumberFormat="1" applyFont="1" applyFill="1" applyBorder="1"/>
    <xf numFmtId="0" fontId="11" fillId="22" borderId="0" xfId="0" applyFont="1" applyFill="1"/>
    <xf numFmtId="0" fontId="11" fillId="22" borderId="1" xfId="0" applyFont="1" applyFill="1" applyBorder="1"/>
    <xf numFmtId="1" fontId="11" fillId="8" borderId="1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7" borderId="0" xfId="0" applyFont="1" applyFill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/>
    </xf>
    <xf numFmtId="2" fontId="11" fillId="7" borderId="1" xfId="0" applyNumberFormat="1" applyFont="1" applyFill="1" applyBorder="1"/>
    <xf numFmtId="0" fontId="11" fillId="23" borderId="1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/>
    </xf>
    <xf numFmtId="1" fontId="11" fillId="23" borderId="1" xfId="0" applyNumberFormat="1" applyFont="1" applyFill="1" applyBorder="1" applyAlignment="1">
      <alignment horizontal="center"/>
    </xf>
    <xf numFmtId="2" fontId="11" fillId="23" borderId="1" xfId="0" applyNumberFormat="1" applyFont="1" applyFill="1" applyBorder="1" applyAlignment="1">
      <alignment horizontal="center"/>
    </xf>
    <xf numFmtId="0" fontId="28" fillId="22" borderId="22" xfId="0" applyFont="1" applyFill="1" applyBorder="1"/>
    <xf numFmtId="0" fontId="28" fillId="8" borderId="23" xfId="0" applyFont="1" applyFill="1" applyBorder="1"/>
    <xf numFmtId="0" fontId="28" fillId="8" borderId="22" xfId="0" applyFont="1" applyFill="1" applyBorder="1"/>
    <xf numFmtId="1" fontId="11" fillId="24" borderId="1" xfId="0" applyNumberFormat="1" applyFont="1" applyFill="1" applyBorder="1" applyAlignment="1">
      <alignment horizontal="center"/>
    </xf>
    <xf numFmtId="1" fontId="11" fillId="12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1" fillId="26" borderId="1" xfId="0" applyFont="1" applyFill="1" applyBorder="1"/>
    <xf numFmtId="0" fontId="11" fillId="26" borderId="1" xfId="0" applyFont="1" applyFill="1" applyBorder="1" applyAlignment="1">
      <alignment horizontal="center"/>
    </xf>
    <xf numFmtId="1" fontId="11" fillId="26" borderId="1" xfId="0" applyNumberFormat="1" applyFont="1" applyFill="1" applyBorder="1" applyAlignment="1">
      <alignment horizontal="center"/>
    </xf>
    <xf numFmtId="0" fontId="11" fillId="25" borderId="1" xfId="0" applyFont="1" applyFill="1" applyBorder="1"/>
    <xf numFmtId="0" fontId="28" fillId="10" borderId="23" xfId="0" applyFont="1" applyFill="1" applyBorder="1"/>
    <xf numFmtId="0" fontId="28" fillId="10" borderId="22" xfId="0" applyFont="1" applyFill="1" applyBorder="1"/>
    <xf numFmtId="1" fontId="11" fillId="10" borderId="1" xfId="0" applyNumberFormat="1" applyFont="1" applyFill="1" applyBorder="1" applyAlignment="1">
      <alignment horizontal="center"/>
    </xf>
    <xf numFmtId="2" fontId="11" fillId="10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1" fontId="11" fillId="19" borderId="1" xfId="0" applyNumberFormat="1" applyFont="1" applyFill="1" applyBorder="1" applyAlignment="1">
      <alignment horizontal="center"/>
    </xf>
    <xf numFmtId="1" fontId="11" fillId="12" borderId="9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" fontId="11" fillId="8" borderId="9" xfId="0" applyNumberFormat="1" applyFont="1" applyFill="1" applyBorder="1" applyAlignment="1">
      <alignment horizontal="center"/>
    </xf>
    <xf numFmtId="1" fontId="11" fillId="26" borderId="9" xfId="0" applyNumberFormat="1" applyFont="1" applyFill="1" applyBorder="1" applyAlignment="1">
      <alignment horizontal="center"/>
    </xf>
    <xf numFmtId="0" fontId="11" fillId="27" borderId="10" xfId="0" applyFont="1" applyFill="1" applyBorder="1"/>
    <xf numFmtId="0" fontId="0" fillId="14" borderId="1" xfId="0" applyFill="1" applyBorder="1"/>
    <xf numFmtId="0" fontId="28" fillId="0" borderId="0" xfId="0" applyFont="1" applyFill="1" applyBorder="1"/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26" borderId="10" xfId="0" applyFont="1" applyFill="1" applyBorder="1"/>
    <xf numFmtId="2" fontId="0" fillId="26" borderId="1" xfId="0" applyNumberFormat="1" applyFill="1" applyBorder="1" applyAlignment="1">
      <alignment horizontal="center"/>
    </xf>
    <xf numFmtId="1" fontId="0" fillId="26" borderId="1" xfId="0" applyNumberFormat="1" applyFill="1" applyBorder="1" applyAlignment="1">
      <alignment horizontal="center"/>
    </xf>
    <xf numFmtId="0" fontId="11" fillId="3" borderId="1" xfId="0" applyFont="1" applyFill="1" applyBorder="1"/>
    <xf numFmtId="2" fontId="11" fillId="3" borderId="1" xfId="0" applyNumberFormat="1" applyFont="1" applyFill="1" applyBorder="1"/>
    <xf numFmtId="0" fontId="11" fillId="3" borderId="0" xfId="0" applyFont="1" applyFill="1" applyBorder="1" applyAlignment="1">
      <alignment horizontal="center"/>
    </xf>
    <xf numFmtId="1" fontId="11" fillId="24" borderId="10" xfId="0" applyNumberFormat="1" applyFont="1" applyFill="1" applyBorder="1" applyAlignment="1">
      <alignment horizontal="center"/>
    </xf>
    <xf numFmtId="1" fontId="11" fillId="19" borderId="10" xfId="0" applyNumberFormat="1" applyFont="1" applyFill="1" applyBorder="1" applyAlignment="1">
      <alignment horizontal="center"/>
    </xf>
    <xf numFmtId="1" fontId="0" fillId="24" borderId="0" xfId="0" applyNumberFormat="1" applyFill="1"/>
    <xf numFmtId="0" fontId="11" fillId="24" borderId="1" xfId="0" applyFont="1" applyFill="1" applyBorder="1"/>
    <xf numFmtId="0" fontId="11" fillId="22" borderId="9" xfId="0" applyFont="1" applyFill="1" applyBorder="1"/>
    <xf numFmtId="0" fontId="11" fillId="19" borderId="9" xfId="0" applyFont="1" applyFill="1" applyBorder="1"/>
    <xf numFmtId="0" fontId="11" fillId="8" borderId="10" xfId="0" applyFont="1" applyFill="1" applyBorder="1" applyAlignment="1">
      <alignment horizontal="center"/>
    </xf>
    <xf numFmtId="0" fontId="11" fillId="26" borderId="13" xfId="0" applyFont="1" applyFill="1" applyBorder="1" applyAlignment="1">
      <alignment horizontal="center"/>
    </xf>
    <xf numFmtId="0" fontId="11" fillId="26" borderId="24" xfId="0" applyFont="1" applyFill="1" applyBorder="1" applyAlignment="1">
      <alignment horizontal="center"/>
    </xf>
    <xf numFmtId="0" fontId="11" fillId="24" borderId="11" xfId="0" applyFont="1" applyFill="1" applyBorder="1" applyAlignment="1">
      <alignment horizontal="center"/>
    </xf>
    <xf numFmtId="0" fontId="11" fillId="25" borderId="9" xfId="0" applyFont="1" applyFill="1" applyBorder="1"/>
    <xf numFmtId="0" fontId="28" fillId="8" borderId="1" xfId="0" applyFont="1" applyFill="1" applyBorder="1"/>
    <xf numFmtId="1" fontId="0" fillId="19" borderId="1" xfId="0" applyNumberFormat="1" applyFill="1" applyBorder="1"/>
    <xf numFmtId="0" fontId="0" fillId="3" borderId="14" xfId="0" applyFill="1" applyBorder="1"/>
    <xf numFmtId="0" fontId="30" fillId="3" borderId="1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166" fontId="0" fillId="20" borderId="1" xfId="0" applyNumberFormat="1" applyFill="1" applyBorder="1"/>
    <xf numFmtId="1" fontId="0" fillId="22" borderId="1" xfId="0" applyNumberFormat="1" applyFill="1" applyBorder="1"/>
    <xf numFmtId="0" fontId="0" fillId="3" borderId="12" xfId="0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0" fillId="26" borderId="1" xfId="0" applyFill="1" applyBorder="1"/>
    <xf numFmtId="0" fontId="0" fillId="0" borderId="1" xfId="0" applyBorder="1"/>
    <xf numFmtId="1" fontId="0" fillId="25" borderId="9" xfId="0" applyNumberFormat="1" applyFill="1" applyBorder="1"/>
    <xf numFmtId="0" fontId="0" fillId="24" borderId="1" xfId="0" applyFill="1" applyBorder="1"/>
    <xf numFmtId="0" fontId="0" fillId="19" borderId="1" xfId="0" applyFill="1" applyBorder="1"/>
    <xf numFmtId="0" fontId="0" fillId="22" borderId="1" xfId="0" applyFill="1" applyBorder="1"/>
    <xf numFmtId="0" fontId="29" fillId="7" borderId="1" xfId="0" applyFont="1" applyFill="1" applyBorder="1"/>
    <xf numFmtId="0" fontId="16" fillId="7" borderId="25" xfId="0" applyFont="1" applyFill="1" applyBorder="1"/>
    <xf numFmtId="0" fontId="3" fillId="7" borderId="1" xfId="1" applyFont="1" applyFill="1" applyBorder="1" applyAlignment="1" applyProtection="1"/>
    <xf numFmtId="0" fontId="29" fillId="0" borderId="0" xfId="0" applyFont="1"/>
    <xf numFmtId="0" fontId="35" fillId="0" borderId="0" xfId="1" applyFont="1" applyAlignment="1" applyProtection="1"/>
    <xf numFmtId="0" fontId="36" fillId="10" borderId="1" xfId="0" applyFont="1" applyFill="1" applyBorder="1"/>
    <xf numFmtId="0" fontId="0" fillId="10" borderId="1" xfId="0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8" fontId="23" fillId="0" borderId="0" xfId="0" applyNumberFormat="1" applyFont="1"/>
    <xf numFmtId="0" fontId="37" fillId="0" borderId="3" xfId="0" applyFont="1" applyBorder="1" applyAlignment="1">
      <alignment wrapText="1"/>
    </xf>
    <xf numFmtId="0" fontId="0" fillId="28" borderId="13" xfId="0" applyFill="1" applyBorder="1"/>
    <xf numFmtId="0" fontId="21" fillId="7" borderId="0" xfId="0" applyFont="1" applyFill="1"/>
    <xf numFmtId="0" fontId="3" fillId="0" borderId="0" xfId="1" applyFont="1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66" fontId="0" fillId="10" borderId="1" xfId="2" applyNumberFormat="1" applyFon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0" fontId="0" fillId="0" borderId="0" xfId="0" applyBorder="1"/>
    <xf numFmtId="2" fontId="0" fillId="10" borderId="1" xfId="0" applyNumberFormat="1" applyFill="1" applyBorder="1"/>
    <xf numFmtId="0" fontId="36" fillId="10" borderId="9" xfId="0" applyFont="1" applyFill="1" applyBorder="1"/>
    <xf numFmtId="0" fontId="0" fillId="0" borderId="0" xfId="0" applyBorder="1" applyAlignment="1">
      <alignment horizontal="center"/>
    </xf>
    <xf numFmtId="0" fontId="0" fillId="0" borderId="16" xfId="0" applyBorder="1" applyAlignment="1"/>
    <xf numFmtId="0" fontId="0" fillId="22" borderId="9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29" borderId="1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28" fillId="22" borderId="1" xfId="0" applyFont="1" applyFill="1" applyBorder="1" applyAlignment="1">
      <alignment horizontal="center"/>
    </xf>
    <xf numFmtId="0" fontId="28" fillId="27" borderId="1" xfId="0" applyFont="1" applyFill="1" applyBorder="1" applyAlignment="1">
      <alignment horizontal="center"/>
    </xf>
    <xf numFmtId="0" fontId="0" fillId="0" borderId="1" xfId="0" applyBorder="1"/>
  </cellXfs>
  <cellStyles count="4">
    <cellStyle name="Lien hypertexte" xfId="1" builtinId="8"/>
    <cellStyle name="Monétaire" xfId="3" builtinId="4"/>
    <cellStyle name="Normal" xfId="0" builtinId="0"/>
    <cellStyle name="Pourcentage" xfId="2" builtinId="5"/>
  </cellStyles>
  <dxfs count="54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.35"/>
        <color theme="10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F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1" relative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relative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vellat.fr/sophrobase/htdocs/document.php?modulepart=facture&amp;file=FA1601-0028/FA1601-0028.pdf" TargetMode="External"/><Relationship Id="rId7" Type="http://schemas.openxmlformats.org/officeDocument/2006/relationships/image" Target="../media/image4.gif"/><Relationship Id="rId2" Type="http://schemas.openxmlformats.org/officeDocument/2006/relationships/image" Target="../media/image1.gif"/><Relationship Id="rId1" Type="http://schemas.openxmlformats.org/officeDocument/2006/relationships/hyperlink" Target="http://www.revellat.fr/sophrobase/htdocs/compta/facture.php?facid=30" TargetMode="External"/><Relationship Id="rId6" Type="http://schemas.openxmlformats.org/officeDocument/2006/relationships/image" Target="../media/image3.gif"/><Relationship Id="rId5" Type="http://schemas.openxmlformats.org/officeDocument/2006/relationships/hyperlink" Target="http://www.revellat.fr/sophrobase/htdocs/comm/card.php?socid=215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121</xdr:row>
      <xdr:rowOff>0</xdr:rowOff>
    </xdr:from>
    <xdr:to>
      <xdr:col>2</xdr:col>
      <xdr:colOff>133350</xdr:colOff>
      <xdr:row>121</xdr:row>
      <xdr:rowOff>133350</xdr:rowOff>
    </xdr:to>
    <xdr:pic>
      <xdr:nvPicPr>
        <xdr:cNvPr id="1128" name="Image 5" descr="http://www.revellat.fr/sophrobase/htdocs/theme/auguria/img/object_bill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12096750"/>
          <a:ext cx="133350" cy="133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121</xdr:row>
      <xdr:rowOff>0</xdr:rowOff>
    </xdr:from>
    <xdr:to>
      <xdr:col>3</xdr:col>
      <xdr:colOff>133350</xdr:colOff>
      <xdr:row>121</xdr:row>
      <xdr:rowOff>133350</xdr:rowOff>
    </xdr:to>
    <xdr:pic>
      <xdr:nvPicPr>
        <xdr:cNvPr id="1127" name="Image 6" descr="http://www.revellat.fr/sophrobase/htdocs/theme/auguria/img/pdf2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90975" y="12096750"/>
          <a:ext cx="133350" cy="133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133350</xdr:colOff>
      <xdr:row>123</xdr:row>
      <xdr:rowOff>133350</xdr:rowOff>
    </xdr:to>
    <xdr:pic>
      <xdr:nvPicPr>
        <xdr:cNvPr id="1126" name="Image 7" descr="http://www.revellat.fr/sophrobase/htdocs/theme/auguria/img/object_company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506325"/>
          <a:ext cx="133350" cy="133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114300</xdr:colOff>
      <xdr:row>124</xdr:row>
      <xdr:rowOff>114300</xdr:rowOff>
    </xdr:to>
    <xdr:pic>
      <xdr:nvPicPr>
        <xdr:cNvPr id="1125" name="Image 8" descr="http://www.revellat.fr/sophrobase/htdocs/theme/auguria/img/statut1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47975" y="12715875"/>
          <a:ext cx="114300" cy="1143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M145" totalsRowShown="0">
  <autoFilter ref="A1:M145"/>
  <tableColumns count="13">
    <tableColumn id="1" name="Prix/séance :"/>
    <tableColumn id="3" name="Nbre Séances"/>
    <tableColumn id="4" name="Date Remise"/>
    <tableColumn id="5" name="Nom CLIENT"/>
    <tableColumn id="6" name="Prenom"/>
    <tableColumn id="7" name="ADRESSE 1"/>
    <tableColumn id="8" name="Adresse 2"/>
    <tableColumn id="9" name="TARIF"/>
    <tableColumn id="10" name="Colonne1"/>
    <tableColumn id="11" name="TVA"/>
    <tableColumn id="12" name="Mont. TTC"/>
    <tableColumn id="13" name="N° chèque"/>
    <tableColumn id="14" name="Banqu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I65" totalsRowCount="1" headerRowDxfId="53" dataDxfId="51" headerRowBorderDxfId="52" tableBorderDxfId="50" totalsRowBorderDxfId="49">
  <autoFilter ref="A1:I64"/>
  <sortState ref="A2:H34">
    <sortCondition ref="C1:C34"/>
  </sortState>
  <tableColumns count="9">
    <tableColumn id="10" name="Facture" dataDxfId="48" totalsRowDxfId="17"/>
    <tableColumn id="1" name="Thérapeute" dataDxfId="47" totalsRowDxfId="16"/>
    <tableColumn id="2" name="date de ventes" dataDxfId="46" totalsRowDxfId="15"/>
    <tableColumn id="3" name="forfait" dataDxfId="45" totalsRowDxfId="14"/>
    <tableColumn id="5" name="CA TTC" totalsRowFunction="custom" totalsRowDxfId="13">
      <totalsRowFormula>SUM(E59:E63)</totalsRowFormula>
    </tableColumn>
    <tableColumn id="6" name="CA HT" totalsRowLabel="1583,33" dataDxfId="44" totalsRowDxfId="12"/>
    <tableColumn id="4" name="mode de payment " dataDxfId="43" totalsRowDxfId="11"/>
    <tableColumn id="7" name="reactif aux promotion" dataDxfId="42" totalsRowDxfId="10"/>
    <tableColumn id="8" name="Colonne1" dataDxfId="41" totalsRowDxfId="9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A1:L50" totalsRowCount="1" headerRowDxfId="40" headerRowBorderDxfId="39" tableBorderDxfId="38" totalsRowBorderDxfId="37">
  <autoFilter ref="A1:L49"/>
  <sortState ref="A2:L34">
    <sortCondition ref="A1:A34"/>
  </sortState>
  <tableColumns count="12">
    <tableColumn id="1" name="Thérapeutes inscrits" totalsRowLabel="Moyenne Heures" dataDxfId="36" totalsRowDxfId="8"/>
    <tableColumn id="2" name="mail" dataDxfId="35" totalsRowDxfId="7"/>
    <tableColumn id="3" name="profession" dataDxfId="34" totalsRowDxfId="6"/>
    <tableColumn id="4" name="janvier" dataDxfId="33"/>
    <tableColumn id="5" name="février" dataDxfId="32"/>
    <tableColumn id="6" name="mars" dataDxfId="31"/>
    <tableColumn id="7" name="3mois" totalsRowFunction="custom" dataDxfId="30" totalsRowDxfId="5">
      <totalsRowFormula>AVERAGE(D49:F49)</totalsRowFormula>
    </tableColumn>
    <tableColumn id="8" name="avril" totalsRowDxfId="4"/>
    <tableColumn id="9" name="mai" dataDxfId="29" totalsRowDxfId="3"/>
    <tableColumn id="10" name="juin" dataDxfId="28" totalsRowDxfId="2"/>
    <tableColumn id="11" name="juillet" dataDxfId="27" totalsRowDxfId="1"/>
    <tableColumn id="12" name="août" dataDxfId="26" totalsRow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au47" displayName="Tableau47" ref="A1:H14" totalsRowShown="0">
  <autoFilter ref="A1:H14"/>
  <tableColumns count="8">
    <tableColumn id="1" name="Periode " dataDxfId="25"/>
    <tableColumn id="2" name="Patients Nombre " dataDxfId="24"/>
    <tableColumn id="3" name="patients Visites" dataDxfId="23"/>
    <tableColumn id="4" name="Patients C.A" dataDxfId="22"/>
    <tableColumn id="5" name="Thérapeuts inscriptions" dataDxfId="21"/>
    <tableColumn id="6" name="Thérapeuts actifs" dataDxfId="20"/>
    <tableColumn id="7" name="Heurs au centre " dataDxfId="19"/>
    <tableColumn id="14" name="Therapeuts CA " dataDxfId="18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vellat.fr/sophrobase/htdocs/comm/card.php?socid=454" TargetMode="External"/><Relationship Id="rId18" Type="http://schemas.openxmlformats.org/officeDocument/2006/relationships/hyperlink" Target="http://www.revellat.fr/sophrobase/htdocs/comm/card.php?socid=454" TargetMode="External"/><Relationship Id="rId26" Type="http://schemas.openxmlformats.org/officeDocument/2006/relationships/hyperlink" Target="http://www.revellat.fr/sophrobase/htdocs/compta/facture.php?facid=181" TargetMode="External"/><Relationship Id="rId39" Type="http://schemas.openxmlformats.org/officeDocument/2006/relationships/hyperlink" Target="http://www.revellat.fr/sophrobase/htdocs/compta/facture.php?facid=151" TargetMode="External"/><Relationship Id="rId21" Type="http://schemas.openxmlformats.org/officeDocument/2006/relationships/hyperlink" Target="http://www.revellat.fr/sophrobase/htdocs/comm/card.php?socid=454" TargetMode="External"/><Relationship Id="rId34" Type="http://schemas.openxmlformats.org/officeDocument/2006/relationships/hyperlink" Target="http://www.revellat.fr/sophrobase/htdocs/compta/facture.php?facid=112" TargetMode="External"/><Relationship Id="rId42" Type="http://schemas.openxmlformats.org/officeDocument/2006/relationships/hyperlink" Target="http://www.revellat.fr/sophrobase/htdocs/compta/facture.php?facid=173" TargetMode="External"/><Relationship Id="rId47" Type="http://schemas.openxmlformats.org/officeDocument/2006/relationships/hyperlink" Target="http://www.revellat.fr/sophrobase/htdocs/compta/facture.php?facid=168" TargetMode="External"/><Relationship Id="rId50" Type="http://schemas.openxmlformats.org/officeDocument/2006/relationships/hyperlink" Target="http://www.revellat.fr/sophrobase/htdocs/compta/facture.php?facid=142" TargetMode="External"/><Relationship Id="rId55" Type="http://schemas.openxmlformats.org/officeDocument/2006/relationships/hyperlink" Target="http://www.revellat.fr/sophrobase/htdocs/compta/facture.php?facid=237" TargetMode="External"/><Relationship Id="rId7" Type="http://schemas.openxmlformats.org/officeDocument/2006/relationships/hyperlink" Target="http://www.revellat.fr/sophrobase/htdocs/compta/facture.php?facid=43" TargetMode="External"/><Relationship Id="rId12" Type="http://schemas.openxmlformats.org/officeDocument/2006/relationships/hyperlink" Target="http://www.revellat.fr/sophrobase/htdocs/compta/facture.php?facid=46" TargetMode="External"/><Relationship Id="rId17" Type="http://schemas.openxmlformats.org/officeDocument/2006/relationships/hyperlink" Target="http://www.revellat.fr/sophrobase/htdocs/comm/card.php?socid=454" TargetMode="External"/><Relationship Id="rId25" Type="http://schemas.openxmlformats.org/officeDocument/2006/relationships/hyperlink" Target="http://www.revellat.fr/sophrobase/htdocs/compta/facture.php?facid=184" TargetMode="External"/><Relationship Id="rId33" Type="http://schemas.openxmlformats.org/officeDocument/2006/relationships/hyperlink" Target="http://www.revellat.fr/sophrobase/htdocs/comm/card.php?socid=454" TargetMode="External"/><Relationship Id="rId38" Type="http://schemas.openxmlformats.org/officeDocument/2006/relationships/hyperlink" Target="http://www.revellat.fr/sophrobase/htdocs/compta/facture.php?facid=136" TargetMode="External"/><Relationship Id="rId46" Type="http://schemas.openxmlformats.org/officeDocument/2006/relationships/hyperlink" Target="http://www.revellat.fr/sophrobase/htdocs/compta/facture.php?facid=140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revellat.fr/sophrobase/htdocs/comm/card.php?socid=454" TargetMode="External"/><Relationship Id="rId16" Type="http://schemas.openxmlformats.org/officeDocument/2006/relationships/hyperlink" Target="http://www.revellat.fr/sophrobase/htdocs/comm/card.php?socid=454" TargetMode="External"/><Relationship Id="rId20" Type="http://schemas.openxmlformats.org/officeDocument/2006/relationships/hyperlink" Target="http://www.revellat.fr/sophrobase/htdocs/comm/card.php?socid=454" TargetMode="External"/><Relationship Id="rId29" Type="http://schemas.openxmlformats.org/officeDocument/2006/relationships/hyperlink" Target="http://www.revellat.fr/sophrobase/htdocs/compta/facture.php?facid=108" TargetMode="External"/><Relationship Id="rId41" Type="http://schemas.openxmlformats.org/officeDocument/2006/relationships/hyperlink" Target="http://www.revellat.fr/sophrobase/htdocs/compta/facture.php?facid=186" TargetMode="External"/><Relationship Id="rId54" Type="http://schemas.openxmlformats.org/officeDocument/2006/relationships/hyperlink" Target="http://www.revellat.fr/sophrobase/htdocs/compta/facture.php?facid=236" TargetMode="External"/><Relationship Id="rId1" Type="http://schemas.openxmlformats.org/officeDocument/2006/relationships/hyperlink" Target="http://www.revellat.fr/sophrobase/htdocs/comm/card.php?socid=454" TargetMode="External"/><Relationship Id="rId6" Type="http://schemas.openxmlformats.org/officeDocument/2006/relationships/hyperlink" Target="http://www.revellat.fr/sophrobase/htdocs/compta/facture.php?facid=44" TargetMode="External"/><Relationship Id="rId11" Type="http://schemas.openxmlformats.org/officeDocument/2006/relationships/hyperlink" Target="http://www.revellat.fr/sophrobase/htdocs/compta/facture.php?facid=49" TargetMode="External"/><Relationship Id="rId24" Type="http://schemas.openxmlformats.org/officeDocument/2006/relationships/hyperlink" Target="http://www.revellat.fr/sophrobase/htdocs/compta/facture.php?facid=111" TargetMode="External"/><Relationship Id="rId32" Type="http://schemas.openxmlformats.org/officeDocument/2006/relationships/hyperlink" Target="http://www.revellat.fr/sophrobase/htdocs/comm/card.php?socid=454" TargetMode="External"/><Relationship Id="rId37" Type="http://schemas.openxmlformats.org/officeDocument/2006/relationships/hyperlink" Target="http://www.revellat.fr/sophrobase/htdocs/compta/facture.php?facid=183" TargetMode="External"/><Relationship Id="rId40" Type="http://schemas.openxmlformats.org/officeDocument/2006/relationships/hyperlink" Target="http://www.revellat.fr/sophrobase/htdocs/compta/facture.php?facid=187" TargetMode="External"/><Relationship Id="rId45" Type="http://schemas.openxmlformats.org/officeDocument/2006/relationships/hyperlink" Target="http://www.revellat.fr/sophrobase/htdocs/compta/facture.php?facid=121" TargetMode="External"/><Relationship Id="rId53" Type="http://schemas.openxmlformats.org/officeDocument/2006/relationships/hyperlink" Target="http://www.revellat.fr/sophrobase/htdocs/comm/card.php?socid=454" TargetMode="External"/><Relationship Id="rId58" Type="http://schemas.openxmlformats.org/officeDocument/2006/relationships/hyperlink" Target="http://www.revellat.fr/sophrobase/htdocs/compta/facture.php?facid=236" TargetMode="External"/><Relationship Id="rId5" Type="http://schemas.openxmlformats.org/officeDocument/2006/relationships/hyperlink" Target="http://www.revellat.fr/sophrobase/htdocs/compta/facture.php?facid=42" TargetMode="External"/><Relationship Id="rId15" Type="http://schemas.openxmlformats.org/officeDocument/2006/relationships/hyperlink" Target="http://www.revellat.fr/sophrobase/htdocs/comm/card.php?socid=454" TargetMode="External"/><Relationship Id="rId23" Type="http://schemas.openxmlformats.org/officeDocument/2006/relationships/hyperlink" Target="http://www.revellat.fr/sophrobase/htdocs/comm/card.php?socid=454" TargetMode="External"/><Relationship Id="rId28" Type="http://schemas.openxmlformats.org/officeDocument/2006/relationships/hyperlink" Target="http://www.revellat.fr/sophrobase/htdocs/compta/facture.php?facid=73" TargetMode="External"/><Relationship Id="rId36" Type="http://schemas.openxmlformats.org/officeDocument/2006/relationships/hyperlink" Target="http://www.revellat.fr/sophrobase/htdocs/compta/facture.php?facid=174" TargetMode="External"/><Relationship Id="rId49" Type="http://schemas.openxmlformats.org/officeDocument/2006/relationships/hyperlink" Target="http://www.revellat.fr/sophrobase/htdocs/compta/facture.php?facid=120" TargetMode="External"/><Relationship Id="rId57" Type="http://schemas.openxmlformats.org/officeDocument/2006/relationships/hyperlink" Target="http://www.revellat.fr/sophrobase/htdocs/compta/facture.php?facid=238" TargetMode="External"/><Relationship Id="rId10" Type="http://schemas.openxmlformats.org/officeDocument/2006/relationships/hyperlink" Target="http://www.revellat.fr/sophrobase/htdocs/compta/facture.php?facid=48" TargetMode="External"/><Relationship Id="rId19" Type="http://schemas.openxmlformats.org/officeDocument/2006/relationships/hyperlink" Target="http://www.revellat.fr/sophrobase/htdocs/comm/card.php?socid=454" TargetMode="External"/><Relationship Id="rId31" Type="http://schemas.openxmlformats.org/officeDocument/2006/relationships/hyperlink" Target="http://www.revellat.fr/sophrobase/htdocs/compta/facture.php?facid=198" TargetMode="External"/><Relationship Id="rId44" Type="http://schemas.openxmlformats.org/officeDocument/2006/relationships/hyperlink" Target="http://www.revellat.fr/sophrobase/htdocs/comm/card.php?socid=620" TargetMode="External"/><Relationship Id="rId52" Type="http://schemas.openxmlformats.org/officeDocument/2006/relationships/hyperlink" Target="http://www.revellat.fr/sophrobase/htdocs/compta/facture.php?facid=152" TargetMode="External"/><Relationship Id="rId60" Type="http://schemas.openxmlformats.org/officeDocument/2006/relationships/table" Target="../tables/table1.xml"/><Relationship Id="rId4" Type="http://schemas.openxmlformats.org/officeDocument/2006/relationships/hyperlink" Target="http://www.revellat.fr/sophrobase/htdocs/comm/card.php?socid=454" TargetMode="External"/><Relationship Id="rId9" Type="http://schemas.openxmlformats.org/officeDocument/2006/relationships/hyperlink" Target="http://www.revellat.fr/sophrobase/htdocs/compta/facture.php?facid=47" TargetMode="External"/><Relationship Id="rId14" Type="http://schemas.openxmlformats.org/officeDocument/2006/relationships/hyperlink" Target="http://www.revellat.fr/sophrobase/htdocs/compta/facture.php?facid=50" TargetMode="External"/><Relationship Id="rId22" Type="http://schemas.openxmlformats.org/officeDocument/2006/relationships/hyperlink" Target="http://www.revellat.fr/sophrobase/htdocs/comm/card.php?socid=454" TargetMode="External"/><Relationship Id="rId27" Type="http://schemas.openxmlformats.org/officeDocument/2006/relationships/hyperlink" Target="http://www.revellat.fr/sophrobase/htdocs/compta/facture.php?facid=153" TargetMode="External"/><Relationship Id="rId30" Type="http://schemas.openxmlformats.org/officeDocument/2006/relationships/hyperlink" Target="http://www.revellat.fr/sophrobase/htdocs/compta/facture.php?facid=204" TargetMode="External"/><Relationship Id="rId35" Type="http://schemas.openxmlformats.org/officeDocument/2006/relationships/hyperlink" Target="http://www.revellat.fr/sophrobase/htdocs/compta/facture.php?facid=112" TargetMode="External"/><Relationship Id="rId43" Type="http://schemas.openxmlformats.org/officeDocument/2006/relationships/hyperlink" Target="http://www.revellat.fr/sophrobase/htdocs/compta/facture.php?facid=185" TargetMode="External"/><Relationship Id="rId48" Type="http://schemas.openxmlformats.org/officeDocument/2006/relationships/hyperlink" Target="http://www.revellat.fr/sophrobase/htdocs/compta/facture.php?facid=169" TargetMode="External"/><Relationship Id="rId56" Type="http://schemas.openxmlformats.org/officeDocument/2006/relationships/hyperlink" Target="http://www.revellat.fr/sophrobase/htdocs/compta/facture.php?facid=233" TargetMode="External"/><Relationship Id="rId8" Type="http://schemas.openxmlformats.org/officeDocument/2006/relationships/hyperlink" Target="http://www.revellat.fr/sophrobase/htdocs/compta/facture.php?facid=45" TargetMode="External"/><Relationship Id="rId51" Type="http://schemas.openxmlformats.org/officeDocument/2006/relationships/hyperlink" Target="http://www.revellat.fr/sophrobase/htdocs/compta/facture.php?facid=123" TargetMode="External"/><Relationship Id="rId3" Type="http://schemas.openxmlformats.org/officeDocument/2006/relationships/hyperlink" Target="http://www.revellat.fr/sophrobase/htdocs/compta/facture.php?facid=4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vellat.fr/sophrobase/htdocs/compta/facture.php?facid=51" TargetMode="External"/><Relationship Id="rId18" Type="http://schemas.openxmlformats.org/officeDocument/2006/relationships/hyperlink" Target="http://www.revellat.fr/sophrobase/htdocs/comm/card.php?socid=543" TargetMode="External"/><Relationship Id="rId26" Type="http://schemas.openxmlformats.org/officeDocument/2006/relationships/hyperlink" Target="http://www.revellat.fr/sophrobase/htdocs/compta/facture.php?facid=148" TargetMode="External"/><Relationship Id="rId39" Type="http://schemas.openxmlformats.org/officeDocument/2006/relationships/hyperlink" Target="http://www.revellat.fr/sophrobase/htdocs/compta/facture.php?facid=200" TargetMode="External"/><Relationship Id="rId21" Type="http://schemas.openxmlformats.org/officeDocument/2006/relationships/hyperlink" Target="http://www.revellat.fr/sophrobase/htdocs/comm/card.php?socid=551" TargetMode="External"/><Relationship Id="rId34" Type="http://schemas.openxmlformats.org/officeDocument/2006/relationships/hyperlink" Target="http://www.revellat.fr/sophrobase/htdocs/compta/facture.php?facid=191" TargetMode="External"/><Relationship Id="rId42" Type="http://schemas.openxmlformats.org/officeDocument/2006/relationships/hyperlink" Target="http://www.revellat.fr/sophrobase/htdocs/compta/facture.php?facid=208" TargetMode="External"/><Relationship Id="rId47" Type="http://schemas.openxmlformats.org/officeDocument/2006/relationships/hyperlink" Target="http://www.revellat.fr/sophrobase/htdocs/compta/facture.php?facid=195" TargetMode="External"/><Relationship Id="rId50" Type="http://schemas.openxmlformats.org/officeDocument/2006/relationships/hyperlink" Target="http://www.revellat.fr/sophrobase/htdocs/compta/facture.php?facid=6" TargetMode="External"/><Relationship Id="rId55" Type="http://schemas.openxmlformats.org/officeDocument/2006/relationships/hyperlink" Target="http://www.revellat.fr/sophrobase/htdocs/compta/facture.php?facid=18" TargetMode="External"/><Relationship Id="rId63" Type="http://schemas.openxmlformats.org/officeDocument/2006/relationships/hyperlink" Target="http://www.revellat.fr/sophrobase/htdocs/comm/card.php?socid=664" TargetMode="External"/><Relationship Id="rId68" Type="http://schemas.openxmlformats.org/officeDocument/2006/relationships/hyperlink" Target="http://www.revellat.fr/sophrobase/htdocs/comm/card.php?socid=620" TargetMode="External"/><Relationship Id="rId76" Type="http://schemas.openxmlformats.org/officeDocument/2006/relationships/hyperlink" Target="http://www.revellat.fr/sophrobase/htdocs/comm/card.php?socid=499" TargetMode="External"/><Relationship Id="rId84" Type="http://schemas.openxmlformats.org/officeDocument/2006/relationships/table" Target="../tables/table2.xml"/><Relationship Id="rId7" Type="http://schemas.openxmlformats.org/officeDocument/2006/relationships/hyperlink" Target="http://www.revellat.fr/sophrobase/htdocs/compta/facture.php?facid=23" TargetMode="External"/><Relationship Id="rId71" Type="http://schemas.openxmlformats.org/officeDocument/2006/relationships/hyperlink" Target="http://www.revellat.fr/sophrobase/htdocs/comm/card.php?socid=170" TargetMode="External"/><Relationship Id="rId2" Type="http://schemas.openxmlformats.org/officeDocument/2006/relationships/hyperlink" Target="http://www.revellat.fr/sophrobase/htdocs/compta/facture.php?facid=25" TargetMode="External"/><Relationship Id="rId16" Type="http://schemas.openxmlformats.org/officeDocument/2006/relationships/hyperlink" Target="http://www.revellat.fr/sophrobase/htdocs/comm/card.php?socid=545" TargetMode="External"/><Relationship Id="rId29" Type="http://schemas.openxmlformats.org/officeDocument/2006/relationships/hyperlink" Target="http://www.revellat.fr/sophrobase/htdocs/compta/facture.php?facid=155" TargetMode="External"/><Relationship Id="rId11" Type="http://schemas.openxmlformats.org/officeDocument/2006/relationships/hyperlink" Target="http://www.revellat.fr/sophrobase/htdocs/comm/card.php?socid=584" TargetMode="External"/><Relationship Id="rId24" Type="http://schemas.openxmlformats.org/officeDocument/2006/relationships/hyperlink" Target="http://www.revellat.fr/sophrobase/htdocs/compta/facture.php?facid=139" TargetMode="External"/><Relationship Id="rId32" Type="http://schemas.openxmlformats.org/officeDocument/2006/relationships/hyperlink" Target="http://www.revellat.fr/sophrobase/htdocs/compta/facture.php?facid=172" TargetMode="External"/><Relationship Id="rId37" Type="http://schemas.openxmlformats.org/officeDocument/2006/relationships/hyperlink" Target="http://www.revellat.fr/sophrobase/htdocs/compta/facture.php?facid=201" TargetMode="External"/><Relationship Id="rId40" Type="http://schemas.openxmlformats.org/officeDocument/2006/relationships/hyperlink" Target="http://www.revellat.fr/sophrobase/htdocs/comm/card.php?socid=652" TargetMode="External"/><Relationship Id="rId45" Type="http://schemas.openxmlformats.org/officeDocument/2006/relationships/hyperlink" Target="http://www.revellat.fr/sophrobase/htdocs/compta/facture.php?facid=211" TargetMode="External"/><Relationship Id="rId53" Type="http://schemas.openxmlformats.org/officeDocument/2006/relationships/hyperlink" Target="http://www.revellat.fr/sophrobase/htdocs/compta/facture.php?facid=14" TargetMode="External"/><Relationship Id="rId58" Type="http://schemas.openxmlformats.org/officeDocument/2006/relationships/hyperlink" Target="http://www.revellat.fr/sophrobase/htdocs/comm/card.php?socid=654" TargetMode="External"/><Relationship Id="rId66" Type="http://schemas.openxmlformats.org/officeDocument/2006/relationships/hyperlink" Target="http://www.revellat.fr/sophrobase/htdocs/comm/card.php?socid=462" TargetMode="External"/><Relationship Id="rId74" Type="http://schemas.openxmlformats.org/officeDocument/2006/relationships/hyperlink" Target="http://www.revellat.fr/sophrobase/htdocs/comm/card.php?socid=261" TargetMode="External"/><Relationship Id="rId79" Type="http://schemas.openxmlformats.org/officeDocument/2006/relationships/hyperlink" Target="http://www.revellat.fr/sophrobase/htdocs/comm/card.php?socid=645" TargetMode="External"/><Relationship Id="rId5" Type="http://schemas.openxmlformats.org/officeDocument/2006/relationships/hyperlink" Target="http://www.revellat.fr/sophrobase/htdocs/compta/facture.php?facid=28" TargetMode="External"/><Relationship Id="rId61" Type="http://schemas.openxmlformats.org/officeDocument/2006/relationships/hyperlink" Target="http://www.revellat.fr/sophrobase/htdocs/comm/card.php?socid=197" TargetMode="External"/><Relationship Id="rId82" Type="http://schemas.openxmlformats.org/officeDocument/2006/relationships/printerSettings" Target="../printerSettings/printerSettings2.bin"/><Relationship Id="rId10" Type="http://schemas.openxmlformats.org/officeDocument/2006/relationships/hyperlink" Target="http://www.revellat.fr/sophrobase/htdocs/compta/facture.php?facid=20" TargetMode="External"/><Relationship Id="rId19" Type="http://schemas.openxmlformats.org/officeDocument/2006/relationships/hyperlink" Target="http://www.revellat.fr/sophrobase/htdocs/comm/card.php?socid=592" TargetMode="External"/><Relationship Id="rId31" Type="http://schemas.openxmlformats.org/officeDocument/2006/relationships/hyperlink" Target="http://www.revellat.fr/sophrobase/htdocs/compta/facture.php?facid=58" TargetMode="External"/><Relationship Id="rId44" Type="http://schemas.openxmlformats.org/officeDocument/2006/relationships/hyperlink" Target="http://www.revellat.fr/sophrobase/htdocs/compta/facture.php?facid=2" TargetMode="External"/><Relationship Id="rId52" Type="http://schemas.openxmlformats.org/officeDocument/2006/relationships/hyperlink" Target="http://www.revellat.fr/sophrobase/htdocs/compta/facture.php?facid=12" TargetMode="External"/><Relationship Id="rId60" Type="http://schemas.openxmlformats.org/officeDocument/2006/relationships/hyperlink" Target="http://www.revellat.fr/sophrobase/htdocs/comm/card.php?socid=657" TargetMode="External"/><Relationship Id="rId65" Type="http://schemas.openxmlformats.org/officeDocument/2006/relationships/hyperlink" Target="http://www.revellat.fr/sophrobase/htdocs/comm/card.php?socid=655" TargetMode="External"/><Relationship Id="rId73" Type="http://schemas.openxmlformats.org/officeDocument/2006/relationships/hyperlink" Target="http://www.revellat.fr/sophrobase/htdocs/comm/card.php?socid=669" TargetMode="External"/><Relationship Id="rId78" Type="http://schemas.openxmlformats.org/officeDocument/2006/relationships/hyperlink" Target="http://www.revellat.fr/sophrobase/htdocs/comm/card.php?socid=670" TargetMode="External"/><Relationship Id="rId81" Type="http://schemas.openxmlformats.org/officeDocument/2006/relationships/hyperlink" Target="http://www.revellat.fr/sophrobase/htdocs/comm/card.php?socid=162" TargetMode="External"/><Relationship Id="rId4" Type="http://schemas.openxmlformats.org/officeDocument/2006/relationships/hyperlink" Target="http://www.revellat.fr/sophrobase/htdocs/compta/facture.php?facid=29" TargetMode="External"/><Relationship Id="rId9" Type="http://schemas.openxmlformats.org/officeDocument/2006/relationships/hyperlink" Target="http://www.revellat.fr/sophrobase/htdocs/compta/facture.php?facid=26" TargetMode="External"/><Relationship Id="rId14" Type="http://schemas.openxmlformats.org/officeDocument/2006/relationships/hyperlink" Target="http://www.revellat.fr/sophrobase/htdocs/compta/facture.php?facid=51" TargetMode="External"/><Relationship Id="rId22" Type="http://schemas.openxmlformats.org/officeDocument/2006/relationships/hyperlink" Target="http://www.revellat.fr/sophrobase/htdocs/compta/facture.php?facid=29" TargetMode="External"/><Relationship Id="rId27" Type="http://schemas.openxmlformats.org/officeDocument/2006/relationships/hyperlink" Target="http://www.revellat.fr/sophrobase/htdocs/compta/facture.php?facid=147" TargetMode="External"/><Relationship Id="rId30" Type="http://schemas.openxmlformats.org/officeDocument/2006/relationships/hyperlink" Target="http://www.revellat.fr/sophrobase/htdocs/compta/facture.php?facid=156" TargetMode="External"/><Relationship Id="rId35" Type="http://schemas.openxmlformats.org/officeDocument/2006/relationships/hyperlink" Target="http://www.revellat.fr/sophrobase/htdocs/compta/facture.php?facid=192" TargetMode="External"/><Relationship Id="rId43" Type="http://schemas.openxmlformats.org/officeDocument/2006/relationships/hyperlink" Target="http://www.revellat.fr/sophrobase/htdocs/compta/facture.php?facid=207" TargetMode="External"/><Relationship Id="rId48" Type="http://schemas.openxmlformats.org/officeDocument/2006/relationships/hyperlink" Target="http://www.revellat.fr/sophrobase/htdocs/compta/facture.php?facid=4" TargetMode="External"/><Relationship Id="rId56" Type="http://schemas.openxmlformats.org/officeDocument/2006/relationships/hyperlink" Target="http://www.revellat.fr/sophrobase/htdocs/compta/facture.php?facid=19" TargetMode="External"/><Relationship Id="rId64" Type="http://schemas.openxmlformats.org/officeDocument/2006/relationships/hyperlink" Target="http://www.revellat.fr/sophrobase/htdocs/comm/card.php?socid=654" TargetMode="External"/><Relationship Id="rId69" Type="http://schemas.openxmlformats.org/officeDocument/2006/relationships/hyperlink" Target="http://www.revellat.fr/sophrobase/htdocs/comm/card.php?socid=165" TargetMode="External"/><Relationship Id="rId77" Type="http://schemas.openxmlformats.org/officeDocument/2006/relationships/hyperlink" Target="http://www.revellat.fr/sophrobase/htdocs/comm/card.php?socid=118" TargetMode="External"/><Relationship Id="rId8" Type="http://schemas.openxmlformats.org/officeDocument/2006/relationships/hyperlink" Target="http://www.revellat.fr/sophrobase/htdocs/compta/facture.php?facid=27" TargetMode="External"/><Relationship Id="rId51" Type="http://schemas.openxmlformats.org/officeDocument/2006/relationships/hyperlink" Target="http://www.revellat.fr/sophrobase/htdocs/compta/facture.php?facid=7" TargetMode="External"/><Relationship Id="rId72" Type="http://schemas.openxmlformats.org/officeDocument/2006/relationships/hyperlink" Target="http://www.revellat.fr/sophrobase/htdocs/comm/card.php?socid=462" TargetMode="External"/><Relationship Id="rId80" Type="http://schemas.openxmlformats.org/officeDocument/2006/relationships/hyperlink" Target="http://www.revellat.fr/sophrobase/htdocs/comm/card.php?socid=671" TargetMode="External"/><Relationship Id="rId3" Type="http://schemas.openxmlformats.org/officeDocument/2006/relationships/hyperlink" Target="http://www.revellat.fr/sophrobase/htdocs/compta/facture.php?facid=22" TargetMode="External"/><Relationship Id="rId12" Type="http://schemas.openxmlformats.org/officeDocument/2006/relationships/hyperlink" Target="http://www.revellat.fr/sophrobase/htdocs/compta/facture.php?facid=35" TargetMode="External"/><Relationship Id="rId17" Type="http://schemas.openxmlformats.org/officeDocument/2006/relationships/hyperlink" Target="http://www.revellat.fr/sophrobase/htdocs/comm/card.php?socid=213" TargetMode="External"/><Relationship Id="rId25" Type="http://schemas.openxmlformats.org/officeDocument/2006/relationships/hyperlink" Target="http://www.revellat.fr/sophrobase/htdocs/compta/facture.php?facid=150" TargetMode="External"/><Relationship Id="rId33" Type="http://schemas.openxmlformats.org/officeDocument/2006/relationships/hyperlink" Target="http://www.revellat.fr/sophrobase/htdocs/compta/facture.php?facid=190" TargetMode="External"/><Relationship Id="rId38" Type="http://schemas.openxmlformats.org/officeDocument/2006/relationships/hyperlink" Target="http://www.revellat.fr/sophrobase/htdocs/compta/facture.php?facid=199" TargetMode="External"/><Relationship Id="rId46" Type="http://schemas.openxmlformats.org/officeDocument/2006/relationships/hyperlink" Target="http://www.revellat.fr/sophrobase/htdocs/compta/facture.php?facid=143" TargetMode="External"/><Relationship Id="rId59" Type="http://schemas.openxmlformats.org/officeDocument/2006/relationships/hyperlink" Target="http://www.revellat.fr/sophrobase/htdocs/compta/facture.php?facid=214" TargetMode="External"/><Relationship Id="rId67" Type="http://schemas.openxmlformats.org/officeDocument/2006/relationships/hyperlink" Target="http://www.revellat.fr/sophrobase/htdocs/comm/card.php?socid=643" TargetMode="External"/><Relationship Id="rId20" Type="http://schemas.openxmlformats.org/officeDocument/2006/relationships/hyperlink" Target="http://www.revellat.fr/sophrobase/htdocs/comm/card.php?socid=170" TargetMode="External"/><Relationship Id="rId41" Type="http://schemas.openxmlformats.org/officeDocument/2006/relationships/hyperlink" Target="http://www.revellat.fr/sophrobase/htdocs/compta/facture.php?facid=209" TargetMode="External"/><Relationship Id="rId54" Type="http://schemas.openxmlformats.org/officeDocument/2006/relationships/hyperlink" Target="http://www.revellat.fr/sophrobase/htdocs/compta/facture.php?facid=16" TargetMode="External"/><Relationship Id="rId62" Type="http://schemas.openxmlformats.org/officeDocument/2006/relationships/hyperlink" Target="http://www.revellat.fr/sophrobase/htdocs/comm/card.php?socid=643" TargetMode="External"/><Relationship Id="rId70" Type="http://schemas.openxmlformats.org/officeDocument/2006/relationships/hyperlink" Target="http://www.revellat.fr/sophrobase/htdocs/comm/card.php?socid=170" TargetMode="External"/><Relationship Id="rId75" Type="http://schemas.openxmlformats.org/officeDocument/2006/relationships/hyperlink" Target="http://www.revellat.fr/sophrobase/htdocs/comm/card.php?socid=664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http://www.revellat.fr/sophrobase/htdocs/compta/facture.php?facid=21" TargetMode="External"/><Relationship Id="rId6" Type="http://schemas.openxmlformats.org/officeDocument/2006/relationships/hyperlink" Target="http://www.revellat.fr/sophrobase/htdocs/compta/facture.php?facid=24" TargetMode="External"/><Relationship Id="rId15" Type="http://schemas.openxmlformats.org/officeDocument/2006/relationships/hyperlink" Target="http://www.revellat.fr/sophrobase/htdocs/compta/facture.php?facid=51" TargetMode="External"/><Relationship Id="rId23" Type="http://schemas.openxmlformats.org/officeDocument/2006/relationships/hyperlink" Target="http://www.revellat.fr/sophrobase/htdocs/comm/card.php?socid=123" TargetMode="External"/><Relationship Id="rId28" Type="http://schemas.openxmlformats.org/officeDocument/2006/relationships/hyperlink" Target="http://www.revellat.fr/sophrobase/htdocs/compta/facture.php?facid=145" TargetMode="External"/><Relationship Id="rId36" Type="http://schemas.openxmlformats.org/officeDocument/2006/relationships/hyperlink" Target="http://www.revellat.fr/sophrobase/htdocs/compta/facture.php?facid=197" TargetMode="External"/><Relationship Id="rId49" Type="http://schemas.openxmlformats.org/officeDocument/2006/relationships/hyperlink" Target="http://www.revellat.fr/sophrobase/htdocs/compta/facture.php?facid=8" TargetMode="External"/><Relationship Id="rId57" Type="http://schemas.openxmlformats.org/officeDocument/2006/relationships/hyperlink" Target="http://www.revellat.fr/sophrobase/htdocs/compta/facture.php?facid=17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icolas_brinster@hotmail.fr" TargetMode="External"/><Relationship Id="rId3" Type="http://schemas.openxmlformats.org/officeDocument/2006/relationships/hyperlink" Target="mailto:pascalesayah@hotmail.fr" TargetMode="External"/><Relationship Id="rId7" Type="http://schemas.openxmlformats.org/officeDocument/2006/relationships/hyperlink" Target="mailto:md.claire@wanadoo.fr" TargetMode="External"/><Relationship Id="rId2" Type="http://schemas.openxmlformats.org/officeDocument/2006/relationships/hyperlink" Target="mailto:martine-kagan@orange.fr" TargetMode="External"/><Relationship Id="rId1" Type="http://schemas.openxmlformats.org/officeDocument/2006/relationships/hyperlink" Target="mailto:vocallifecoaching@gmail.com" TargetMode="External"/><Relationship Id="rId6" Type="http://schemas.openxmlformats.org/officeDocument/2006/relationships/hyperlink" Target="mailto:resa@seveetpapillon,org" TargetMode="External"/><Relationship Id="rId5" Type="http://schemas.openxmlformats.org/officeDocument/2006/relationships/hyperlink" Target="mailto:erevellat@sophrokhepri.fr" TargetMode="External"/><Relationship Id="rId10" Type="http://schemas.openxmlformats.org/officeDocument/2006/relationships/table" Target="../tables/table3.xml"/><Relationship Id="rId4" Type="http://schemas.openxmlformats.org/officeDocument/2006/relationships/hyperlink" Target="mailto:md.claire@wanadoo.fr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N370"/>
  <sheetViews>
    <sheetView topLeftCell="I132" zoomScale="70" zoomScaleNormal="70" workbookViewId="0">
      <selection activeCell="K146" sqref="K146"/>
    </sheetView>
  </sheetViews>
  <sheetFormatPr baseColWidth="10" defaultRowHeight="15" x14ac:dyDescent="0.25"/>
  <cols>
    <col min="1" max="1" width="35.5" customWidth="1"/>
    <col min="2" max="2" width="24.125" customWidth="1"/>
    <col min="3" max="3" width="14" customWidth="1"/>
    <col min="4" max="4" width="22.625" customWidth="1"/>
    <col min="5" max="5" width="26.25" customWidth="1"/>
    <col min="6" max="6" width="28" customWidth="1"/>
    <col min="7" max="7" width="30.125" customWidth="1"/>
    <col min="8" max="8" width="29.375" customWidth="1"/>
    <col min="9" max="11" width="11.625" customWidth="1"/>
    <col min="12" max="13" width="12.625" customWidth="1"/>
    <col min="14" max="14" width="13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44" t="s">
        <v>519</v>
      </c>
      <c r="F1" t="s">
        <v>4</v>
      </c>
      <c r="G1" t="s">
        <v>5</v>
      </c>
      <c r="H1" t="s">
        <v>6</v>
      </c>
      <c r="I1" s="36" t="s">
        <v>242</v>
      </c>
      <c r="J1" t="s">
        <v>7</v>
      </c>
      <c r="K1" t="s">
        <v>8</v>
      </c>
      <c r="L1" t="s">
        <v>9</v>
      </c>
      <c r="M1" t="s">
        <v>10</v>
      </c>
    </row>
    <row r="2" spans="1:13" x14ac:dyDescent="0.25">
      <c r="A2" t="s">
        <v>11</v>
      </c>
      <c r="B2">
        <v>2</v>
      </c>
      <c r="C2" s="1">
        <v>42166</v>
      </c>
      <c r="D2" t="s">
        <v>12</v>
      </c>
      <c r="E2" t="s">
        <v>13</v>
      </c>
      <c r="F2" t="s">
        <v>14</v>
      </c>
      <c r="G2" t="s">
        <v>15</v>
      </c>
      <c r="H2">
        <v>70</v>
      </c>
      <c r="I2">
        <v>116.67</v>
      </c>
      <c r="J2">
        <v>23.33</v>
      </c>
      <c r="K2">
        <v>140</v>
      </c>
      <c r="L2" t="s">
        <v>16</v>
      </c>
      <c r="M2" t="s">
        <v>17</v>
      </c>
    </row>
    <row r="3" spans="1:13" x14ac:dyDescent="0.25">
      <c r="A3" t="s">
        <v>18</v>
      </c>
      <c r="B3">
        <v>1</v>
      </c>
      <c r="C3" s="1">
        <v>42167</v>
      </c>
      <c r="D3" t="s">
        <v>19</v>
      </c>
      <c r="E3" t="s">
        <v>20</v>
      </c>
      <c r="F3" t="s">
        <v>21</v>
      </c>
      <c r="G3" t="s">
        <v>22</v>
      </c>
      <c r="H3">
        <v>70</v>
      </c>
      <c r="I3">
        <v>58.33</v>
      </c>
      <c r="J3">
        <v>11.67</v>
      </c>
      <c r="K3">
        <v>70</v>
      </c>
    </row>
    <row r="4" spans="1:13" x14ac:dyDescent="0.25">
      <c r="A4" t="s">
        <v>23</v>
      </c>
      <c r="B4">
        <v>2</v>
      </c>
      <c r="C4" s="1">
        <v>42168</v>
      </c>
      <c r="D4" t="s">
        <v>24</v>
      </c>
      <c r="E4" t="s">
        <v>25</v>
      </c>
      <c r="F4" t="s">
        <v>26</v>
      </c>
      <c r="G4" t="s">
        <v>27</v>
      </c>
      <c r="H4">
        <v>50</v>
      </c>
      <c r="I4">
        <v>83.33</v>
      </c>
      <c r="J4">
        <v>16.670000000000002</v>
      </c>
      <c r="K4">
        <v>100</v>
      </c>
    </row>
    <row r="5" spans="1:13" x14ac:dyDescent="0.25">
      <c r="A5" t="s">
        <v>28</v>
      </c>
      <c r="B5">
        <v>4</v>
      </c>
      <c r="C5" s="1">
        <v>42169</v>
      </c>
      <c r="D5" t="s">
        <v>29</v>
      </c>
      <c r="E5" t="s">
        <v>30</v>
      </c>
      <c r="F5" t="s">
        <v>31</v>
      </c>
      <c r="G5" t="s">
        <v>32</v>
      </c>
      <c r="H5">
        <v>50</v>
      </c>
      <c r="I5">
        <v>166.67</v>
      </c>
      <c r="J5">
        <v>33.33</v>
      </c>
      <c r="K5">
        <v>200</v>
      </c>
      <c r="L5">
        <v>2929086</v>
      </c>
      <c r="M5" t="s">
        <v>33</v>
      </c>
    </row>
    <row r="6" spans="1:13" x14ac:dyDescent="0.25">
      <c r="A6" t="s">
        <v>34</v>
      </c>
      <c r="B6">
        <v>1</v>
      </c>
      <c r="C6" s="1">
        <v>42172</v>
      </c>
      <c r="D6" t="s">
        <v>35</v>
      </c>
      <c r="E6" t="s">
        <v>36</v>
      </c>
      <c r="F6" t="s">
        <v>37</v>
      </c>
      <c r="G6" t="s">
        <v>38</v>
      </c>
      <c r="H6">
        <v>70</v>
      </c>
      <c r="I6">
        <v>58.33</v>
      </c>
      <c r="J6">
        <v>11.67</v>
      </c>
      <c r="K6">
        <v>70</v>
      </c>
      <c r="L6">
        <v>3117613</v>
      </c>
      <c r="M6" t="s">
        <v>39</v>
      </c>
    </row>
    <row r="7" spans="1:13" x14ac:dyDescent="0.25">
      <c r="A7" t="s">
        <v>40</v>
      </c>
      <c r="B7">
        <v>1</v>
      </c>
      <c r="C7" s="1">
        <v>42172</v>
      </c>
      <c r="D7" t="s">
        <v>41</v>
      </c>
      <c r="E7" t="s">
        <v>42</v>
      </c>
      <c r="F7" t="s">
        <v>43</v>
      </c>
      <c r="G7" t="s">
        <v>44</v>
      </c>
      <c r="H7">
        <v>60</v>
      </c>
      <c r="I7">
        <v>50</v>
      </c>
      <c r="J7">
        <v>10</v>
      </c>
      <c r="K7">
        <v>60</v>
      </c>
      <c r="L7">
        <v>5434775</v>
      </c>
      <c r="M7" t="s">
        <v>33</v>
      </c>
    </row>
    <row r="8" spans="1:13" x14ac:dyDescent="0.25">
      <c r="A8" t="s">
        <v>45</v>
      </c>
      <c r="B8">
        <v>1</v>
      </c>
      <c r="C8" s="1">
        <v>42172</v>
      </c>
      <c r="D8" t="s">
        <v>46</v>
      </c>
      <c r="E8" t="s">
        <v>47</v>
      </c>
      <c r="F8" t="s">
        <v>48</v>
      </c>
      <c r="G8" t="s">
        <v>49</v>
      </c>
      <c r="H8">
        <v>70</v>
      </c>
      <c r="I8">
        <v>58.33</v>
      </c>
      <c r="J8">
        <v>11.67</v>
      </c>
      <c r="K8">
        <v>70</v>
      </c>
      <c r="L8">
        <v>5421034</v>
      </c>
      <c r="M8" t="s">
        <v>50</v>
      </c>
    </row>
    <row r="9" spans="1:13" x14ac:dyDescent="0.25">
      <c r="A9" t="s">
        <v>23</v>
      </c>
      <c r="B9">
        <v>1</v>
      </c>
      <c r="C9" s="1">
        <v>42172</v>
      </c>
      <c r="D9" t="s">
        <v>19</v>
      </c>
      <c r="E9" t="s">
        <v>20</v>
      </c>
      <c r="F9" t="s">
        <v>21</v>
      </c>
      <c r="G9" t="s">
        <v>22</v>
      </c>
      <c r="H9">
        <v>70</v>
      </c>
      <c r="I9">
        <v>58.33</v>
      </c>
      <c r="J9">
        <v>11.67</v>
      </c>
      <c r="K9">
        <v>70</v>
      </c>
      <c r="L9">
        <v>6888104</v>
      </c>
      <c r="M9" t="s">
        <v>33</v>
      </c>
    </row>
    <row r="10" spans="1:13" x14ac:dyDescent="0.25">
      <c r="A10" t="s">
        <v>51</v>
      </c>
      <c r="B10">
        <v>1</v>
      </c>
      <c r="C10" s="1">
        <v>42172</v>
      </c>
      <c r="D10" t="s">
        <v>52</v>
      </c>
      <c r="E10" t="s">
        <v>53</v>
      </c>
      <c r="F10" t="s">
        <v>54</v>
      </c>
      <c r="G10" t="s">
        <v>22</v>
      </c>
      <c r="H10">
        <v>50</v>
      </c>
      <c r="I10">
        <v>41.67</v>
      </c>
      <c r="J10">
        <v>8.33</v>
      </c>
      <c r="K10">
        <v>50</v>
      </c>
      <c r="L10">
        <v>6330628</v>
      </c>
      <c r="M10" t="s">
        <v>55</v>
      </c>
    </row>
    <row r="11" spans="1:13" x14ac:dyDescent="0.25">
      <c r="A11" t="s">
        <v>56</v>
      </c>
      <c r="B11">
        <v>1</v>
      </c>
      <c r="C11" s="1">
        <v>42172</v>
      </c>
      <c r="D11" t="s">
        <v>57</v>
      </c>
      <c r="E11" t="s">
        <v>58</v>
      </c>
      <c r="F11" t="s">
        <v>59</v>
      </c>
      <c r="G11" t="s">
        <v>60</v>
      </c>
      <c r="H11">
        <v>192</v>
      </c>
      <c r="I11">
        <v>160</v>
      </c>
      <c r="J11">
        <v>32</v>
      </c>
      <c r="K11">
        <v>192</v>
      </c>
      <c r="L11">
        <v>1632</v>
      </c>
      <c r="M11" t="s">
        <v>61</v>
      </c>
    </row>
    <row r="12" spans="1:13" x14ac:dyDescent="0.25">
      <c r="A12" t="s">
        <v>62</v>
      </c>
      <c r="B12">
        <v>1</v>
      </c>
      <c r="C12" s="1">
        <v>42172</v>
      </c>
      <c r="D12" t="s">
        <v>35</v>
      </c>
      <c r="E12" t="s">
        <v>36</v>
      </c>
      <c r="F12" t="s">
        <v>37</v>
      </c>
      <c r="G12" t="s">
        <v>38</v>
      </c>
      <c r="H12">
        <v>70</v>
      </c>
      <c r="I12">
        <v>58.33</v>
      </c>
      <c r="J12">
        <v>11.67</v>
      </c>
      <c r="K12">
        <v>70</v>
      </c>
      <c r="L12">
        <v>3117621</v>
      </c>
      <c r="M12" t="s">
        <v>39</v>
      </c>
    </row>
    <row r="13" spans="1:13" x14ac:dyDescent="0.25">
      <c r="A13" t="s">
        <v>23</v>
      </c>
      <c r="B13">
        <v>1</v>
      </c>
      <c r="C13" s="1">
        <v>42174</v>
      </c>
      <c r="D13" t="s">
        <v>19</v>
      </c>
      <c r="E13" t="s">
        <v>20</v>
      </c>
      <c r="F13" t="s">
        <v>21</v>
      </c>
      <c r="G13" t="s">
        <v>22</v>
      </c>
      <c r="H13">
        <v>70</v>
      </c>
      <c r="I13">
        <v>58.33</v>
      </c>
      <c r="J13">
        <v>11.67</v>
      </c>
      <c r="K13">
        <v>70</v>
      </c>
      <c r="L13">
        <v>6888107</v>
      </c>
      <c r="M13" t="s">
        <v>33</v>
      </c>
    </row>
    <row r="14" spans="1:13" x14ac:dyDescent="0.25">
      <c r="A14" t="s">
        <v>28</v>
      </c>
      <c r="B14">
        <v>4</v>
      </c>
      <c r="C14" s="1">
        <v>42174</v>
      </c>
      <c r="D14" t="s">
        <v>29</v>
      </c>
      <c r="E14" t="s">
        <v>30</v>
      </c>
      <c r="F14" t="s">
        <v>31</v>
      </c>
      <c r="G14" t="s">
        <v>32</v>
      </c>
      <c r="H14">
        <v>50</v>
      </c>
      <c r="I14">
        <v>166.67</v>
      </c>
      <c r="J14">
        <v>33.33</v>
      </c>
      <c r="K14">
        <v>200</v>
      </c>
      <c r="L14">
        <v>2929086</v>
      </c>
      <c r="M14" t="s">
        <v>33</v>
      </c>
    </row>
    <row r="15" spans="1:13" x14ac:dyDescent="0.25">
      <c r="A15" t="s">
        <v>63</v>
      </c>
      <c r="B15">
        <v>1</v>
      </c>
      <c r="C15" s="1">
        <v>42174</v>
      </c>
      <c r="D15" t="s">
        <v>35</v>
      </c>
      <c r="E15" t="s">
        <v>36</v>
      </c>
      <c r="F15" t="s">
        <v>37</v>
      </c>
      <c r="G15" t="s">
        <v>38</v>
      </c>
      <c r="H15">
        <v>70</v>
      </c>
      <c r="I15">
        <v>58.33</v>
      </c>
      <c r="J15">
        <v>11.67</v>
      </c>
      <c r="K15">
        <v>70</v>
      </c>
      <c r="L15">
        <v>3117624</v>
      </c>
      <c r="M15" t="s">
        <v>39</v>
      </c>
    </row>
    <row r="16" spans="1:13" x14ac:dyDescent="0.25">
      <c r="A16" t="s">
        <v>64</v>
      </c>
      <c r="B16">
        <v>1</v>
      </c>
      <c r="C16" s="1">
        <v>42174</v>
      </c>
      <c r="D16" t="s">
        <v>52</v>
      </c>
      <c r="E16" t="s">
        <v>53</v>
      </c>
      <c r="F16" t="s">
        <v>54</v>
      </c>
      <c r="G16" t="s">
        <v>22</v>
      </c>
      <c r="H16">
        <v>50</v>
      </c>
      <c r="I16">
        <v>41.67</v>
      </c>
      <c r="J16">
        <v>8.33</v>
      </c>
      <c r="K16">
        <v>50</v>
      </c>
      <c r="L16">
        <v>9592564</v>
      </c>
      <c r="M16" t="s">
        <v>55</v>
      </c>
    </row>
    <row r="17" spans="1:13" x14ac:dyDescent="0.25">
      <c r="A17" s="2" t="s">
        <v>65</v>
      </c>
      <c r="B17" s="2"/>
      <c r="C17" s="2"/>
      <c r="D17" s="2"/>
      <c r="E17" s="2"/>
      <c r="F17" s="2"/>
      <c r="G17" s="2"/>
      <c r="H17" s="2">
        <f>SUM(H2:H16)</f>
        <v>1062</v>
      </c>
      <c r="I17" s="2">
        <v>1235</v>
      </c>
      <c r="J17" s="2">
        <v>247</v>
      </c>
      <c r="K17" s="2">
        <v>1482</v>
      </c>
      <c r="L17" s="2"/>
      <c r="M17" s="2"/>
    </row>
    <row r="18" spans="1:13" x14ac:dyDescent="0.25">
      <c r="A18" t="s">
        <v>66</v>
      </c>
      <c r="B18">
        <v>1</v>
      </c>
      <c r="C18" s="1">
        <v>42195</v>
      </c>
      <c r="D18" t="s">
        <v>35</v>
      </c>
      <c r="E18" t="s">
        <v>36</v>
      </c>
      <c r="F18" t="s">
        <v>37</v>
      </c>
      <c r="G18" t="s">
        <v>38</v>
      </c>
      <c r="H18">
        <v>70</v>
      </c>
      <c r="I18">
        <v>58.33</v>
      </c>
      <c r="J18">
        <v>11.67</v>
      </c>
      <c r="K18">
        <v>70</v>
      </c>
      <c r="L18">
        <v>3117627</v>
      </c>
      <c r="M18" t="s">
        <v>39</v>
      </c>
    </row>
    <row r="19" spans="1:13" x14ac:dyDescent="0.25">
      <c r="A19" t="s">
        <v>67</v>
      </c>
      <c r="B19">
        <v>1</v>
      </c>
      <c r="C19" s="1">
        <v>42195</v>
      </c>
      <c r="D19" t="s">
        <v>52</v>
      </c>
      <c r="E19" t="s">
        <v>53</v>
      </c>
      <c r="F19" t="s">
        <v>54</v>
      </c>
      <c r="G19" t="s">
        <v>22</v>
      </c>
      <c r="H19">
        <v>50</v>
      </c>
      <c r="I19">
        <v>41.67</v>
      </c>
      <c r="J19">
        <v>8.33</v>
      </c>
      <c r="K19">
        <v>50</v>
      </c>
      <c r="L19">
        <v>9592567</v>
      </c>
      <c r="M19" t="s">
        <v>55</v>
      </c>
    </row>
    <row r="20" spans="1:13" x14ac:dyDescent="0.25">
      <c r="A20" t="s">
        <v>68</v>
      </c>
      <c r="B20">
        <v>1</v>
      </c>
      <c r="C20" s="1">
        <v>42195</v>
      </c>
      <c r="D20" t="s">
        <v>52</v>
      </c>
      <c r="E20" t="s">
        <v>53</v>
      </c>
      <c r="F20" t="s">
        <v>54</v>
      </c>
      <c r="G20" t="s">
        <v>22</v>
      </c>
      <c r="H20">
        <v>50</v>
      </c>
      <c r="I20">
        <v>41.67</v>
      </c>
      <c r="J20">
        <v>8.33</v>
      </c>
      <c r="K20">
        <v>50</v>
      </c>
      <c r="L20">
        <v>6330630</v>
      </c>
      <c r="M20" t="s">
        <v>55</v>
      </c>
    </row>
    <row r="21" spans="1:13" x14ac:dyDescent="0.25">
      <c r="A21" t="s">
        <v>69</v>
      </c>
      <c r="B21">
        <v>1</v>
      </c>
      <c r="C21" s="1">
        <v>42195</v>
      </c>
      <c r="D21" t="s">
        <v>52</v>
      </c>
      <c r="E21" t="s">
        <v>53</v>
      </c>
      <c r="F21" t="s">
        <v>70</v>
      </c>
      <c r="G21" t="s">
        <v>22</v>
      </c>
      <c r="H21">
        <v>50</v>
      </c>
      <c r="I21">
        <v>41.67</v>
      </c>
      <c r="J21">
        <v>8.33</v>
      </c>
      <c r="K21">
        <v>50</v>
      </c>
      <c r="L21">
        <v>6330631</v>
      </c>
      <c r="M21" t="s">
        <v>55</v>
      </c>
    </row>
    <row r="22" spans="1:13" x14ac:dyDescent="0.25">
      <c r="A22" t="s">
        <v>71</v>
      </c>
      <c r="B22">
        <v>1</v>
      </c>
      <c r="C22" s="1">
        <v>42195</v>
      </c>
      <c r="D22" t="s">
        <v>35</v>
      </c>
      <c r="E22" t="s">
        <v>36</v>
      </c>
      <c r="F22" t="s">
        <v>37</v>
      </c>
      <c r="G22" t="s">
        <v>38</v>
      </c>
      <c r="H22">
        <v>70</v>
      </c>
      <c r="I22">
        <v>58.33</v>
      </c>
      <c r="J22">
        <v>11.67</v>
      </c>
      <c r="K22">
        <v>70</v>
      </c>
      <c r="L22">
        <v>5514010</v>
      </c>
      <c r="M22" t="s">
        <v>50</v>
      </c>
    </row>
    <row r="23" spans="1:13" x14ac:dyDescent="0.25">
      <c r="A23" t="s">
        <v>72</v>
      </c>
      <c r="B23">
        <v>1</v>
      </c>
      <c r="C23" s="1">
        <v>42195</v>
      </c>
      <c r="D23" t="s">
        <v>35</v>
      </c>
      <c r="E23" t="s">
        <v>36</v>
      </c>
      <c r="F23" t="s">
        <v>37</v>
      </c>
      <c r="G23" t="s">
        <v>38</v>
      </c>
      <c r="H23">
        <v>70</v>
      </c>
      <c r="I23">
        <v>58.33</v>
      </c>
      <c r="J23">
        <v>11.67</v>
      </c>
      <c r="K23">
        <v>70</v>
      </c>
      <c r="L23">
        <v>3426301</v>
      </c>
      <c r="M23" t="s">
        <v>39</v>
      </c>
    </row>
    <row r="24" spans="1:13" x14ac:dyDescent="0.25">
      <c r="A24" t="s">
        <v>73</v>
      </c>
      <c r="B24">
        <v>1</v>
      </c>
      <c r="C24" s="1">
        <v>42195</v>
      </c>
      <c r="D24" t="s">
        <v>74</v>
      </c>
      <c r="E24" t="s">
        <v>75</v>
      </c>
      <c r="F24" t="s">
        <v>76</v>
      </c>
      <c r="G24" t="s">
        <v>77</v>
      </c>
      <c r="H24">
        <v>70</v>
      </c>
      <c r="I24">
        <v>58.33</v>
      </c>
      <c r="J24">
        <v>11.67</v>
      </c>
      <c r="K24">
        <v>70</v>
      </c>
      <c r="L24">
        <v>9542442</v>
      </c>
      <c r="M24" t="s">
        <v>17</v>
      </c>
    </row>
    <row r="25" spans="1:13" x14ac:dyDescent="0.25">
      <c r="A25" t="s">
        <v>78</v>
      </c>
      <c r="B25">
        <v>1</v>
      </c>
      <c r="C25" s="1">
        <v>42212</v>
      </c>
      <c r="D25" t="s">
        <v>74</v>
      </c>
      <c r="E25" t="s">
        <v>75</v>
      </c>
      <c r="F25" t="s">
        <v>76</v>
      </c>
      <c r="G25" t="s">
        <v>77</v>
      </c>
      <c r="H25">
        <v>70</v>
      </c>
      <c r="I25">
        <v>58.33</v>
      </c>
      <c r="J25">
        <v>11.67</v>
      </c>
      <c r="K25">
        <v>70</v>
      </c>
      <c r="L25">
        <v>9542443</v>
      </c>
      <c r="M25" t="s">
        <v>17</v>
      </c>
    </row>
    <row r="26" spans="1:13" x14ac:dyDescent="0.25">
      <c r="A26" t="s">
        <v>79</v>
      </c>
      <c r="B26">
        <v>1</v>
      </c>
      <c r="C26" s="1">
        <v>42212</v>
      </c>
      <c r="D26" t="s">
        <v>80</v>
      </c>
      <c r="E26" t="s">
        <v>81</v>
      </c>
      <c r="F26" t="s">
        <v>82</v>
      </c>
      <c r="G26" t="s">
        <v>83</v>
      </c>
      <c r="H26">
        <v>70</v>
      </c>
      <c r="I26">
        <v>58.33</v>
      </c>
      <c r="J26">
        <v>11.67</v>
      </c>
      <c r="K26">
        <v>70</v>
      </c>
      <c r="L26">
        <v>5409026</v>
      </c>
      <c r="M26" t="s">
        <v>50</v>
      </c>
    </row>
    <row r="27" spans="1:13" x14ac:dyDescent="0.25">
      <c r="A27" t="s">
        <v>84</v>
      </c>
      <c r="B27">
        <v>4</v>
      </c>
      <c r="C27" s="1">
        <v>42212</v>
      </c>
      <c r="D27" t="s">
        <v>29</v>
      </c>
      <c r="E27" t="s">
        <v>30</v>
      </c>
      <c r="F27" t="s">
        <v>31</v>
      </c>
      <c r="G27" t="s">
        <v>32</v>
      </c>
      <c r="H27">
        <v>50</v>
      </c>
      <c r="I27">
        <v>166.67</v>
      </c>
      <c r="J27">
        <v>33.33</v>
      </c>
      <c r="K27">
        <v>200</v>
      </c>
      <c r="L27">
        <v>2929087</v>
      </c>
      <c r="M27" t="s">
        <v>33</v>
      </c>
    </row>
    <row r="28" spans="1:13" x14ac:dyDescent="0.25">
      <c r="A28" t="s">
        <v>85</v>
      </c>
      <c r="B28">
        <v>1</v>
      </c>
      <c r="C28" s="1">
        <v>42215</v>
      </c>
      <c r="D28" t="s">
        <v>52</v>
      </c>
      <c r="E28" t="s">
        <v>53</v>
      </c>
      <c r="F28" t="s">
        <v>70</v>
      </c>
      <c r="G28" t="s">
        <v>22</v>
      </c>
      <c r="H28">
        <v>50</v>
      </c>
      <c r="I28">
        <v>41.67</v>
      </c>
      <c r="J28">
        <v>8.33</v>
      </c>
      <c r="K28">
        <v>50</v>
      </c>
      <c r="L28">
        <v>9592575</v>
      </c>
      <c r="M28" t="s">
        <v>55</v>
      </c>
    </row>
    <row r="29" spans="1:13" x14ac:dyDescent="0.25">
      <c r="A29" s="2" t="s">
        <v>86</v>
      </c>
      <c r="B29" s="2"/>
      <c r="C29" s="2"/>
      <c r="D29" s="2"/>
      <c r="E29" s="2"/>
      <c r="F29" s="2"/>
      <c r="G29" s="2"/>
      <c r="H29" s="2">
        <f>SUM(H18:H28)</f>
        <v>670</v>
      </c>
      <c r="I29" s="2">
        <v>683.33</v>
      </c>
      <c r="J29" s="2">
        <v>136.66999999999999</v>
      </c>
      <c r="K29" s="2">
        <v>820</v>
      </c>
      <c r="L29" s="2"/>
      <c r="M29" s="2"/>
    </row>
    <row r="30" spans="1:13" x14ac:dyDescent="0.25">
      <c r="A30" t="s">
        <v>87</v>
      </c>
      <c r="B30">
        <v>1</v>
      </c>
      <c r="C30" s="1">
        <v>42229</v>
      </c>
      <c r="D30" t="s">
        <v>74</v>
      </c>
      <c r="E30" t="s">
        <v>75</v>
      </c>
      <c r="F30" t="s">
        <v>76</v>
      </c>
      <c r="G30" t="s">
        <v>77</v>
      </c>
      <c r="H30">
        <v>70</v>
      </c>
      <c r="I30">
        <v>58.33</v>
      </c>
      <c r="J30">
        <v>11.67</v>
      </c>
      <c r="K30">
        <v>70</v>
      </c>
      <c r="L30">
        <v>9542445</v>
      </c>
      <c r="M30" t="s">
        <v>17</v>
      </c>
    </row>
    <row r="31" spans="1:13" x14ac:dyDescent="0.25">
      <c r="A31" t="s">
        <v>88</v>
      </c>
      <c r="B31">
        <v>1</v>
      </c>
      <c r="C31" s="1">
        <v>42229</v>
      </c>
      <c r="D31" t="s">
        <v>80</v>
      </c>
      <c r="E31" t="s">
        <v>81</v>
      </c>
      <c r="F31" t="s">
        <v>82</v>
      </c>
      <c r="G31" t="s">
        <v>83</v>
      </c>
      <c r="H31">
        <v>70</v>
      </c>
      <c r="I31">
        <v>58.33</v>
      </c>
      <c r="J31">
        <v>11.67</v>
      </c>
      <c r="K31">
        <v>70</v>
      </c>
      <c r="L31">
        <v>5409029</v>
      </c>
      <c r="M31" t="s">
        <v>50</v>
      </c>
    </row>
    <row r="32" spans="1:13" x14ac:dyDescent="0.25">
      <c r="A32" s="2" t="s">
        <v>89</v>
      </c>
      <c r="B32" s="2"/>
      <c r="C32" s="2"/>
      <c r="D32" s="2"/>
      <c r="E32" s="2"/>
      <c r="F32" s="2"/>
      <c r="G32" s="2"/>
      <c r="H32" s="2">
        <f>SUM(H30:H31)</f>
        <v>140</v>
      </c>
      <c r="I32" s="2">
        <v>116.67</v>
      </c>
      <c r="J32" s="2">
        <v>23.33</v>
      </c>
      <c r="K32" s="2">
        <v>140</v>
      </c>
      <c r="L32" s="2"/>
      <c r="M32" s="2"/>
    </row>
    <row r="33" spans="1:13" x14ac:dyDescent="0.25">
      <c r="A33" t="s">
        <v>90</v>
      </c>
      <c r="B33">
        <v>2</v>
      </c>
      <c r="C33" s="1">
        <v>42265</v>
      </c>
      <c r="D33" t="s">
        <v>91</v>
      </c>
      <c r="E33" t="s">
        <v>92</v>
      </c>
      <c r="F33" t="s">
        <v>93</v>
      </c>
      <c r="G33" t="s">
        <v>94</v>
      </c>
      <c r="H33">
        <v>70</v>
      </c>
      <c r="I33">
        <v>116.67</v>
      </c>
      <c r="J33">
        <v>23.33</v>
      </c>
      <c r="K33">
        <v>140</v>
      </c>
      <c r="L33">
        <v>7</v>
      </c>
      <c r="M33" t="s">
        <v>55</v>
      </c>
    </row>
    <row r="34" spans="1:13" x14ac:dyDescent="0.25">
      <c r="A34" t="s">
        <v>95</v>
      </c>
      <c r="B34">
        <v>1</v>
      </c>
      <c r="C34" s="1">
        <v>42265</v>
      </c>
      <c r="D34" t="s">
        <v>52</v>
      </c>
      <c r="E34" t="s">
        <v>53</v>
      </c>
      <c r="F34" t="s">
        <v>70</v>
      </c>
      <c r="G34" t="s">
        <v>22</v>
      </c>
      <c r="H34">
        <v>50</v>
      </c>
      <c r="I34">
        <v>41.67</v>
      </c>
      <c r="J34">
        <v>8.33</v>
      </c>
      <c r="K34">
        <v>50</v>
      </c>
      <c r="L34">
        <v>9592588</v>
      </c>
      <c r="M34" t="s">
        <v>55</v>
      </c>
    </row>
    <row r="35" spans="1:13" x14ac:dyDescent="0.25">
      <c r="A35" t="s">
        <v>96</v>
      </c>
      <c r="B35">
        <v>1</v>
      </c>
      <c r="C35" s="1">
        <v>42265</v>
      </c>
      <c r="D35" t="s">
        <v>52</v>
      </c>
      <c r="E35" t="s">
        <v>53</v>
      </c>
      <c r="F35" t="s">
        <v>70</v>
      </c>
      <c r="G35" t="s">
        <v>22</v>
      </c>
      <c r="H35">
        <v>50</v>
      </c>
      <c r="I35">
        <v>41.67</v>
      </c>
      <c r="J35">
        <v>8.33</v>
      </c>
      <c r="K35">
        <v>50</v>
      </c>
      <c r="L35">
        <v>9592585</v>
      </c>
      <c r="M35" t="s">
        <v>55</v>
      </c>
    </row>
    <row r="36" spans="1:13" x14ac:dyDescent="0.25">
      <c r="A36" t="s">
        <v>97</v>
      </c>
      <c r="B36">
        <v>4</v>
      </c>
      <c r="C36" s="1">
        <v>42265</v>
      </c>
      <c r="D36" t="s">
        <v>29</v>
      </c>
      <c r="E36" t="s">
        <v>30</v>
      </c>
      <c r="F36" t="s">
        <v>31</v>
      </c>
      <c r="G36" t="s">
        <v>32</v>
      </c>
      <c r="H36">
        <v>50</v>
      </c>
      <c r="I36">
        <v>166.67</v>
      </c>
      <c r="J36">
        <v>33.33</v>
      </c>
      <c r="K36">
        <v>200</v>
      </c>
      <c r="L36">
        <v>2929088</v>
      </c>
      <c r="M36" t="s">
        <v>33</v>
      </c>
    </row>
    <row r="37" spans="1:13" x14ac:dyDescent="0.25">
      <c r="A37" t="s">
        <v>98</v>
      </c>
      <c r="B37">
        <v>1</v>
      </c>
      <c r="C37" s="1">
        <v>42265</v>
      </c>
      <c r="D37" t="s">
        <v>52</v>
      </c>
      <c r="E37" t="s">
        <v>53</v>
      </c>
      <c r="F37" t="s">
        <v>70</v>
      </c>
      <c r="G37" t="s">
        <v>22</v>
      </c>
      <c r="H37">
        <v>50</v>
      </c>
      <c r="I37">
        <v>41.67</v>
      </c>
      <c r="J37">
        <v>8.33</v>
      </c>
      <c r="K37">
        <v>50</v>
      </c>
      <c r="L37">
        <v>9592585</v>
      </c>
      <c r="M37" t="s">
        <v>55</v>
      </c>
    </row>
    <row r="38" spans="1:13" x14ac:dyDescent="0.25">
      <c r="A38" t="s">
        <v>84</v>
      </c>
      <c r="B38">
        <v>1</v>
      </c>
      <c r="C38" s="1">
        <v>42264</v>
      </c>
      <c r="D38" t="s">
        <v>74</v>
      </c>
      <c r="E38" t="s">
        <v>75</v>
      </c>
      <c r="F38" t="s">
        <v>76</v>
      </c>
      <c r="G38" t="s">
        <v>77</v>
      </c>
      <c r="H38">
        <v>70</v>
      </c>
      <c r="I38">
        <v>58.33</v>
      </c>
      <c r="J38">
        <v>11.67</v>
      </c>
      <c r="K38">
        <v>70</v>
      </c>
      <c r="L38">
        <v>9542448</v>
      </c>
      <c r="M38" t="s">
        <v>17</v>
      </c>
    </row>
    <row r="39" spans="1:13" x14ac:dyDescent="0.25">
      <c r="A39" s="2" t="s">
        <v>99</v>
      </c>
      <c r="B39" s="2"/>
      <c r="C39" s="2"/>
      <c r="D39" s="2"/>
      <c r="E39" s="2"/>
      <c r="F39" s="2"/>
      <c r="G39" s="2"/>
      <c r="H39" s="2">
        <f>SUM(H33:H38)</f>
        <v>340</v>
      </c>
      <c r="I39" s="2">
        <f>SUM(I33:I38)</f>
        <v>466.67999999999995</v>
      </c>
      <c r="J39" s="2"/>
      <c r="K39" s="2">
        <f>SUM(K33:K38)</f>
        <v>560</v>
      </c>
      <c r="L39" s="2"/>
      <c r="M39" s="2"/>
    </row>
    <row r="40" spans="1:13" x14ac:dyDescent="0.25">
      <c r="A40" t="s">
        <v>97</v>
      </c>
      <c r="B40">
        <v>1</v>
      </c>
      <c r="C40" s="1">
        <v>42264</v>
      </c>
      <c r="D40" t="s">
        <v>52</v>
      </c>
      <c r="E40" t="s">
        <v>100</v>
      </c>
      <c r="F40" t="s">
        <v>70</v>
      </c>
      <c r="G40" t="s">
        <v>22</v>
      </c>
      <c r="H40">
        <v>50</v>
      </c>
      <c r="I40">
        <v>41.67</v>
      </c>
      <c r="J40">
        <v>8.33</v>
      </c>
      <c r="K40">
        <v>50</v>
      </c>
      <c r="L40">
        <v>9592548</v>
      </c>
      <c r="M40" t="s">
        <v>55</v>
      </c>
    </row>
    <row r="41" spans="1:13" x14ac:dyDescent="0.25">
      <c r="A41" s="2" t="s">
        <v>101</v>
      </c>
      <c r="B41" s="2"/>
      <c r="C41" s="2"/>
      <c r="D41" s="2"/>
      <c r="E41" s="2"/>
      <c r="F41" s="2"/>
      <c r="G41" s="2"/>
      <c r="H41" s="2">
        <v>50</v>
      </c>
      <c r="I41" s="2">
        <v>41.67</v>
      </c>
      <c r="J41" s="2"/>
      <c r="K41" s="2">
        <f>SUM(K40)</f>
        <v>50</v>
      </c>
      <c r="L41" s="2"/>
      <c r="M41" s="2"/>
    </row>
    <row r="42" spans="1:13" x14ac:dyDescent="0.25">
      <c r="A42" t="s">
        <v>102</v>
      </c>
      <c r="B42">
        <v>1</v>
      </c>
      <c r="C42" s="1">
        <v>42283</v>
      </c>
      <c r="D42" t="s">
        <v>52</v>
      </c>
      <c r="E42" t="s">
        <v>100</v>
      </c>
      <c r="F42" t="s">
        <v>70</v>
      </c>
      <c r="G42" t="s">
        <v>22</v>
      </c>
      <c r="H42">
        <v>50</v>
      </c>
      <c r="I42">
        <v>41.67</v>
      </c>
      <c r="J42">
        <v>8.33</v>
      </c>
      <c r="K42">
        <v>50</v>
      </c>
      <c r="L42">
        <v>9592553</v>
      </c>
      <c r="M42" t="s">
        <v>55</v>
      </c>
    </row>
    <row r="43" spans="1:13" x14ac:dyDescent="0.25">
      <c r="A43" t="s">
        <v>103</v>
      </c>
      <c r="B43">
        <v>1</v>
      </c>
      <c r="C43" s="1">
        <v>42286</v>
      </c>
      <c r="D43" t="s">
        <v>41</v>
      </c>
      <c r="E43" t="s">
        <v>42</v>
      </c>
      <c r="F43" t="s">
        <v>43</v>
      </c>
      <c r="G43" t="s">
        <v>44</v>
      </c>
      <c r="H43">
        <v>60</v>
      </c>
      <c r="I43">
        <v>50</v>
      </c>
      <c r="J43">
        <v>10</v>
      </c>
      <c r="K43">
        <v>60</v>
      </c>
    </row>
    <row r="44" spans="1:13" x14ac:dyDescent="0.25">
      <c r="A44" s="2" t="s">
        <v>104</v>
      </c>
      <c r="B44" s="2"/>
      <c r="C44" s="3"/>
      <c r="D44" s="2"/>
      <c r="E44" s="2"/>
      <c r="F44" s="2"/>
      <c r="G44" s="2"/>
      <c r="H44" s="2">
        <f>SUM(H42:H43)</f>
        <v>110</v>
      </c>
      <c r="I44" s="2">
        <f>SUM(I42:I43)</f>
        <v>91.67</v>
      </c>
      <c r="J44" s="2"/>
      <c r="K44" s="2">
        <f>SUM(K42:K43)</f>
        <v>110</v>
      </c>
      <c r="L44" s="2"/>
      <c r="M44" s="2"/>
    </row>
    <row r="45" spans="1:13" x14ac:dyDescent="0.25">
      <c r="A45" t="s">
        <v>105</v>
      </c>
      <c r="B45">
        <v>1</v>
      </c>
      <c r="C45" s="1">
        <v>42316</v>
      </c>
      <c r="D45" t="s">
        <v>80</v>
      </c>
      <c r="E45" t="s">
        <v>81</v>
      </c>
      <c r="F45" t="s">
        <v>82</v>
      </c>
      <c r="G45" t="s">
        <v>83</v>
      </c>
      <c r="H45">
        <v>50</v>
      </c>
      <c r="I45">
        <v>41.67</v>
      </c>
      <c r="J45">
        <v>8.33</v>
      </c>
      <c r="K45">
        <v>50</v>
      </c>
      <c r="L45">
        <v>95409038</v>
      </c>
      <c r="M45" t="s">
        <v>50</v>
      </c>
    </row>
    <row r="46" spans="1:13" x14ac:dyDescent="0.25">
      <c r="A46" t="s">
        <v>106</v>
      </c>
      <c r="B46">
        <v>1</v>
      </c>
      <c r="C46" s="1">
        <v>42320</v>
      </c>
      <c r="D46" t="s">
        <v>74</v>
      </c>
      <c r="E46" t="s">
        <v>75</v>
      </c>
      <c r="F46" t="s">
        <v>76</v>
      </c>
      <c r="G46" t="s">
        <v>77</v>
      </c>
      <c r="H46">
        <v>70</v>
      </c>
      <c r="I46">
        <v>58.33</v>
      </c>
      <c r="J46">
        <v>11.67</v>
      </c>
      <c r="K46">
        <v>70</v>
      </c>
      <c r="L46">
        <v>9542456</v>
      </c>
      <c r="M46" t="s">
        <v>17</v>
      </c>
    </row>
    <row r="47" spans="1:13" x14ac:dyDescent="0.25">
      <c r="A47" t="s">
        <v>107</v>
      </c>
      <c r="B47">
        <v>1</v>
      </c>
      <c r="C47" s="1">
        <v>42327</v>
      </c>
      <c r="D47" t="s">
        <v>108</v>
      </c>
      <c r="E47" t="s">
        <v>109</v>
      </c>
      <c r="F47" t="s">
        <v>110</v>
      </c>
      <c r="G47" t="s">
        <v>44</v>
      </c>
      <c r="H47">
        <v>45</v>
      </c>
      <c r="I47">
        <v>37.5</v>
      </c>
      <c r="J47">
        <v>7.5</v>
      </c>
      <c r="K47">
        <v>45</v>
      </c>
      <c r="L47">
        <v>92585067</v>
      </c>
      <c r="M47" t="s">
        <v>50</v>
      </c>
    </row>
    <row r="48" spans="1:13" x14ac:dyDescent="0.25">
      <c r="A48" t="s">
        <v>111</v>
      </c>
      <c r="B48">
        <v>1</v>
      </c>
      <c r="C48" s="1">
        <v>42329</v>
      </c>
      <c r="D48" t="s">
        <v>112</v>
      </c>
      <c r="E48" t="s">
        <v>113</v>
      </c>
      <c r="F48" t="s">
        <v>114</v>
      </c>
      <c r="G48" t="s">
        <v>115</v>
      </c>
      <c r="H48">
        <v>60</v>
      </c>
      <c r="I48">
        <v>50</v>
      </c>
      <c r="J48">
        <v>10</v>
      </c>
      <c r="K48">
        <v>60</v>
      </c>
      <c r="L48">
        <v>90000204</v>
      </c>
      <c r="M48" t="s">
        <v>61</v>
      </c>
    </row>
    <row r="49" spans="1:13" x14ac:dyDescent="0.25">
      <c r="A49" t="s">
        <v>116</v>
      </c>
      <c r="B49">
        <v>1</v>
      </c>
      <c r="C49" s="1">
        <v>42331</v>
      </c>
      <c r="D49" t="s">
        <v>117</v>
      </c>
      <c r="E49" t="s">
        <v>118</v>
      </c>
      <c r="F49" t="s">
        <v>119</v>
      </c>
      <c r="G49" t="s">
        <v>44</v>
      </c>
      <c r="H49">
        <v>60</v>
      </c>
      <c r="I49">
        <v>50</v>
      </c>
      <c r="J49">
        <v>10</v>
      </c>
      <c r="K49">
        <v>60</v>
      </c>
      <c r="L49">
        <v>92990751</v>
      </c>
      <c r="M49" t="s">
        <v>120</v>
      </c>
    </row>
    <row r="50" spans="1:13" x14ac:dyDescent="0.25">
      <c r="A50" t="s">
        <v>121</v>
      </c>
      <c r="B50">
        <v>1</v>
      </c>
      <c r="C50" s="1">
        <v>42331</v>
      </c>
      <c r="D50" t="s">
        <v>80</v>
      </c>
      <c r="E50" t="s">
        <v>81</v>
      </c>
      <c r="F50" t="s">
        <v>82</v>
      </c>
      <c r="G50" t="s">
        <v>83</v>
      </c>
      <c r="H50">
        <v>50</v>
      </c>
      <c r="I50">
        <v>41.67</v>
      </c>
      <c r="J50">
        <v>8.33</v>
      </c>
      <c r="K50">
        <v>50</v>
      </c>
      <c r="L50">
        <v>95409040</v>
      </c>
      <c r="M50" t="s">
        <v>50</v>
      </c>
    </row>
    <row r="51" spans="1:13" x14ac:dyDescent="0.25">
      <c r="A51" t="s">
        <v>122</v>
      </c>
      <c r="B51">
        <v>1</v>
      </c>
      <c r="C51" s="1">
        <v>42334</v>
      </c>
      <c r="D51" t="s">
        <v>117</v>
      </c>
      <c r="E51" t="s">
        <v>118</v>
      </c>
      <c r="F51" t="s">
        <v>119</v>
      </c>
      <c r="G51" t="s">
        <v>44</v>
      </c>
      <c r="H51">
        <v>60</v>
      </c>
      <c r="I51">
        <v>50</v>
      </c>
      <c r="J51">
        <v>10</v>
      </c>
      <c r="K51">
        <v>60</v>
      </c>
      <c r="L51">
        <v>92990753</v>
      </c>
      <c r="M51" t="s">
        <v>120</v>
      </c>
    </row>
    <row r="52" spans="1:13" x14ac:dyDescent="0.25">
      <c r="A52" t="s">
        <v>123</v>
      </c>
      <c r="B52">
        <v>1</v>
      </c>
      <c r="C52" s="1">
        <v>42338</v>
      </c>
      <c r="D52" t="s">
        <v>52</v>
      </c>
      <c r="E52" t="s">
        <v>100</v>
      </c>
      <c r="F52" t="s">
        <v>70</v>
      </c>
      <c r="G52" t="s">
        <v>22</v>
      </c>
      <c r="H52">
        <v>50</v>
      </c>
      <c r="I52">
        <v>41.67</v>
      </c>
      <c r="J52">
        <v>8.33</v>
      </c>
      <c r="K52">
        <v>50</v>
      </c>
      <c r="L52">
        <v>961179749</v>
      </c>
      <c r="M52" t="s">
        <v>55</v>
      </c>
    </row>
    <row r="53" spans="1:13" x14ac:dyDescent="0.25">
      <c r="A53" t="s">
        <v>124</v>
      </c>
      <c r="B53">
        <v>1</v>
      </c>
      <c r="C53" s="1">
        <v>42336</v>
      </c>
      <c r="D53" t="s">
        <v>112</v>
      </c>
      <c r="E53" t="s">
        <v>113</v>
      </c>
      <c r="F53" t="s">
        <v>114</v>
      </c>
      <c r="G53" t="s">
        <v>115</v>
      </c>
      <c r="H53">
        <v>60</v>
      </c>
      <c r="I53">
        <v>50</v>
      </c>
      <c r="J53">
        <v>10</v>
      </c>
      <c r="K53">
        <v>60</v>
      </c>
      <c r="L53">
        <v>90000206</v>
      </c>
      <c r="M53" t="s">
        <v>61</v>
      </c>
    </row>
    <row r="54" spans="1:13" s="38" customFormat="1" x14ac:dyDescent="0.25">
      <c r="A54" s="37" t="s">
        <v>125</v>
      </c>
      <c r="B54" s="37"/>
      <c r="C54" s="37"/>
      <c r="D54" s="37"/>
      <c r="E54" s="37"/>
      <c r="F54" s="37"/>
      <c r="G54" s="37"/>
      <c r="H54" s="37">
        <f>SUM(H45:H53)</f>
        <v>505</v>
      </c>
      <c r="I54" s="37">
        <f>SUM(I45:I53)</f>
        <v>420.84000000000003</v>
      </c>
      <c r="J54" s="37"/>
      <c r="K54" s="37">
        <f>SUM(K45:K53)</f>
        <v>505</v>
      </c>
      <c r="L54" s="37"/>
      <c r="M54" s="37"/>
    </row>
    <row r="55" spans="1:13" x14ac:dyDescent="0.25">
      <c r="A55" t="s">
        <v>126</v>
      </c>
      <c r="B55">
        <v>1</v>
      </c>
      <c r="C55" s="1">
        <v>42341</v>
      </c>
      <c r="D55" t="s">
        <v>117</v>
      </c>
      <c r="E55" t="s">
        <v>118</v>
      </c>
      <c r="F55" t="s">
        <v>119</v>
      </c>
      <c r="G55" t="s">
        <v>44</v>
      </c>
      <c r="H55">
        <v>70</v>
      </c>
      <c r="I55">
        <v>58.33</v>
      </c>
      <c r="J55">
        <v>11.67</v>
      </c>
      <c r="K55">
        <v>70</v>
      </c>
      <c r="L55">
        <v>92990757</v>
      </c>
      <c r="M55" t="s">
        <v>120</v>
      </c>
    </row>
    <row r="56" spans="1:13" x14ac:dyDescent="0.25">
      <c r="A56" t="s">
        <v>127</v>
      </c>
      <c r="B56">
        <v>1</v>
      </c>
      <c r="C56" s="1">
        <v>42355</v>
      </c>
      <c r="D56" t="s">
        <v>117</v>
      </c>
      <c r="E56" t="s">
        <v>118</v>
      </c>
      <c r="F56" t="s">
        <v>119</v>
      </c>
      <c r="G56" t="s">
        <v>44</v>
      </c>
      <c r="H56">
        <v>70</v>
      </c>
      <c r="I56">
        <v>58.33</v>
      </c>
      <c r="J56">
        <v>11.67</v>
      </c>
      <c r="K56">
        <v>70</v>
      </c>
      <c r="L56">
        <v>92990763</v>
      </c>
      <c r="M56" t="s">
        <v>120</v>
      </c>
    </row>
    <row r="57" spans="1:13" x14ac:dyDescent="0.25">
      <c r="A57" t="s">
        <v>128</v>
      </c>
      <c r="B57">
        <v>1</v>
      </c>
      <c r="C57" s="1">
        <v>42364</v>
      </c>
      <c r="D57" t="s">
        <v>112</v>
      </c>
      <c r="E57" t="s">
        <v>113</v>
      </c>
      <c r="F57" t="s">
        <v>114</v>
      </c>
      <c r="G57" t="s">
        <v>115</v>
      </c>
      <c r="H57">
        <v>60</v>
      </c>
      <c r="I57">
        <v>50</v>
      </c>
      <c r="J57">
        <v>10</v>
      </c>
      <c r="K57">
        <v>60</v>
      </c>
      <c r="L57">
        <v>90000211</v>
      </c>
      <c r="M57" t="s">
        <v>61</v>
      </c>
    </row>
    <row r="58" spans="1:13" x14ac:dyDescent="0.25">
      <c r="A58" t="s">
        <v>129</v>
      </c>
      <c r="B58">
        <v>1</v>
      </c>
      <c r="C58" s="1">
        <v>42341</v>
      </c>
      <c r="D58" t="s">
        <v>117</v>
      </c>
      <c r="E58" t="s">
        <v>118</v>
      </c>
      <c r="F58" t="s">
        <v>119</v>
      </c>
      <c r="G58" t="s">
        <v>44</v>
      </c>
      <c r="H58">
        <v>70</v>
      </c>
      <c r="I58">
        <v>58.33</v>
      </c>
      <c r="J58">
        <v>11.67</v>
      </c>
      <c r="K58">
        <v>70</v>
      </c>
      <c r="L58">
        <v>92990766</v>
      </c>
      <c r="M58" t="s">
        <v>120</v>
      </c>
    </row>
    <row r="59" spans="1:13" x14ac:dyDescent="0.25">
      <c r="A59" s="17" t="s">
        <v>179</v>
      </c>
      <c r="B59" s="20">
        <v>1</v>
      </c>
      <c r="C59" s="21">
        <v>42364</v>
      </c>
      <c r="D59" s="17" t="s">
        <v>178</v>
      </c>
      <c r="E59" s="20" t="s">
        <v>118</v>
      </c>
      <c r="F59" t="s">
        <v>119</v>
      </c>
      <c r="G59" t="s">
        <v>44</v>
      </c>
      <c r="H59">
        <v>70</v>
      </c>
      <c r="I59">
        <v>58.33</v>
      </c>
      <c r="J59">
        <v>11.67</v>
      </c>
      <c r="K59">
        <v>70</v>
      </c>
      <c r="L59" s="20">
        <v>2990766</v>
      </c>
      <c r="M59" s="20" t="s">
        <v>120</v>
      </c>
    </row>
    <row r="60" spans="1:13" ht="15.75" thickBot="1" x14ac:dyDescent="0.3">
      <c r="A60" s="37" t="s">
        <v>130</v>
      </c>
      <c r="B60" s="2"/>
      <c r="C60" s="2"/>
      <c r="D60" s="2"/>
      <c r="E60" s="2"/>
      <c r="F60" s="2"/>
      <c r="G60" s="2"/>
      <c r="H60" s="2">
        <f>SUM(H55:H59)</f>
        <v>340</v>
      </c>
      <c r="I60" s="2">
        <f>SUM(I55:I59)</f>
        <v>283.32</v>
      </c>
      <c r="J60" s="2"/>
      <c r="K60" s="2">
        <f>SUM(K55:K58)</f>
        <v>270</v>
      </c>
      <c r="L60" s="2"/>
      <c r="M60" s="2"/>
    </row>
    <row r="61" spans="1:13" ht="15.75" thickBot="1" x14ac:dyDescent="0.3">
      <c r="A61" s="17" t="s">
        <v>180</v>
      </c>
      <c r="B61" s="20">
        <v>1</v>
      </c>
      <c r="C61" s="23">
        <v>42389</v>
      </c>
      <c r="D61" s="17" t="s">
        <v>178</v>
      </c>
      <c r="E61" s="20" t="s">
        <v>118</v>
      </c>
      <c r="F61" t="s">
        <v>119</v>
      </c>
      <c r="G61" t="s">
        <v>44</v>
      </c>
      <c r="H61" s="20">
        <v>70</v>
      </c>
      <c r="I61" s="22">
        <v>58.33</v>
      </c>
      <c r="J61" s="22">
        <v>11.67</v>
      </c>
      <c r="K61" s="22">
        <v>70</v>
      </c>
      <c r="L61" s="22"/>
      <c r="M61" s="20"/>
    </row>
    <row r="62" spans="1:13" ht="15.75" thickBot="1" x14ac:dyDescent="0.3">
      <c r="A62" s="17" t="s">
        <v>182</v>
      </c>
      <c r="B62" s="20">
        <v>1</v>
      </c>
      <c r="C62" s="23">
        <v>42396</v>
      </c>
      <c r="D62" s="17" t="s">
        <v>178</v>
      </c>
      <c r="E62" s="20" t="s">
        <v>118</v>
      </c>
      <c r="F62" t="s">
        <v>119</v>
      </c>
      <c r="G62" t="s">
        <v>44</v>
      </c>
      <c r="H62" s="20">
        <v>100</v>
      </c>
      <c r="I62" s="22">
        <v>83.33</v>
      </c>
      <c r="J62" s="22">
        <v>16.670000000000002</v>
      </c>
      <c r="K62" s="22">
        <v>100</v>
      </c>
      <c r="L62" s="20"/>
      <c r="M62" s="20"/>
    </row>
    <row r="63" spans="1:13" ht="15.75" thickBot="1" x14ac:dyDescent="0.3">
      <c r="A63" s="17" t="s">
        <v>181</v>
      </c>
      <c r="B63" s="20">
        <v>1</v>
      </c>
      <c r="C63" s="23">
        <v>42387</v>
      </c>
      <c r="D63" t="s">
        <v>80</v>
      </c>
      <c r="E63" t="s">
        <v>81</v>
      </c>
      <c r="F63" t="s">
        <v>82</v>
      </c>
      <c r="G63" t="s">
        <v>83</v>
      </c>
      <c r="H63" s="20">
        <v>50</v>
      </c>
      <c r="I63" s="22">
        <v>41.67</v>
      </c>
      <c r="J63" s="22">
        <v>8.33</v>
      </c>
      <c r="K63" s="22">
        <v>50</v>
      </c>
      <c r="L63" s="22"/>
      <c r="M63" s="20"/>
    </row>
    <row r="64" spans="1:13" ht="15.75" thickBot="1" x14ac:dyDescent="0.3">
      <c r="A64" s="17" t="s">
        <v>183</v>
      </c>
      <c r="B64" s="20">
        <v>1</v>
      </c>
      <c r="C64" s="23">
        <v>42395</v>
      </c>
      <c r="D64" t="s">
        <v>80</v>
      </c>
      <c r="E64" t="s">
        <v>81</v>
      </c>
      <c r="F64" t="s">
        <v>82</v>
      </c>
      <c r="G64" t="s">
        <v>83</v>
      </c>
      <c r="H64" s="20">
        <v>50</v>
      </c>
      <c r="I64" s="22">
        <v>41.67</v>
      </c>
      <c r="J64" s="22">
        <v>8.33</v>
      </c>
      <c r="K64" s="22">
        <v>50</v>
      </c>
      <c r="L64" s="22"/>
      <c r="M64" s="20"/>
    </row>
    <row r="65" spans="1:13" ht="15.75" thickBot="1" x14ac:dyDescent="0.3">
      <c r="A65" s="17" t="s">
        <v>185</v>
      </c>
      <c r="B65" s="20">
        <v>1</v>
      </c>
      <c r="C65" s="23">
        <v>42398</v>
      </c>
      <c r="D65" s="20" t="s">
        <v>184</v>
      </c>
      <c r="E65" s="20" t="s">
        <v>109</v>
      </c>
      <c r="F65" s="20" t="s">
        <v>188</v>
      </c>
      <c r="G65" s="20" t="s">
        <v>44</v>
      </c>
      <c r="H65" s="20">
        <v>45</v>
      </c>
      <c r="I65" s="22">
        <v>37.5</v>
      </c>
      <c r="J65" s="22">
        <v>7.5</v>
      </c>
      <c r="K65" s="22">
        <v>45</v>
      </c>
      <c r="L65" s="20"/>
      <c r="M65" s="20"/>
    </row>
    <row r="66" spans="1:13" ht="15.75" thickBot="1" x14ac:dyDescent="0.3">
      <c r="A66" s="151" t="s">
        <v>510</v>
      </c>
      <c r="B66" s="20"/>
      <c r="C66" s="23">
        <v>42385</v>
      </c>
      <c r="D66" t="s">
        <v>112</v>
      </c>
      <c r="E66" t="s">
        <v>113</v>
      </c>
      <c r="F66" t="s">
        <v>114</v>
      </c>
      <c r="G66" t="s">
        <v>115</v>
      </c>
      <c r="H66" s="20">
        <v>45</v>
      </c>
      <c r="I66" s="24">
        <v>37.5</v>
      </c>
      <c r="J66" s="24">
        <v>7.5</v>
      </c>
      <c r="K66" s="24">
        <v>45</v>
      </c>
      <c r="L66" s="20"/>
      <c r="M66" s="20"/>
    </row>
    <row r="67" spans="1:13" ht="15.75" thickBot="1" x14ac:dyDescent="0.3">
      <c r="A67" s="37" t="s">
        <v>187</v>
      </c>
      <c r="B67" s="2"/>
      <c r="C67" s="2"/>
      <c r="D67" s="2"/>
      <c r="E67" s="2"/>
      <c r="F67" s="2"/>
      <c r="G67" s="2"/>
      <c r="H67" s="2">
        <f>SUM(H61:H66)</f>
        <v>360</v>
      </c>
      <c r="I67" s="2">
        <f>SUM(I61:I66)</f>
        <v>300</v>
      </c>
      <c r="J67" s="2"/>
      <c r="K67" s="2">
        <f>SUM(K61:K66)</f>
        <v>360</v>
      </c>
      <c r="L67" s="2"/>
      <c r="M67" s="2"/>
    </row>
    <row r="68" spans="1:13" ht="15.75" thickBot="1" x14ac:dyDescent="0.3">
      <c r="A68" s="17" t="s">
        <v>186</v>
      </c>
      <c r="B68" s="20">
        <v>1</v>
      </c>
      <c r="C68" s="23">
        <v>42405</v>
      </c>
      <c r="D68" s="20" t="s">
        <v>184</v>
      </c>
      <c r="E68" s="20" t="s">
        <v>109</v>
      </c>
      <c r="F68" s="20" t="s">
        <v>188</v>
      </c>
      <c r="G68" s="20" t="s">
        <v>44</v>
      </c>
      <c r="H68" s="20">
        <v>45</v>
      </c>
      <c r="I68" s="24">
        <v>37.5</v>
      </c>
      <c r="J68" s="24">
        <v>7.5</v>
      </c>
      <c r="K68" s="24">
        <v>45</v>
      </c>
      <c r="L68" s="20"/>
      <c r="M68" s="20"/>
    </row>
    <row r="69" spans="1:13" ht="15.75" thickBot="1" x14ac:dyDescent="0.3">
      <c r="A69" s="17" t="s">
        <v>189</v>
      </c>
      <c r="B69" s="20">
        <v>1</v>
      </c>
      <c r="C69" s="23">
        <v>42409</v>
      </c>
      <c r="D69" s="20" t="s">
        <v>184</v>
      </c>
      <c r="E69" s="20" t="s">
        <v>109</v>
      </c>
      <c r="F69" s="20" t="s">
        <v>188</v>
      </c>
      <c r="G69" s="20" t="s">
        <v>44</v>
      </c>
      <c r="H69" s="20">
        <v>45</v>
      </c>
      <c r="I69" s="24">
        <v>37.5</v>
      </c>
      <c r="J69" s="24">
        <v>7.5</v>
      </c>
      <c r="K69" s="24">
        <v>45</v>
      </c>
      <c r="L69" s="20"/>
      <c r="M69" s="20"/>
    </row>
    <row r="70" spans="1:13" s="44" customFormat="1" ht="15.75" thickBot="1" x14ac:dyDescent="0.3">
      <c r="A70" s="17" t="s">
        <v>484</v>
      </c>
      <c r="B70" s="20"/>
      <c r="C70" s="23">
        <v>42410</v>
      </c>
      <c r="D70" s="20" t="s">
        <v>196</v>
      </c>
      <c r="E70" s="20" t="s">
        <v>197</v>
      </c>
      <c r="F70" s="20" t="s">
        <v>188</v>
      </c>
      <c r="G70" s="20" t="s">
        <v>44</v>
      </c>
      <c r="H70" s="20">
        <v>45</v>
      </c>
      <c r="I70" s="20">
        <v>37.5</v>
      </c>
      <c r="J70" s="20">
        <v>7.5</v>
      </c>
      <c r="K70" s="20">
        <v>45</v>
      </c>
      <c r="L70" s="20"/>
      <c r="M70" s="20"/>
    </row>
    <row r="71" spans="1:13" ht="15.75" thickBot="1" x14ac:dyDescent="0.3">
      <c r="A71" s="17" t="s">
        <v>190</v>
      </c>
      <c r="B71" s="20">
        <v>1</v>
      </c>
      <c r="C71" s="23">
        <v>42410</v>
      </c>
      <c r="D71" t="s">
        <v>80</v>
      </c>
      <c r="E71" t="s">
        <v>81</v>
      </c>
      <c r="F71" t="s">
        <v>82</v>
      </c>
      <c r="G71" t="s">
        <v>83</v>
      </c>
      <c r="H71" s="20">
        <v>50</v>
      </c>
      <c r="I71" s="24">
        <v>41.67</v>
      </c>
      <c r="J71" s="24">
        <v>8.33</v>
      </c>
      <c r="K71" s="24">
        <v>50</v>
      </c>
      <c r="L71" s="20"/>
      <c r="M71" s="20"/>
    </row>
    <row r="72" spans="1:13" ht="15.75" thickBot="1" x14ac:dyDescent="0.3">
      <c r="A72" s="17" t="s">
        <v>191</v>
      </c>
      <c r="B72" s="20">
        <v>1</v>
      </c>
      <c r="C72" s="23">
        <v>42412</v>
      </c>
      <c r="D72" s="17" t="s">
        <v>178</v>
      </c>
      <c r="E72" s="20" t="s">
        <v>118</v>
      </c>
      <c r="F72" t="s">
        <v>119</v>
      </c>
      <c r="G72" t="s">
        <v>44</v>
      </c>
      <c r="H72" s="20">
        <v>100</v>
      </c>
      <c r="I72" s="24">
        <v>83.33</v>
      </c>
      <c r="J72" s="24">
        <v>16.670000000000002</v>
      </c>
      <c r="K72" s="24">
        <v>100</v>
      </c>
      <c r="L72" s="20"/>
      <c r="M72" s="20"/>
    </row>
    <row r="73" spans="1:13" ht="15.75" thickBot="1" x14ac:dyDescent="0.3">
      <c r="A73" s="17" t="s">
        <v>448</v>
      </c>
      <c r="B73" s="20">
        <v>1</v>
      </c>
      <c r="C73" s="23">
        <v>42413</v>
      </c>
      <c r="D73" s="20" t="s">
        <v>41</v>
      </c>
      <c r="E73" s="20" t="s">
        <v>195</v>
      </c>
      <c r="F73" t="s">
        <v>43</v>
      </c>
      <c r="G73" t="s">
        <v>44</v>
      </c>
      <c r="H73">
        <v>60</v>
      </c>
      <c r="I73">
        <v>50</v>
      </c>
      <c r="J73">
        <v>10</v>
      </c>
      <c r="K73">
        <v>60</v>
      </c>
      <c r="L73" s="20"/>
      <c r="M73" s="20"/>
    </row>
    <row r="74" spans="1:13" ht="15.75" thickBot="1" x14ac:dyDescent="0.3">
      <c r="A74" s="151" t="s">
        <v>475</v>
      </c>
      <c r="B74" s="20">
        <v>1</v>
      </c>
      <c r="C74" s="23">
        <v>42418</v>
      </c>
      <c r="D74" s="17" t="s">
        <v>178</v>
      </c>
      <c r="E74" s="20" t="s">
        <v>118</v>
      </c>
      <c r="F74" t="s">
        <v>119</v>
      </c>
      <c r="G74" t="s">
        <v>44</v>
      </c>
      <c r="H74" s="20">
        <v>100</v>
      </c>
      <c r="I74" s="24">
        <v>83.33</v>
      </c>
      <c r="J74" s="24">
        <v>16.670000000000002</v>
      </c>
      <c r="K74" s="24">
        <v>100</v>
      </c>
      <c r="L74" s="20"/>
      <c r="M74" s="20"/>
    </row>
    <row r="75" spans="1:13" ht="15.75" thickBot="1" x14ac:dyDescent="0.3">
      <c r="A75" s="17" t="s">
        <v>484</v>
      </c>
      <c r="B75" s="20">
        <v>1</v>
      </c>
      <c r="C75" s="23">
        <v>42419</v>
      </c>
      <c r="D75" s="20" t="s">
        <v>196</v>
      </c>
      <c r="E75" s="20" t="s">
        <v>197</v>
      </c>
      <c r="F75" s="20" t="s">
        <v>188</v>
      </c>
      <c r="G75" s="20" t="s">
        <v>44</v>
      </c>
      <c r="H75" s="20">
        <v>45</v>
      </c>
      <c r="I75" s="20">
        <v>37.5</v>
      </c>
      <c r="J75" s="20">
        <v>7.5</v>
      </c>
      <c r="K75" s="20">
        <v>45</v>
      </c>
      <c r="L75" s="20"/>
      <c r="M75" s="20"/>
    </row>
    <row r="76" spans="1:13" ht="15.75" thickBot="1" x14ac:dyDescent="0.3">
      <c r="A76" s="151" t="s">
        <v>515</v>
      </c>
      <c r="B76" s="20">
        <v>1</v>
      </c>
      <c r="C76" s="21">
        <v>42425</v>
      </c>
      <c r="D76" t="s">
        <v>80</v>
      </c>
      <c r="E76" t="s">
        <v>81</v>
      </c>
      <c r="F76" t="s">
        <v>82</v>
      </c>
      <c r="G76" t="s">
        <v>83</v>
      </c>
      <c r="H76" s="20">
        <v>50</v>
      </c>
      <c r="I76" s="22">
        <v>41.67</v>
      </c>
      <c r="J76" s="22">
        <v>8.33</v>
      </c>
      <c r="K76" s="22">
        <v>50</v>
      </c>
      <c r="L76" s="20" t="s">
        <v>203</v>
      </c>
      <c r="M76" s="20"/>
    </row>
    <row r="77" spans="1:13" ht="15.75" thickBot="1" x14ac:dyDescent="0.3">
      <c r="A77" s="17" t="s">
        <v>509</v>
      </c>
      <c r="B77" s="20">
        <v>1</v>
      </c>
      <c r="C77" s="21">
        <v>42425</v>
      </c>
      <c r="D77" s="20" t="s">
        <v>204</v>
      </c>
      <c r="E77" s="20" t="s">
        <v>205</v>
      </c>
      <c r="F77" s="20" t="s">
        <v>206</v>
      </c>
      <c r="G77" s="20" t="s">
        <v>207</v>
      </c>
      <c r="H77" s="20">
        <v>45</v>
      </c>
      <c r="I77" s="24">
        <v>37.5</v>
      </c>
      <c r="J77" s="24">
        <v>7.5</v>
      </c>
      <c r="K77" s="24">
        <v>45</v>
      </c>
      <c r="L77" s="20">
        <v>90001054</v>
      </c>
      <c r="M77" s="20"/>
    </row>
    <row r="78" spans="1:13" ht="15.75" thickBot="1" x14ac:dyDescent="0.3">
      <c r="A78" s="151" t="s">
        <v>516</v>
      </c>
      <c r="B78" s="20">
        <v>1</v>
      </c>
      <c r="C78" s="21">
        <v>42424</v>
      </c>
      <c r="D78" t="s">
        <v>74</v>
      </c>
      <c r="E78" t="s">
        <v>75</v>
      </c>
      <c r="F78" t="s">
        <v>76</v>
      </c>
      <c r="G78" t="s">
        <v>77</v>
      </c>
      <c r="H78" s="20">
        <v>45</v>
      </c>
      <c r="I78" s="24">
        <v>37.5</v>
      </c>
      <c r="J78" s="24">
        <v>7.5</v>
      </c>
      <c r="K78" s="24">
        <v>45</v>
      </c>
      <c r="L78" s="20">
        <v>99542462</v>
      </c>
      <c r="M78" s="20"/>
    </row>
    <row r="79" spans="1:13" x14ac:dyDescent="0.25">
      <c r="A79" s="152" t="s">
        <v>517</v>
      </c>
      <c r="B79" s="20">
        <v>1</v>
      </c>
      <c r="C79" s="21">
        <v>42424</v>
      </c>
      <c r="D79" t="s">
        <v>108</v>
      </c>
      <c r="E79" t="s">
        <v>109</v>
      </c>
      <c r="F79" t="s">
        <v>110</v>
      </c>
      <c r="G79" t="s">
        <v>44</v>
      </c>
      <c r="H79">
        <v>45</v>
      </c>
      <c r="I79">
        <v>37.5</v>
      </c>
      <c r="J79">
        <v>7.5</v>
      </c>
      <c r="K79">
        <v>45</v>
      </c>
      <c r="L79" s="20">
        <v>95741045</v>
      </c>
      <c r="M79" s="20"/>
    </row>
    <row r="80" spans="1:13" s="20" customFormat="1" ht="15.75" thickBot="1" x14ac:dyDescent="0.3">
      <c r="A80" s="156" t="s">
        <v>198</v>
      </c>
      <c r="B80" s="2"/>
      <c r="C80" s="3"/>
      <c r="D80" s="2"/>
      <c r="E80" s="2"/>
      <c r="F80" s="2"/>
      <c r="G80" s="2"/>
      <c r="H80" s="2">
        <f>SUM(H68:H79)</f>
        <v>675</v>
      </c>
      <c r="I80" s="2">
        <f>SUM(I68:I79)</f>
        <v>562.5</v>
      </c>
      <c r="J80" s="2"/>
      <c r="K80" s="2">
        <f>SUM(K68:K79)</f>
        <v>675</v>
      </c>
      <c r="L80" s="2"/>
      <c r="M80" s="2"/>
    </row>
    <row r="81" spans="1:13" ht="15.75" thickBot="1" x14ac:dyDescent="0.3">
      <c r="A81" s="151" t="s">
        <v>446</v>
      </c>
      <c r="B81" s="20">
        <v>1</v>
      </c>
      <c r="C81" s="21">
        <v>42430</v>
      </c>
      <c r="D81" s="20" t="s">
        <v>229</v>
      </c>
      <c r="E81" s="20" t="s">
        <v>230</v>
      </c>
      <c r="F81" s="20" t="s">
        <v>231</v>
      </c>
      <c r="G81" s="20" t="s">
        <v>22</v>
      </c>
      <c r="H81" s="20">
        <v>70</v>
      </c>
      <c r="I81" s="22">
        <v>58.33</v>
      </c>
      <c r="J81" s="22">
        <v>11.67</v>
      </c>
      <c r="K81" s="22">
        <v>70</v>
      </c>
      <c r="L81" s="20">
        <v>90309534</v>
      </c>
      <c r="M81" s="20"/>
    </row>
    <row r="82" spans="1:13" ht="15.75" thickBot="1" x14ac:dyDescent="0.3">
      <c r="A82" s="151" t="s">
        <v>508</v>
      </c>
      <c r="B82" s="20">
        <v>1</v>
      </c>
      <c r="C82" s="21">
        <v>42433</v>
      </c>
      <c r="D82" s="20" t="s">
        <v>232</v>
      </c>
      <c r="E82" s="20" t="s">
        <v>233</v>
      </c>
      <c r="F82" s="20" t="s">
        <v>234</v>
      </c>
      <c r="G82" s="20" t="s">
        <v>22</v>
      </c>
      <c r="H82" s="20">
        <v>50</v>
      </c>
      <c r="I82" s="22">
        <v>41.67</v>
      </c>
      <c r="J82" s="22">
        <v>8.33</v>
      </c>
      <c r="K82" s="22">
        <v>50</v>
      </c>
      <c r="L82" s="20">
        <v>93126514</v>
      </c>
      <c r="M82" s="20"/>
    </row>
    <row r="83" spans="1:13" ht="15.75" thickBot="1" x14ac:dyDescent="0.3">
      <c r="A83" s="86" t="s">
        <v>476</v>
      </c>
      <c r="B83" s="20">
        <v>1</v>
      </c>
      <c r="C83" s="21">
        <v>42430</v>
      </c>
      <c r="D83" s="17" t="s">
        <v>178</v>
      </c>
      <c r="E83" s="20" t="s">
        <v>118</v>
      </c>
      <c r="F83" t="s">
        <v>119</v>
      </c>
      <c r="G83" t="s">
        <v>44</v>
      </c>
      <c r="H83" s="20">
        <v>100</v>
      </c>
      <c r="I83" s="24">
        <v>83.33</v>
      </c>
      <c r="J83" s="24">
        <v>16.670000000000002</v>
      </c>
      <c r="K83" s="24">
        <v>100</v>
      </c>
      <c r="L83" s="20">
        <v>92990778</v>
      </c>
      <c r="M83" s="20"/>
    </row>
    <row r="84" spans="1:13" ht="15.75" thickBot="1" x14ac:dyDescent="0.3">
      <c r="A84" s="151" t="s">
        <v>491</v>
      </c>
      <c r="B84" s="20">
        <v>1</v>
      </c>
      <c r="C84" s="21">
        <v>42437</v>
      </c>
      <c r="D84" s="20" t="s">
        <v>229</v>
      </c>
      <c r="E84" s="20" t="s">
        <v>230</v>
      </c>
      <c r="F84" s="20" t="s">
        <v>231</v>
      </c>
      <c r="G84" s="20" t="s">
        <v>22</v>
      </c>
      <c r="H84" s="20">
        <v>70</v>
      </c>
      <c r="I84" s="22">
        <v>58.33</v>
      </c>
      <c r="J84" s="22">
        <v>11.67</v>
      </c>
      <c r="K84" s="22">
        <v>70</v>
      </c>
      <c r="L84" s="20">
        <v>90309537</v>
      </c>
      <c r="M84" s="20"/>
    </row>
    <row r="85" spans="1:13" ht="15.75" thickBot="1" x14ac:dyDescent="0.3">
      <c r="A85" s="153" t="s">
        <v>497</v>
      </c>
      <c r="B85" s="20"/>
      <c r="C85" s="21">
        <v>42438</v>
      </c>
      <c r="D85" s="20" t="s">
        <v>184</v>
      </c>
      <c r="E85" s="20" t="s">
        <v>109</v>
      </c>
      <c r="F85" s="20" t="s">
        <v>188</v>
      </c>
      <c r="G85" s="20" t="s">
        <v>44</v>
      </c>
      <c r="H85" s="20">
        <v>45</v>
      </c>
      <c r="I85" s="24">
        <v>37.5</v>
      </c>
      <c r="J85" s="24">
        <v>7.5</v>
      </c>
      <c r="K85" s="24">
        <v>45</v>
      </c>
      <c r="L85" s="20">
        <v>92860671</v>
      </c>
      <c r="M85" s="20"/>
    </row>
    <row r="86" spans="1:13" ht="15.75" thickBot="1" x14ac:dyDescent="0.3">
      <c r="A86" s="151" t="s">
        <v>514</v>
      </c>
      <c r="B86" s="20">
        <v>1</v>
      </c>
      <c r="C86" s="21">
        <v>42437</v>
      </c>
      <c r="D86" t="s">
        <v>80</v>
      </c>
      <c r="E86" t="s">
        <v>81</v>
      </c>
      <c r="F86" t="s">
        <v>82</v>
      </c>
      <c r="G86" t="s">
        <v>83</v>
      </c>
      <c r="H86" s="20">
        <v>50</v>
      </c>
      <c r="I86" s="22">
        <v>41.67</v>
      </c>
      <c r="J86" s="22">
        <v>8.33</v>
      </c>
      <c r="K86" s="22">
        <v>50</v>
      </c>
      <c r="L86" s="20">
        <v>91453018</v>
      </c>
      <c r="M86" s="20"/>
    </row>
    <row r="87" spans="1:13" ht="15.75" thickBot="1" x14ac:dyDescent="0.3">
      <c r="A87" s="17" t="s">
        <v>512</v>
      </c>
      <c r="B87" s="20">
        <v>1</v>
      </c>
      <c r="C87" s="21">
        <v>42444</v>
      </c>
      <c r="D87" s="20" t="s">
        <v>237</v>
      </c>
      <c r="E87" s="20" t="s">
        <v>238</v>
      </c>
      <c r="F87" s="20" t="s">
        <v>239</v>
      </c>
      <c r="G87" s="20" t="s">
        <v>44</v>
      </c>
      <c r="H87" s="20">
        <v>50</v>
      </c>
      <c r="I87" s="22">
        <v>41.67</v>
      </c>
      <c r="J87" s="22">
        <v>8.33</v>
      </c>
      <c r="K87" s="22">
        <v>50</v>
      </c>
      <c r="L87" s="20">
        <v>91008915</v>
      </c>
      <c r="M87" s="20"/>
    </row>
    <row r="88" spans="1:13" ht="15.75" thickBot="1" x14ac:dyDescent="0.3">
      <c r="A88" s="151" t="s">
        <v>477</v>
      </c>
      <c r="B88" s="20">
        <v>1</v>
      </c>
      <c r="C88" s="21">
        <v>42443</v>
      </c>
      <c r="D88" s="17" t="s">
        <v>178</v>
      </c>
      <c r="E88" s="20" t="s">
        <v>118</v>
      </c>
      <c r="F88" t="s">
        <v>119</v>
      </c>
      <c r="G88" t="s">
        <v>44</v>
      </c>
      <c r="H88" s="20">
        <v>100</v>
      </c>
      <c r="I88" s="24">
        <v>83.33</v>
      </c>
      <c r="J88" s="24">
        <v>16.670000000000002</v>
      </c>
      <c r="K88" s="24">
        <v>100</v>
      </c>
      <c r="L88" s="20">
        <v>92990781</v>
      </c>
      <c r="M88" s="20"/>
    </row>
    <row r="89" spans="1:13" ht="15.75" thickBot="1" x14ac:dyDescent="0.3">
      <c r="A89" s="17" t="s">
        <v>504</v>
      </c>
      <c r="B89" s="20">
        <v>1</v>
      </c>
      <c r="C89" s="21">
        <v>42440</v>
      </c>
      <c r="D89" s="20" t="s">
        <v>232</v>
      </c>
      <c r="E89" s="20" t="s">
        <v>233</v>
      </c>
      <c r="F89" s="20" t="s">
        <v>234</v>
      </c>
      <c r="G89" s="20" t="s">
        <v>22</v>
      </c>
      <c r="H89" s="20">
        <v>50</v>
      </c>
      <c r="I89" s="22">
        <v>41.67</v>
      </c>
      <c r="J89" s="22">
        <v>8.33</v>
      </c>
      <c r="K89" s="22">
        <v>50</v>
      </c>
      <c r="L89" s="20">
        <v>93126518</v>
      </c>
      <c r="M89" s="20"/>
    </row>
    <row r="90" spans="1:13" ht="15.75" thickBot="1" x14ac:dyDescent="0.3">
      <c r="A90" s="151" t="s">
        <v>446</v>
      </c>
      <c r="B90" s="20">
        <v>1</v>
      </c>
      <c r="C90" s="21">
        <v>42447</v>
      </c>
      <c r="D90" s="20" t="s">
        <v>229</v>
      </c>
      <c r="E90" s="20" t="s">
        <v>230</v>
      </c>
      <c r="F90" s="20" t="s">
        <v>231</v>
      </c>
      <c r="G90" s="20" t="s">
        <v>22</v>
      </c>
      <c r="H90" s="20">
        <v>70</v>
      </c>
      <c r="I90" s="22">
        <v>58.33</v>
      </c>
      <c r="J90" s="22">
        <v>11.67</v>
      </c>
      <c r="K90" s="22">
        <v>70</v>
      </c>
      <c r="L90" s="20">
        <v>90309542</v>
      </c>
      <c r="M90" s="20"/>
    </row>
    <row r="91" spans="1:13" ht="15.75" thickBot="1" x14ac:dyDescent="0.3">
      <c r="A91" s="152" t="s">
        <v>498</v>
      </c>
      <c r="B91" s="20">
        <v>1</v>
      </c>
      <c r="C91" s="21">
        <v>42448</v>
      </c>
      <c r="D91" s="20" t="s">
        <v>184</v>
      </c>
      <c r="E91" s="20" t="s">
        <v>109</v>
      </c>
      <c r="F91" s="20" t="s">
        <v>188</v>
      </c>
      <c r="G91" s="20" t="s">
        <v>44</v>
      </c>
      <c r="H91" s="20">
        <v>45</v>
      </c>
      <c r="I91" s="24">
        <v>37.5</v>
      </c>
      <c r="J91" s="24">
        <v>7.5</v>
      </c>
      <c r="K91" s="24">
        <v>45</v>
      </c>
      <c r="L91" s="20">
        <v>92860671</v>
      </c>
      <c r="M91" s="20"/>
    </row>
    <row r="92" spans="1:13" ht="15.75" thickBot="1" x14ac:dyDescent="0.3">
      <c r="A92" s="17" t="s">
        <v>487</v>
      </c>
      <c r="B92" s="20">
        <v>1</v>
      </c>
      <c r="C92" s="21">
        <v>42451</v>
      </c>
      <c r="D92" t="s">
        <v>80</v>
      </c>
      <c r="E92" t="s">
        <v>81</v>
      </c>
      <c r="F92" t="s">
        <v>82</v>
      </c>
      <c r="G92" t="s">
        <v>83</v>
      </c>
      <c r="H92" s="20">
        <v>50</v>
      </c>
      <c r="I92" s="22">
        <v>41.67</v>
      </c>
      <c r="J92" s="22">
        <v>8.33</v>
      </c>
      <c r="K92" s="22">
        <v>50</v>
      </c>
      <c r="L92" s="20">
        <v>91453019</v>
      </c>
      <c r="M92" s="20"/>
    </row>
    <row r="93" spans="1:13" ht="15.75" thickBot="1" x14ac:dyDescent="0.3">
      <c r="A93" s="152" t="s">
        <v>492</v>
      </c>
      <c r="B93" s="20">
        <v>1</v>
      </c>
      <c r="C93" s="21">
        <v>42453</v>
      </c>
      <c r="D93" s="20" t="s">
        <v>229</v>
      </c>
      <c r="E93" s="20" t="s">
        <v>230</v>
      </c>
      <c r="F93" s="20" t="s">
        <v>231</v>
      </c>
      <c r="G93" s="20" t="s">
        <v>22</v>
      </c>
      <c r="H93" s="20">
        <v>70</v>
      </c>
      <c r="I93" s="22">
        <v>58.33</v>
      </c>
      <c r="J93" s="22">
        <v>11.67</v>
      </c>
      <c r="K93" s="22">
        <v>70</v>
      </c>
      <c r="L93" s="20">
        <v>90309545</v>
      </c>
      <c r="M93" s="20"/>
    </row>
    <row r="94" spans="1:13" s="44" customFormat="1" ht="15.75" thickBot="1" x14ac:dyDescent="0.3">
      <c r="A94" s="151" t="s">
        <v>493</v>
      </c>
      <c r="B94" s="20">
        <v>1</v>
      </c>
      <c r="C94" s="21">
        <v>42454</v>
      </c>
      <c r="D94" s="20" t="s">
        <v>229</v>
      </c>
      <c r="E94" s="20" t="s">
        <v>230</v>
      </c>
      <c r="F94" s="20" t="s">
        <v>231</v>
      </c>
      <c r="G94" s="20" t="s">
        <v>22</v>
      </c>
      <c r="H94" s="20">
        <v>70</v>
      </c>
      <c r="I94" s="22">
        <v>58.33</v>
      </c>
      <c r="J94" s="22">
        <v>11.67</v>
      </c>
      <c r="K94" s="22">
        <v>70</v>
      </c>
      <c r="L94" s="20">
        <v>90309546</v>
      </c>
      <c r="M94" s="20"/>
    </row>
    <row r="95" spans="1:13" s="44" customFormat="1" ht="15.75" thickBot="1" x14ac:dyDescent="0.3">
      <c r="A95" s="17" t="s">
        <v>505</v>
      </c>
      <c r="B95" s="20">
        <v>1</v>
      </c>
      <c r="C95" s="21">
        <v>42454</v>
      </c>
      <c r="D95" s="20" t="s">
        <v>232</v>
      </c>
      <c r="E95" s="20" t="s">
        <v>233</v>
      </c>
      <c r="F95" s="20" t="s">
        <v>234</v>
      </c>
      <c r="G95" s="20" t="s">
        <v>22</v>
      </c>
      <c r="H95" s="20">
        <v>50</v>
      </c>
      <c r="I95" s="22">
        <v>41.67</v>
      </c>
      <c r="J95" s="22">
        <v>8.33</v>
      </c>
      <c r="K95" s="22">
        <v>50</v>
      </c>
      <c r="L95" s="20">
        <v>93126525</v>
      </c>
      <c r="M95" s="20"/>
    </row>
    <row r="96" spans="1:13" s="44" customFormat="1" ht="15.75" thickBot="1" x14ac:dyDescent="0.3">
      <c r="A96" s="17" t="s">
        <v>511</v>
      </c>
      <c r="B96" s="20">
        <v>1</v>
      </c>
      <c r="C96" s="21">
        <v>42455</v>
      </c>
      <c r="D96" s="20" t="s">
        <v>252</v>
      </c>
      <c r="E96" s="20"/>
      <c r="F96" s="20" t="s">
        <v>253</v>
      </c>
      <c r="G96" s="20" t="s">
        <v>22</v>
      </c>
      <c r="H96" s="20">
        <v>70</v>
      </c>
      <c r="I96" s="22">
        <v>58.33</v>
      </c>
      <c r="J96" s="22">
        <v>11.67</v>
      </c>
      <c r="K96" s="22">
        <v>70</v>
      </c>
      <c r="L96" s="20">
        <v>90594171</v>
      </c>
      <c r="M96" s="20"/>
    </row>
    <row r="97" spans="1:13" ht="15.75" thickBot="1" x14ac:dyDescent="0.3">
      <c r="A97" s="156" t="s">
        <v>199</v>
      </c>
      <c r="B97" s="2"/>
      <c r="C97" s="3"/>
      <c r="D97" s="2"/>
      <c r="E97" s="2"/>
      <c r="F97" s="2"/>
      <c r="G97" s="2"/>
      <c r="H97" s="2">
        <f>SUM(H81:H96)</f>
        <v>1010</v>
      </c>
      <c r="I97" s="35">
        <f>SUM(I81:I96)</f>
        <v>841.66000000000008</v>
      </c>
      <c r="J97" s="35"/>
      <c r="K97" s="35">
        <f>SUM(K81:K96)</f>
        <v>1010</v>
      </c>
      <c r="L97" s="2"/>
      <c r="M97" s="2"/>
    </row>
    <row r="98" spans="1:13" ht="15.75" thickBot="1" x14ac:dyDescent="0.3">
      <c r="A98" s="151" t="s">
        <v>478</v>
      </c>
      <c r="B98" s="20">
        <v>1</v>
      </c>
      <c r="C98" s="21">
        <v>42464</v>
      </c>
      <c r="D98" s="17" t="s">
        <v>178</v>
      </c>
      <c r="E98" s="20" t="s">
        <v>118</v>
      </c>
      <c r="F98" s="44" t="s">
        <v>119</v>
      </c>
      <c r="G98" s="44" t="s">
        <v>44</v>
      </c>
      <c r="H98" s="20">
        <v>100</v>
      </c>
      <c r="I98" s="24">
        <v>83.33</v>
      </c>
      <c r="J98" s="24">
        <v>16.670000000000002</v>
      </c>
      <c r="K98" s="24">
        <v>100</v>
      </c>
      <c r="L98" s="20">
        <v>92990783</v>
      </c>
      <c r="M98" s="20"/>
    </row>
    <row r="99" spans="1:13" ht="15.75" thickBot="1" x14ac:dyDescent="0.3">
      <c r="A99" s="151" t="s">
        <v>452</v>
      </c>
      <c r="B99" s="20">
        <v>1</v>
      </c>
      <c r="C99" s="21">
        <v>42466</v>
      </c>
      <c r="D99" s="20" t="s">
        <v>229</v>
      </c>
      <c r="E99" s="20" t="s">
        <v>230</v>
      </c>
      <c r="F99" s="20" t="s">
        <v>231</v>
      </c>
      <c r="G99" s="20" t="s">
        <v>22</v>
      </c>
      <c r="H99" s="20">
        <v>70</v>
      </c>
      <c r="I99" s="22">
        <v>58.33</v>
      </c>
      <c r="J99" s="22">
        <v>11.67</v>
      </c>
      <c r="K99" s="22">
        <v>70</v>
      </c>
      <c r="L99" s="20">
        <v>90309551</v>
      </c>
      <c r="M99" s="20"/>
    </row>
    <row r="100" spans="1:13" s="44" customFormat="1" ht="15.75" thickBot="1" x14ac:dyDescent="0.3">
      <c r="A100" s="17" t="s">
        <v>488</v>
      </c>
      <c r="B100" s="20">
        <v>1</v>
      </c>
      <c r="C100" s="21">
        <v>42465</v>
      </c>
      <c r="D100" s="44" t="s">
        <v>80</v>
      </c>
      <c r="E100" s="44" t="s">
        <v>81</v>
      </c>
      <c r="F100" s="44" t="s">
        <v>82</v>
      </c>
      <c r="G100" s="44" t="s">
        <v>83</v>
      </c>
      <c r="H100" s="20">
        <v>50</v>
      </c>
      <c r="I100" s="22">
        <v>41.67</v>
      </c>
      <c r="J100" s="22">
        <v>8.33</v>
      </c>
      <c r="K100" s="22">
        <v>50</v>
      </c>
      <c r="L100" s="20">
        <v>91453021</v>
      </c>
      <c r="M100" s="20"/>
    </row>
    <row r="101" spans="1:13" s="44" customFormat="1" ht="15.75" thickBot="1" x14ac:dyDescent="0.3">
      <c r="A101" s="17" t="s">
        <v>469</v>
      </c>
      <c r="B101" s="20">
        <v>1</v>
      </c>
      <c r="C101" s="21">
        <v>42466</v>
      </c>
      <c r="D101" s="86" t="s">
        <v>359</v>
      </c>
      <c r="E101" s="20" t="s">
        <v>53</v>
      </c>
      <c r="F101" s="20"/>
      <c r="G101" s="20"/>
      <c r="H101" s="20">
        <v>50</v>
      </c>
      <c r="I101" s="22">
        <v>41.67</v>
      </c>
      <c r="J101" s="22">
        <v>8.33</v>
      </c>
      <c r="K101" s="22">
        <v>50</v>
      </c>
      <c r="L101" s="20"/>
      <c r="M101" s="20"/>
    </row>
    <row r="102" spans="1:13" s="44" customFormat="1" ht="15.75" thickBot="1" x14ac:dyDescent="0.3">
      <c r="A102" s="17" t="s">
        <v>513</v>
      </c>
      <c r="B102" s="20">
        <v>1</v>
      </c>
      <c r="C102" s="21">
        <v>42467</v>
      </c>
      <c r="D102" s="20" t="s">
        <v>360</v>
      </c>
      <c r="E102" s="20" t="s">
        <v>361</v>
      </c>
      <c r="F102" s="20"/>
      <c r="G102" s="20"/>
      <c r="H102" s="20">
        <v>45</v>
      </c>
      <c r="I102" s="24">
        <v>37.5</v>
      </c>
      <c r="J102" s="24">
        <v>7.5</v>
      </c>
      <c r="K102" s="24">
        <v>45</v>
      </c>
      <c r="L102" s="20">
        <v>93611841</v>
      </c>
      <c r="M102" s="20"/>
    </row>
    <row r="103" spans="1:13" s="44" customFormat="1" ht="15.75" thickBot="1" x14ac:dyDescent="0.3">
      <c r="A103" s="17" t="s">
        <v>452</v>
      </c>
      <c r="B103" s="20">
        <v>1</v>
      </c>
      <c r="C103" s="21">
        <v>42473</v>
      </c>
      <c r="D103" s="20" t="s">
        <v>229</v>
      </c>
      <c r="E103" s="20" t="s">
        <v>230</v>
      </c>
      <c r="F103" s="20" t="s">
        <v>231</v>
      </c>
      <c r="G103" s="20" t="s">
        <v>22</v>
      </c>
      <c r="H103" s="20">
        <v>50</v>
      </c>
      <c r="I103" s="22">
        <v>41.67</v>
      </c>
      <c r="J103" s="22">
        <v>8.33</v>
      </c>
      <c r="K103" s="22">
        <v>50</v>
      </c>
      <c r="L103" s="20"/>
      <c r="M103" s="20"/>
    </row>
    <row r="104" spans="1:13" s="44" customFormat="1" ht="15.75" thickBot="1" x14ac:dyDescent="0.3">
      <c r="A104" s="17" t="s">
        <v>506</v>
      </c>
      <c r="B104" s="20">
        <v>1</v>
      </c>
      <c r="C104" s="21">
        <v>42474</v>
      </c>
      <c r="D104" s="20" t="s">
        <v>232</v>
      </c>
      <c r="E104" s="20" t="s">
        <v>233</v>
      </c>
      <c r="F104" s="20" t="s">
        <v>234</v>
      </c>
      <c r="G104" s="20" t="s">
        <v>22</v>
      </c>
      <c r="H104" s="20">
        <v>50</v>
      </c>
      <c r="I104" s="22">
        <v>41.67</v>
      </c>
      <c r="J104" s="22">
        <v>8.33</v>
      </c>
      <c r="K104" s="22">
        <v>50</v>
      </c>
      <c r="L104" s="20">
        <v>93669373</v>
      </c>
      <c r="M104" s="20"/>
    </row>
    <row r="105" spans="1:13" s="44" customFormat="1" ht="15.75" thickBot="1" x14ac:dyDescent="0.3">
      <c r="A105" s="154" t="s">
        <v>499</v>
      </c>
      <c r="B105" s="150">
        <v>1</v>
      </c>
      <c r="C105" s="21">
        <v>42478</v>
      </c>
      <c r="D105" s="17" t="s">
        <v>500</v>
      </c>
      <c r="E105" s="20" t="s">
        <v>501</v>
      </c>
      <c r="F105" s="151" t="s">
        <v>502</v>
      </c>
      <c r="G105" s="151" t="s">
        <v>503</v>
      </c>
      <c r="H105" s="20">
        <v>40</v>
      </c>
      <c r="I105" s="22">
        <v>33.33</v>
      </c>
      <c r="J105" s="22">
        <v>6.66</v>
      </c>
      <c r="K105" s="22">
        <v>40</v>
      </c>
      <c r="L105" s="20"/>
      <c r="M105" s="20"/>
    </row>
    <row r="106" spans="1:13" s="44" customFormat="1" ht="15.75" thickBot="1" x14ac:dyDescent="0.3">
      <c r="A106" s="17" t="s">
        <v>507</v>
      </c>
      <c r="B106" s="20">
        <v>1</v>
      </c>
      <c r="C106" s="21">
        <v>42478</v>
      </c>
      <c r="D106" s="20" t="s">
        <v>232</v>
      </c>
      <c r="E106" s="20" t="s">
        <v>233</v>
      </c>
      <c r="F106" s="20" t="s">
        <v>234</v>
      </c>
      <c r="G106" s="20" t="s">
        <v>22</v>
      </c>
      <c r="H106" s="20">
        <v>50</v>
      </c>
      <c r="I106" s="22">
        <v>41.67</v>
      </c>
      <c r="J106" s="22">
        <v>8.33</v>
      </c>
      <c r="K106" s="22">
        <v>50</v>
      </c>
      <c r="L106" s="20">
        <v>93667375</v>
      </c>
      <c r="M106" s="20"/>
    </row>
    <row r="107" spans="1:13" s="44" customFormat="1" ht="15.75" thickBot="1" x14ac:dyDescent="0.3">
      <c r="A107" s="151" t="s">
        <v>479</v>
      </c>
      <c r="B107" s="20">
        <v>1</v>
      </c>
      <c r="C107" s="21">
        <v>42481</v>
      </c>
      <c r="D107" s="17" t="s">
        <v>178</v>
      </c>
      <c r="E107" s="20" t="s">
        <v>118</v>
      </c>
      <c r="F107" s="44" t="s">
        <v>119</v>
      </c>
      <c r="G107" s="44" t="s">
        <v>44</v>
      </c>
      <c r="H107" s="20">
        <v>100</v>
      </c>
      <c r="I107" s="24">
        <v>83.33</v>
      </c>
      <c r="J107" s="24">
        <v>16.670000000000002</v>
      </c>
      <c r="K107" s="24">
        <v>100</v>
      </c>
      <c r="L107" s="20">
        <v>93069955</v>
      </c>
      <c r="M107" s="20"/>
    </row>
    <row r="108" spans="1:13" s="44" customFormat="1" ht="15.75" thickBot="1" x14ac:dyDescent="0.3">
      <c r="A108" s="17" t="s">
        <v>494</v>
      </c>
      <c r="B108" s="20">
        <v>1</v>
      </c>
      <c r="C108" s="21">
        <v>42485</v>
      </c>
      <c r="D108" s="17" t="s">
        <v>373</v>
      </c>
      <c r="E108" s="20" t="s">
        <v>374</v>
      </c>
      <c r="F108" s="92" t="s">
        <v>375</v>
      </c>
      <c r="G108" s="92" t="s">
        <v>376</v>
      </c>
      <c r="H108" s="20">
        <v>50</v>
      </c>
      <c r="I108" s="22">
        <v>41.67</v>
      </c>
      <c r="J108" s="22">
        <v>8.33</v>
      </c>
      <c r="K108" s="22">
        <v>50</v>
      </c>
      <c r="L108" s="20">
        <v>90000153</v>
      </c>
      <c r="M108" s="20"/>
    </row>
    <row r="109" spans="1:13" ht="15.75" thickBot="1" x14ac:dyDescent="0.3">
      <c r="A109" s="151" t="s">
        <v>496</v>
      </c>
      <c r="B109" s="20">
        <v>1</v>
      </c>
      <c r="C109" s="21">
        <v>42487</v>
      </c>
      <c r="D109" s="20" t="s">
        <v>184</v>
      </c>
      <c r="E109" s="20" t="s">
        <v>109</v>
      </c>
      <c r="F109" s="20" t="s">
        <v>188</v>
      </c>
      <c r="G109" s="20" t="s">
        <v>44</v>
      </c>
      <c r="H109" s="20">
        <v>45</v>
      </c>
      <c r="I109" s="24">
        <v>37.5</v>
      </c>
      <c r="J109" s="24">
        <v>7.5</v>
      </c>
      <c r="K109" s="24">
        <v>45</v>
      </c>
      <c r="L109" s="20">
        <v>96405033</v>
      </c>
      <c r="M109" s="20"/>
    </row>
    <row r="110" spans="1:13" s="44" customFormat="1" ht="15.75" thickBot="1" x14ac:dyDescent="0.3">
      <c r="A110" s="17" t="s">
        <v>485</v>
      </c>
      <c r="B110" s="20"/>
      <c r="C110" s="21">
        <v>42487</v>
      </c>
      <c r="D110" s="20" t="s">
        <v>196</v>
      </c>
      <c r="E110" s="20" t="s">
        <v>197</v>
      </c>
      <c r="F110" s="20" t="s">
        <v>188</v>
      </c>
      <c r="G110" s="20" t="s">
        <v>44</v>
      </c>
      <c r="H110" s="20">
        <v>45</v>
      </c>
      <c r="I110" s="20">
        <v>37.5</v>
      </c>
      <c r="J110" s="20">
        <v>7.5</v>
      </c>
      <c r="K110" s="20">
        <v>45</v>
      </c>
      <c r="L110" s="20"/>
      <c r="M110" s="20"/>
    </row>
    <row r="111" spans="1:13" s="44" customFormat="1" ht="15.75" thickBot="1" x14ac:dyDescent="0.3">
      <c r="A111" s="20" t="s">
        <v>451</v>
      </c>
      <c r="B111" s="20"/>
      <c r="C111" s="21">
        <v>42488</v>
      </c>
      <c r="D111" s="20" t="s">
        <v>229</v>
      </c>
      <c r="E111" s="20" t="s">
        <v>230</v>
      </c>
      <c r="F111" s="20" t="s">
        <v>231</v>
      </c>
      <c r="G111" s="20" t="s">
        <v>22</v>
      </c>
      <c r="H111" s="20">
        <v>50</v>
      </c>
      <c r="I111" s="22">
        <v>41.67</v>
      </c>
      <c r="J111" s="22">
        <v>8.33</v>
      </c>
      <c r="K111" s="22">
        <v>50</v>
      </c>
      <c r="L111" s="20"/>
      <c r="M111" s="20"/>
    </row>
    <row r="112" spans="1:13" s="44" customFormat="1" ht="15.75" thickBot="1" x14ac:dyDescent="0.3">
      <c r="A112" s="156" t="s">
        <v>200</v>
      </c>
      <c r="B112" s="2"/>
      <c r="C112" s="3"/>
      <c r="D112" s="2"/>
      <c r="E112" s="2"/>
      <c r="F112" s="2"/>
      <c r="G112" s="2"/>
      <c r="H112" s="2">
        <f>SUM(H98:H109)</f>
        <v>700</v>
      </c>
      <c r="I112" s="35">
        <f>SUM(I98:I111)</f>
        <v>662.51</v>
      </c>
      <c r="J112" s="35"/>
      <c r="K112" s="35"/>
      <c r="L112" s="2"/>
      <c r="M112" s="2"/>
    </row>
    <row r="113" spans="1:13" s="44" customFormat="1" ht="15.75" thickBot="1" x14ac:dyDescent="0.3">
      <c r="A113" s="20" t="s">
        <v>480</v>
      </c>
      <c r="B113" s="20"/>
      <c r="C113" s="21">
        <v>42489</v>
      </c>
      <c r="D113" s="17" t="s">
        <v>178</v>
      </c>
      <c r="E113" s="20" t="s">
        <v>118</v>
      </c>
      <c r="F113" s="44" t="s">
        <v>119</v>
      </c>
      <c r="G113" s="44" t="s">
        <v>44</v>
      </c>
      <c r="H113" s="20">
        <v>100</v>
      </c>
      <c r="I113" s="24">
        <v>83.33</v>
      </c>
      <c r="J113" s="24">
        <v>16.670000000000002</v>
      </c>
      <c r="K113" s="24">
        <v>100</v>
      </c>
      <c r="L113" s="20">
        <v>93069958</v>
      </c>
      <c r="M113" s="20"/>
    </row>
    <row r="114" spans="1:13" s="44" customFormat="1" ht="15.75" thickBot="1" x14ac:dyDescent="0.3">
      <c r="A114" s="17" t="s">
        <v>489</v>
      </c>
      <c r="B114" s="20"/>
      <c r="C114" s="21">
        <v>42493</v>
      </c>
      <c r="D114" s="44" t="s">
        <v>80</v>
      </c>
      <c r="E114" s="44" t="s">
        <v>81</v>
      </c>
      <c r="F114" s="44" t="s">
        <v>82</v>
      </c>
      <c r="G114" s="44" t="s">
        <v>83</v>
      </c>
      <c r="H114" s="20">
        <v>50</v>
      </c>
      <c r="I114" s="22">
        <v>41.67</v>
      </c>
      <c r="J114" s="22">
        <v>8.33</v>
      </c>
      <c r="K114" s="22">
        <v>50</v>
      </c>
      <c r="L114" s="20">
        <v>91453025</v>
      </c>
      <c r="M114" s="20"/>
    </row>
    <row r="115" spans="1:13" s="44" customFormat="1" ht="15.75" thickBot="1" x14ac:dyDescent="0.3">
      <c r="A115" s="17" t="s">
        <v>495</v>
      </c>
      <c r="B115" s="20"/>
      <c r="C115" s="21">
        <v>42493</v>
      </c>
      <c r="D115" s="17" t="s">
        <v>373</v>
      </c>
      <c r="E115" s="20" t="s">
        <v>374</v>
      </c>
      <c r="F115" s="92" t="s">
        <v>375</v>
      </c>
      <c r="G115" s="92" t="s">
        <v>376</v>
      </c>
      <c r="H115" s="20">
        <v>50</v>
      </c>
      <c r="I115" s="22">
        <v>41.67</v>
      </c>
      <c r="J115" s="22">
        <v>8.33</v>
      </c>
      <c r="K115" s="22">
        <v>50</v>
      </c>
      <c r="L115" s="20">
        <v>90000154</v>
      </c>
      <c r="M115" s="20"/>
    </row>
    <row r="116" spans="1:13" s="44" customFormat="1" ht="15.75" thickBot="1" x14ac:dyDescent="0.3">
      <c r="A116" s="17" t="s">
        <v>450</v>
      </c>
      <c r="B116" s="20"/>
      <c r="C116" s="21">
        <v>42501</v>
      </c>
      <c r="D116" s="20" t="s">
        <v>229</v>
      </c>
      <c r="E116" s="20" t="s">
        <v>230</v>
      </c>
      <c r="F116" s="20" t="s">
        <v>231</v>
      </c>
      <c r="G116" s="20" t="s">
        <v>22</v>
      </c>
      <c r="H116" s="20">
        <v>50</v>
      </c>
      <c r="I116" s="22">
        <v>41.67</v>
      </c>
      <c r="J116" s="22">
        <v>8.33</v>
      </c>
      <c r="K116" s="22">
        <v>50</v>
      </c>
      <c r="L116" s="20">
        <v>91453022</v>
      </c>
      <c r="M116" s="20"/>
    </row>
    <row r="117" spans="1:13" s="44" customFormat="1" ht="15.75" thickBot="1" x14ac:dyDescent="0.3">
      <c r="A117" s="17" t="s">
        <v>490</v>
      </c>
      <c r="B117" s="20"/>
      <c r="C117" s="21">
        <v>42507</v>
      </c>
      <c r="D117" s="44" t="s">
        <v>80</v>
      </c>
      <c r="E117" s="44" t="s">
        <v>81</v>
      </c>
      <c r="F117" s="44" t="s">
        <v>82</v>
      </c>
      <c r="G117" s="44" t="s">
        <v>83</v>
      </c>
      <c r="H117" s="20">
        <v>50</v>
      </c>
      <c r="I117" s="22">
        <v>41.67</v>
      </c>
      <c r="J117" s="22">
        <v>8.33</v>
      </c>
      <c r="K117" s="22">
        <v>50</v>
      </c>
      <c r="L117" s="20">
        <v>92424043</v>
      </c>
      <c r="M117" s="20"/>
    </row>
    <row r="118" spans="1:13" s="44" customFormat="1" ht="15.75" thickBot="1" x14ac:dyDescent="0.3">
      <c r="A118" s="17" t="s">
        <v>486</v>
      </c>
      <c r="B118" s="20"/>
      <c r="C118" s="21">
        <v>42508</v>
      </c>
      <c r="D118" s="20" t="s">
        <v>196</v>
      </c>
      <c r="E118" s="20" t="s">
        <v>197</v>
      </c>
      <c r="F118" s="20" t="s">
        <v>188</v>
      </c>
      <c r="G118" s="20" t="s">
        <v>44</v>
      </c>
      <c r="H118" s="20">
        <v>70</v>
      </c>
      <c r="I118" s="22">
        <v>58.33</v>
      </c>
      <c r="J118" s="22">
        <v>11.67</v>
      </c>
      <c r="K118" s="22">
        <v>70</v>
      </c>
      <c r="L118" s="20">
        <v>96405040</v>
      </c>
      <c r="M118" s="20"/>
    </row>
    <row r="119" spans="1:13" s="44" customFormat="1" ht="15.75" thickBot="1" x14ac:dyDescent="0.3">
      <c r="A119" s="17" t="s">
        <v>449</v>
      </c>
      <c r="B119" s="20"/>
      <c r="C119" s="21">
        <v>42508</v>
      </c>
      <c r="D119" s="20" t="s">
        <v>229</v>
      </c>
      <c r="E119" s="20" t="s">
        <v>230</v>
      </c>
      <c r="F119" s="20" t="s">
        <v>231</v>
      </c>
      <c r="G119" s="20" t="s">
        <v>22</v>
      </c>
      <c r="H119" s="20">
        <v>50</v>
      </c>
      <c r="I119" s="22">
        <v>41.67</v>
      </c>
      <c r="J119" s="22">
        <v>8.33</v>
      </c>
      <c r="K119" s="22">
        <v>50</v>
      </c>
      <c r="L119" s="20">
        <v>91453024</v>
      </c>
      <c r="M119" s="20"/>
    </row>
    <row r="120" spans="1:13" s="44" customFormat="1" ht="15.75" thickBot="1" x14ac:dyDescent="0.3">
      <c r="A120" s="86" t="s">
        <v>481</v>
      </c>
      <c r="B120" s="20"/>
      <c r="C120" s="21">
        <v>42510</v>
      </c>
      <c r="D120" s="17" t="s">
        <v>178</v>
      </c>
      <c r="E120" s="20" t="s">
        <v>118</v>
      </c>
      <c r="F120" s="44" t="s">
        <v>119</v>
      </c>
      <c r="G120" s="44" t="s">
        <v>44</v>
      </c>
      <c r="H120" s="20">
        <v>100</v>
      </c>
      <c r="I120" s="24">
        <v>83.33</v>
      </c>
      <c r="J120" s="24">
        <v>16.670000000000002</v>
      </c>
      <c r="K120" s="24">
        <v>100</v>
      </c>
      <c r="L120" s="20">
        <v>93069964</v>
      </c>
      <c r="M120" s="20"/>
    </row>
    <row r="121" spans="1:13" s="44" customFormat="1" ht="15.75" thickBot="1" x14ac:dyDescent="0.3">
      <c r="A121" s="20" t="s">
        <v>472</v>
      </c>
      <c r="B121" s="20"/>
      <c r="C121" s="21">
        <v>42510</v>
      </c>
      <c r="D121" s="20" t="s">
        <v>386</v>
      </c>
      <c r="E121" s="20" t="s">
        <v>387</v>
      </c>
      <c r="F121" s="20" t="s">
        <v>388</v>
      </c>
      <c r="G121" s="20" t="s">
        <v>22</v>
      </c>
      <c r="H121" s="20">
        <v>70</v>
      </c>
      <c r="I121" s="22">
        <v>58.33</v>
      </c>
      <c r="J121" s="22">
        <v>11.67</v>
      </c>
      <c r="K121" s="22">
        <v>70</v>
      </c>
      <c r="L121" s="20">
        <v>92219330</v>
      </c>
      <c r="M121" s="20"/>
    </row>
    <row r="122" spans="1:13" s="44" customFormat="1" ht="15.75" thickBot="1" x14ac:dyDescent="0.3">
      <c r="A122" s="20" t="s">
        <v>471</v>
      </c>
      <c r="B122" s="20"/>
      <c r="C122" s="21">
        <v>42511</v>
      </c>
      <c r="D122" s="20" t="s">
        <v>396</v>
      </c>
      <c r="E122" s="20" t="s">
        <v>397</v>
      </c>
      <c r="F122" s="20" t="s">
        <v>398</v>
      </c>
      <c r="G122" s="20" t="s">
        <v>399</v>
      </c>
      <c r="H122" s="44">
        <v>60</v>
      </c>
      <c r="I122" s="44">
        <v>50</v>
      </c>
      <c r="J122" s="44">
        <v>10</v>
      </c>
      <c r="K122" s="44">
        <v>60</v>
      </c>
      <c r="L122" s="20">
        <v>98379522</v>
      </c>
      <c r="M122" s="20"/>
    </row>
    <row r="123" spans="1:13" s="44" customFormat="1" ht="15.75" thickBot="1" x14ac:dyDescent="0.3">
      <c r="A123" s="17" t="s">
        <v>473</v>
      </c>
      <c r="B123" s="20"/>
      <c r="C123" s="21">
        <v>42512</v>
      </c>
      <c r="D123" s="20" t="s">
        <v>386</v>
      </c>
      <c r="E123" s="20" t="s">
        <v>387</v>
      </c>
      <c r="F123" s="20" t="s">
        <v>388</v>
      </c>
      <c r="G123" s="20" t="s">
        <v>22</v>
      </c>
      <c r="H123" s="20">
        <v>50</v>
      </c>
      <c r="I123" s="22">
        <v>41.67</v>
      </c>
      <c r="J123" s="22">
        <v>8.33</v>
      </c>
      <c r="K123" s="22">
        <v>50</v>
      </c>
      <c r="L123" s="20">
        <v>92219333</v>
      </c>
      <c r="M123" s="20"/>
    </row>
    <row r="124" spans="1:13" s="44" customFormat="1" x14ac:dyDescent="0.25">
      <c r="A124" s="155" t="s">
        <v>261</v>
      </c>
      <c r="B124" s="2"/>
      <c r="C124" s="3"/>
      <c r="D124" s="2"/>
      <c r="E124" s="2"/>
      <c r="F124" s="2"/>
      <c r="G124" s="2"/>
      <c r="H124" s="2">
        <f>SUM(H113:H123)</f>
        <v>700</v>
      </c>
      <c r="I124" s="35">
        <f>SUM(I113:I123)</f>
        <v>583.34</v>
      </c>
      <c r="J124" s="35"/>
      <c r="K124" s="35"/>
      <c r="L124" s="2"/>
      <c r="M124" s="2"/>
    </row>
    <row r="125" spans="1:13" s="44" customFormat="1" ht="15.75" thickBot="1" x14ac:dyDescent="0.3">
      <c r="A125" s="17" t="s">
        <v>474</v>
      </c>
      <c r="B125" s="20"/>
      <c r="C125" s="21">
        <v>42524</v>
      </c>
      <c r="D125" s="20" t="s">
        <v>421</v>
      </c>
      <c r="E125" s="20" t="s">
        <v>422</v>
      </c>
      <c r="F125" s="20" t="s">
        <v>423</v>
      </c>
      <c r="G125" s="20" t="s">
        <v>44</v>
      </c>
      <c r="H125" s="44">
        <v>60</v>
      </c>
      <c r="I125" s="44">
        <v>50</v>
      </c>
      <c r="J125" s="44">
        <v>10</v>
      </c>
      <c r="K125" s="44">
        <v>60</v>
      </c>
      <c r="L125" s="20">
        <v>97335276</v>
      </c>
      <c r="M125" s="20"/>
    </row>
    <row r="126" spans="1:13" s="44" customFormat="1" ht="15.75" thickBot="1" x14ac:dyDescent="0.3">
      <c r="A126" s="86" t="s">
        <v>482</v>
      </c>
      <c r="B126" s="20"/>
      <c r="C126" s="21">
        <v>42529</v>
      </c>
      <c r="D126" s="17" t="s">
        <v>178</v>
      </c>
      <c r="E126" s="20" t="s">
        <v>118</v>
      </c>
      <c r="F126" s="44" t="s">
        <v>119</v>
      </c>
      <c r="G126" s="44" t="s">
        <v>44</v>
      </c>
      <c r="H126" s="20">
        <v>100</v>
      </c>
      <c r="I126" s="24">
        <v>83.33</v>
      </c>
      <c r="J126" s="24">
        <v>16.670000000000002</v>
      </c>
      <c r="K126" s="24">
        <v>100</v>
      </c>
      <c r="L126" s="20">
        <v>93069968</v>
      </c>
      <c r="M126" s="20"/>
    </row>
    <row r="127" spans="1:13" s="44" customFormat="1" ht="15.75" thickBot="1" x14ac:dyDescent="0.3">
      <c r="A127" s="17" t="s">
        <v>470</v>
      </c>
      <c r="B127" s="20"/>
      <c r="C127" s="21">
        <v>42530</v>
      </c>
      <c r="D127" s="20" t="s">
        <v>431</v>
      </c>
      <c r="E127" s="20" t="s">
        <v>432</v>
      </c>
      <c r="F127" s="20" t="s">
        <v>433</v>
      </c>
      <c r="G127" s="44" t="s">
        <v>44</v>
      </c>
      <c r="H127" s="20">
        <v>70</v>
      </c>
      <c r="I127" s="22">
        <v>58.33</v>
      </c>
      <c r="J127" s="22">
        <v>11.67</v>
      </c>
      <c r="K127" s="22">
        <v>70</v>
      </c>
      <c r="L127" s="20">
        <v>90594951</v>
      </c>
      <c r="M127" s="20"/>
    </row>
    <row r="128" spans="1:13" s="44" customFormat="1" ht="15.75" thickBot="1" x14ac:dyDescent="0.3">
      <c r="A128" s="17" t="s">
        <v>468</v>
      </c>
      <c r="B128" s="20"/>
      <c r="C128" s="21">
        <v>42531</v>
      </c>
      <c r="D128" s="151" t="s">
        <v>359</v>
      </c>
      <c r="E128" s="20" t="s">
        <v>53</v>
      </c>
      <c r="F128" s="20"/>
      <c r="G128" s="20"/>
      <c r="H128" s="20">
        <v>50</v>
      </c>
      <c r="I128" s="22">
        <v>41.67</v>
      </c>
      <c r="J128" s="22">
        <v>8.33</v>
      </c>
      <c r="K128" s="22">
        <v>50</v>
      </c>
      <c r="L128" s="20"/>
      <c r="M128" s="20"/>
    </row>
    <row r="129" spans="1:13" s="44" customFormat="1" ht="15.75" thickBot="1" x14ac:dyDescent="0.3">
      <c r="A129" s="86" t="s">
        <v>483</v>
      </c>
      <c r="B129" s="20"/>
      <c r="C129" s="21">
        <v>42533</v>
      </c>
      <c r="D129" s="17" t="s">
        <v>178</v>
      </c>
      <c r="E129" s="20" t="s">
        <v>118</v>
      </c>
      <c r="F129" s="44" t="s">
        <v>119</v>
      </c>
      <c r="G129" s="44" t="s">
        <v>44</v>
      </c>
      <c r="H129" s="20">
        <v>100</v>
      </c>
      <c r="I129" s="24">
        <v>83.33</v>
      </c>
      <c r="J129" s="24">
        <v>16.670000000000002</v>
      </c>
      <c r="K129" s="24">
        <v>100</v>
      </c>
      <c r="L129" s="20"/>
      <c r="M129" s="20"/>
    </row>
    <row r="130" spans="1:13" s="44" customFormat="1" ht="15.75" thickBot="1" x14ac:dyDescent="0.3">
      <c r="A130" s="86"/>
      <c r="B130" s="20"/>
      <c r="C130" s="21">
        <v>42534</v>
      </c>
      <c r="D130" s="17" t="s">
        <v>525</v>
      </c>
      <c r="E130" s="20" t="s">
        <v>526</v>
      </c>
      <c r="F130" s="44" t="s">
        <v>527</v>
      </c>
      <c r="G130" s="44" t="s">
        <v>44</v>
      </c>
      <c r="H130" s="20">
        <v>50</v>
      </c>
      <c r="I130" s="22">
        <v>41.67</v>
      </c>
      <c r="J130" s="22">
        <v>8.33</v>
      </c>
      <c r="K130" s="22">
        <v>50</v>
      </c>
      <c r="L130" s="20">
        <v>97598052</v>
      </c>
      <c r="M130" s="20"/>
    </row>
    <row r="131" spans="1:13" s="44" customFormat="1" ht="15.75" thickBot="1" x14ac:dyDescent="0.3">
      <c r="A131" t="s">
        <v>528</v>
      </c>
      <c r="B131" s="20"/>
      <c r="C131" s="21">
        <v>42545</v>
      </c>
      <c r="D131" s="20" t="s">
        <v>232</v>
      </c>
      <c r="E131" s="20" t="s">
        <v>233</v>
      </c>
      <c r="F131" s="20" t="s">
        <v>234</v>
      </c>
      <c r="G131" s="20" t="s">
        <v>22</v>
      </c>
      <c r="H131" s="20">
        <v>50</v>
      </c>
      <c r="I131" s="22">
        <v>41.67</v>
      </c>
      <c r="J131" s="22">
        <v>8.33</v>
      </c>
      <c r="K131" s="22">
        <v>50</v>
      </c>
    </row>
    <row r="132" spans="1:13" s="2" customFormat="1" ht="15.75" thickBot="1" x14ac:dyDescent="0.3">
      <c r="A132" s="2" t="s">
        <v>86</v>
      </c>
      <c r="C132" s="3"/>
      <c r="H132" s="2">
        <f>SUM(H125:H131)</f>
        <v>480</v>
      </c>
      <c r="I132" s="165"/>
      <c r="J132" s="165"/>
      <c r="K132" s="165"/>
    </row>
    <row r="133" spans="1:13" s="44" customFormat="1" ht="15.75" thickBot="1" x14ac:dyDescent="0.3">
      <c r="A133" s="86" t="s">
        <v>530</v>
      </c>
      <c r="B133" s="20"/>
      <c r="C133" s="21">
        <v>42558</v>
      </c>
      <c r="D133" s="20" t="s">
        <v>229</v>
      </c>
      <c r="E133" s="20" t="s">
        <v>230</v>
      </c>
      <c r="F133" s="20" t="s">
        <v>231</v>
      </c>
      <c r="G133" s="20" t="s">
        <v>22</v>
      </c>
      <c r="H133" s="20">
        <v>50</v>
      </c>
      <c r="I133" s="22">
        <v>41.67</v>
      </c>
      <c r="J133" s="22">
        <v>8.33</v>
      </c>
      <c r="K133" s="22">
        <v>50</v>
      </c>
    </row>
    <row r="134" spans="1:13" s="44" customFormat="1" ht="15.75" thickBot="1" x14ac:dyDescent="0.3">
      <c r="A134" t="s">
        <v>529</v>
      </c>
      <c r="B134" s="20"/>
      <c r="C134" s="21">
        <v>42562</v>
      </c>
      <c r="D134" s="44" t="s">
        <v>531</v>
      </c>
      <c r="E134" s="44" t="s">
        <v>532</v>
      </c>
      <c r="F134" s="44" t="s">
        <v>533</v>
      </c>
      <c r="G134" s="44" t="s">
        <v>44</v>
      </c>
      <c r="H134" s="20">
        <v>70</v>
      </c>
      <c r="I134" s="22">
        <v>58.33</v>
      </c>
      <c r="J134" s="22">
        <v>11.67</v>
      </c>
      <c r="K134" s="22">
        <v>70</v>
      </c>
    </row>
    <row r="135" spans="1:13" s="44" customFormat="1" ht="15.75" thickBot="1" x14ac:dyDescent="0.3">
      <c r="A135" t="s">
        <v>536</v>
      </c>
      <c r="B135" s="150"/>
      <c r="C135" s="21">
        <v>42563</v>
      </c>
      <c r="D135" t="s">
        <v>534</v>
      </c>
      <c r="E135" t="s">
        <v>535</v>
      </c>
      <c r="F135" s="44" t="s">
        <v>537</v>
      </c>
      <c r="G135" s="44" t="s">
        <v>44</v>
      </c>
      <c r="H135" s="20">
        <v>70</v>
      </c>
      <c r="I135" s="22">
        <v>58.33</v>
      </c>
      <c r="J135" s="22">
        <v>11.67</v>
      </c>
      <c r="K135" s="22">
        <v>70</v>
      </c>
    </row>
    <row r="136" spans="1:13" s="44" customFormat="1" ht="15.75" thickBot="1" x14ac:dyDescent="0.3">
      <c r="A136" s="86" t="s">
        <v>538</v>
      </c>
      <c r="B136" s="20"/>
      <c r="C136" s="21">
        <v>42577</v>
      </c>
      <c r="D136" s="44" t="s">
        <v>534</v>
      </c>
      <c r="E136" s="44" t="s">
        <v>535</v>
      </c>
      <c r="F136" s="44" t="s">
        <v>537</v>
      </c>
      <c r="G136" s="44" t="s">
        <v>44</v>
      </c>
      <c r="H136" s="20">
        <v>70</v>
      </c>
      <c r="I136" s="22">
        <v>58.33</v>
      </c>
      <c r="J136" s="22">
        <v>11.67</v>
      </c>
      <c r="K136" s="22">
        <v>70</v>
      </c>
    </row>
    <row r="137" spans="1:13" s="44" customFormat="1" ht="15.75" thickBot="1" x14ac:dyDescent="0.3">
      <c r="A137" s="86" t="s">
        <v>539</v>
      </c>
      <c r="B137" s="20"/>
      <c r="C137" s="21">
        <v>42578</v>
      </c>
      <c r="D137" s="17" t="s">
        <v>178</v>
      </c>
      <c r="E137" s="20" t="s">
        <v>118</v>
      </c>
      <c r="F137" s="44" t="s">
        <v>119</v>
      </c>
      <c r="G137" s="44" t="s">
        <v>44</v>
      </c>
      <c r="H137" s="20">
        <v>100</v>
      </c>
      <c r="I137" s="24">
        <v>83.33</v>
      </c>
      <c r="J137" s="24">
        <v>16.670000000000002</v>
      </c>
      <c r="K137" s="24">
        <v>100</v>
      </c>
    </row>
    <row r="138" spans="1:13" s="44" customFormat="1" ht="15.75" thickBot="1" x14ac:dyDescent="0.3">
      <c r="A138" s="167" t="s">
        <v>89</v>
      </c>
      <c r="B138" s="2"/>
      <c r="C138" s="2"/>
      <c r="D138" s="2"/>
      <c r="E138" s="2"/>
      <c r="F138" s="2"/>
      <c r="G138" s="2"/>
      <c r="H138" s="2">
        <f>SUM(H133:H137)</f>
        <v>360</v>
      </c>
      <c r="I138" s="2"/>
      <c r="J138" s="2"/>
      <c r="K138" s="2"/>
      <c r="L138" s="2"/>
      <c r="M138" s="2"/>
    </row>
    <row r="139" spans="1:13" s="44" customFormat="1" ht="15.75" thickBot="1" x14ac:dyDescent="0.3">
      <c r="A139" s="166" t="s">
        <v>540</v>
      </c>
      <c r="B139" s="20"/>
      <c r="C139" s="21">
        <v>42583</v>
      </c>
      <c r="D139" s="44" t="s">
        <v>541</v>
      </c>
      <c r="E139" s="44" t="s">
        <v>542</v>
      </c>
      <c r="F139" s="44" t="s">
        <v>543</v>
      </c>
      <c r="G139" s="44" t="s">
        <v>544</v>
      </c>
      <c r="H139" s="20">
        <v>70</v>
      </c>
      <c r="I139" s="22">
        <v>58.33</v>
      </c>
      <c r="J139" s="22">
        <v>11.67</v>
      </c>
      <c r="K139" s="22">
        <v>70</v>
      </c>
    </row>
    <row r="140" spans="1:13" s="44" customFormat="1" x14ac:dyDescent="0.25">
      <c r="A140" s="256" t="s">
        <v>622</v>
      </c>
      <c r="B140" s="20"/>
      <c r="C140" s="21">
        <v>42597</v>
      </c>
      <c r="D140" s="44" t="s">
        <v>618</v>
      </c>
      <c r="E140" s="255" t="s">
        <v>617</v>
      </c>
      <c r="F140" s="151" t="s">
        <v>619</v>
      </c>
      <c r="G140" s="44" t="s">
        <v>44</v>
      </c>
      <c r="H140" s="44">
        <v>80</v>
      </c>
      <c r="I140" s="44">
        <v>66.66</v>
      </c>
      <c r="J140" s="44">
        <f>(Tableau1[[#This Row],[TARIF]]-Tableau1[[#This Row],[Colonne1]])</f>
        <v>13.340000000000003</v>
      </c>
      <c r="K140" s="44">
        <v>80</v>
      </c>
    </row>
    <row r="141" spans="1:13" s="44" customFormat="1" ht="15.75" thickBot="1" x14ac:dyDescent="0.3">
      <c r="A141" s="256" t="s">
        <v>621</v>
      </c>
      <c r="B141" s="20"/>
      <c r="C141" s="21">
        <v>42613</v>
      </c>
      <c r="D141" s="44" t="s">
        <v>618</v>
      </c>
      <c r="E141" s="255" t="s">
        <v>617</v>
      </c>
      <c r="F141" s="151" t="s">
        <v>619</v>
      </c>
      <c r="G141" s="44" t="s">
        <v>44</v>
      </c>
      <c r="H141" s="44">
        <v>80</v>
      </c>
      <c r="I141" s="44">
        <v>66.66</v>
      </c>
      <c r="J141" s="44">
        <f>(Tableau1[[#This Row],[TARIF]]-Tableau1[[#This Row],[Colonne1]])</f>
        <v>13.340000000000003</v>
      </c>
      <c r="K141" s="44">
        <v>80</v>
      </c>
    </row>
    <row r="142" spans="1:13" s="44" customFormat="1" ht="15.75" thickBot="1" x14ac:dyDescent="0.3">
      <c r="A142" s="256" t="s">
        <v>623</v>
      </c>
      <c r="B142" s="20"/>
      <c r="C142" s="21">
        <v>42613</v>
      </c>
      <c r="D142" s="20" t="s">
        <v>386</v>
      </c>
      <c r="E142" s="20" t="s">
        <v>387</v>
      </c>
      <c r="F142" s="20" t="s">
        <v>388</v>
      </c>
      <c r="G142" s="20" t="s">
        <v>22</v>
      </c>
      <c r="H142" s="20">
        <v>50</v>
      </c>
      <c r="I142" s="22">
        <v>41.67</v>
      </c>
      <c r="J142" s="22">
        <v>8.33</v>
      </c>
      <c r="K142" s="22">
        <v>50</v>
      </c>
    </row>
    <row r="143" spans="1:13" s="44" customFormat="1" x14ac:dyDescent="0.25">
      <c r="A143" s="256" t="s">
        <v>620</v>
      </c>
      <c r="B143" s="20"/>
      <c r="C143" s="21">
        <v>42614</v>
      </c>
      <c r="D143" s="44" t="s">
        <v>618</v>
      </c>
      <c r="E143" s="255" t="s">
        <v>617</v>
      </c>
      <c r="F143" s="151" t="s">
        <v>619</v>
      </c>
      <c r="G143" s="44" t="s">
        <v>44</v>
      </c>
      <c r="H143" s="44">
        <v>80</v>
      </c>
      <c r="I143" s="44">
        <v>66.66</v>
      </c>
      <c r="J143" s="44">
        <f>(Tableau1[[#This Row],[TARIF]]-Tableau1[[#This Row],[Colonne1]])</f>
        <v>13.340000000000003</v>
      </c>
      <c r="K143" s="44">
        <v>80</v>
      </c>
    </row>
    <row r="144" spans="1:13" s="44" customFormat="1" x14ac:dyDescent="0.25">
      <c r="A144" s="256" t="s">
        <v>654</v>
      </c>
      <c r="B144" s="20"/>
      <c r="C144" s="21">
        <v>42615</v>
      </c>
      <c r="D144" s="44" t="s">
        <v>618</v>
      </c>
      <c r="E144" s="255" t="s">
        <v>617</v>
      </c>
      <c r="F144" s="151" t="s">
        <v>619</v>
      </c>
      <c r="G144" s="44" t="s">
        <v>44</v>
      </c>
      <c r="H144" s="44">
        <v>66.67</v>
      </c>
      <c r="I144" s="44">
        <v>55.56</v>
      </c>
      <c r="J144" s="44">
        <v>11.11</v>
      </c>
      <c r="K144" s="44">
        <f>+(Tableau1[[#This Row],[Colonne1]]+Tableau1[[#This Row],[TVA]])</f>
        <v>66.67</v>
      </c>
    </row>
    <row r="145" spans="1:586" s="44" customFormat="1" x14ac:dyDescent="0.25">
      <c r="C145" s="1"/>
      <c r="K145" s="44">
        <f>SUM(K143:K144)</f>
        <v>146.67000000000002</v>
      </c>
    </row>
    <row r="146" spans="1:586" s="44" customFormat="1" x14ac:dyDescent="0.25">
      <c r="C146" s="1"/>
    </row>
    <row r="147" spans="1:586" s="161" customFormat="1" x14ac:dyDescent="0.25">
      <c r="A147" s="44"/>
      <c r="B147" s="44"/>
      <c r="C147" s="1"/>
      <c r="D147" s="44"/>
      <c r="E147" s="44"/>
      <c r="F147" s="44"/>
      <c r="G147" s="44"/>
      <c r="H147" s="44"/>
      <c r="I147" s="44"/>
      <c r="J147" s="44"/>
      <c r="K147" s="44"/>
      <c r="L147" s="44"/>
      <c r="M147" s="44"/>
    </row>
    <row r="148" spans="1:586" x14ac:dyDescent="0.25">
      <c r="A148" s="160"/>
      <c r="B148" s="161"/>
      <c r="C148" s="162"/>
      <c r="D148" s="163"/>
      <c r="E148" s="161"/>
      <c r="F148" s="161"/>
      <c r="G148" s="161"/>
      <c r="H148" s="161"/>
      <c r="I148" s="164"/>
      <c r="J148" s="164"/>
      <c r="K148" s="164"/>
      <c r="L148" s="161"/>
      <c r="M148" s="161"/>
    </row>
    <row r="151" spans="1:586" x14ac:dyDescent="0.25"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</row>
    <row r="152" spans="1:586" x14ac:dyDescent="0.25"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</row>
    <row r="153" spans="1:586" x14ac:dyDescent="0.25"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</row>
    <row r="154" spans="1:586" x14ac:dyDescent="0.25"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</row>
    <row r="155" spans="1:586" x14ac:dyDescent="0.25"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</row>
    <row r="156" spans="1:586" x14ac:dyDescent="0.25"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</row>
    <row r="157" spans="1:586" x14ac:dyDescent="0.25"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</row>
    <row r="158" spans="1:586" x14ac:dyDescent="0.25"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</row>
    <row r="159" spans="1:586" x14ac:dyDescent="0.25"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</row>
    <row r="160" spans="1:586" x14ac:dyDescent="0.25"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</row>
    <row r="161" spans="14:586" x14ac:dyDescent="0.25"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  <c r="SK161" s="4"/>
      <c r="SL161" s="4"/>
      <c r="SM161" s="4"/>
      <c r="SN161" s="4"/>
      <c r="SO161" s="4"/>
      <c r="SP161" s="4"/>
      <c r="SQ161" s="4"/>
      <c r="SR161" s="4"/>
      <c r="SS161" s="4"/>
      <c r="ST161" s="4"/>
      <c r="SU161" s="4"/>
      <c r="SV161" s="4"/>
      <c r="SW161" s="4"/>
      <c r="SX161" s="4"/>
      <c r="SY161" s="4"/>
      <c r="SZ161" s="4"/>
      <c r="TA161" s="4"/>
      <c r="TB161" s="4"/>
      <c r="TC161" s="4"/>
      <c r="TD161" s="4"/>
      <c r="TE161" s="4"/>
      <c r="TF161" s="4"/>
      <c r="TG161" s="4"/>
      <c r="TH161" s="4"/>
      <c r="TI161" s="4"/>
      <c r="TJ161" s="4"/>
      <c r="TK161" s="4"/>
      <c r="TL161" s="4"/>
      <c r="TM161" s="4"/>
      <c r="TN161" s="4"/>
      <c r="TO161" s="4"/>
      <c r="TP161" s="4"/>
      <c r="TQ161" s="4"/>
      <c r="TR161" s="4"/>
      <c r="TS161" s="4"/>
      <c r="TT161" s="4"/>
      <c r="TU161" s="4"/>
      <c r="TV161" s="4"/>
      <c r="TW161" s="4"/>
      <c r="TX161" s="4"/>
      <c r="TY161" s="4"/>
      <c r="TZ161" s="4"/>
      <c r="UA161" s="4"/>
      <c r="UB161" s="4"/>
      <c r="UC161" s="4"/>
      <c r="UD161" s="4"/>
      <c r="UE161" s="4"/>
      <c r="UF161" s="4"/>
      <c r="UG161" s="4"/>
      <c r="UH161" s="4"/>
      <c r="UI161" s="4"/>
      <c r="UJ161" s="4"/>
      <c r="UK161" s="4"/>
      <c r="UL161" s="4"/>
      <c r="UM161" s="4"/>
      <c r="UN161" s="4"/>
      <c r="UO161" s="4"/>
      <c r="UP161" s="4"/>
      <c r="UQ161" s="4"/>
      <c r="UR161" s="4"/>
      <c r="US161" s="4"/>
      <c r="UT161" s="4"/>
      <c r="UU161" s="4"/>
      <c r="UV161" s="4"/>
      <c r="UW161" s="4"/>
      <c r="UX161" s="4"/>
      <c r="UY161" s="4"/>
      <c r="UZ161" s="4"/>
      <c r="VA161" s="4"/>
      <c r="VB161" s="4"/>
      <c r="VC161" s="4"/>
      <c r="VD161" s="4"/>
      <c r="VE161" s="4"/>
      <c r="VF161" s="4"/>
      <c r="VG161" s="4"/>
      <c r="VH161" s="4"/>
      <c r="VI161" s="4"/>
      <c r="VJ161" s="4"/>
      <c r="VK161" s="4"/>
      <c r="VL161" s="4"/>
      <c r="VM161" s="4"/>
      <c r="VN161" s="4"/>
    </row>
    <row r="162" spans="14:586" x14ac:dyDescent="0.25"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</row>
    <row r="163" spans="14:586" x14ac:dyDescent="0.25"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/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/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4"/>
      <c r="PR163" s="4"/>
      <c r="PS163" s="4"/>
      <c r="PT163" s="4"/>
      <c r="PU163" s="4"/>
      <c r="PV163" s="4"/>
      <c r="PW163" s="4"/>
      <c r="PX163" s="4"/>
      <c r="PY163" s="4"/>
      <c r="PZ163" s="4"/>
      <c r="QA163" s="4"/>
      <c r="QB163" s="4"/>
      <c r="QC163" s="4"/>
      <c r="QD163" s="4"/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4"/>
      <c r="QR163" s="4"/>
      <c r="QS163" s="4"/>
      <c r="QT163" s="4"/>
      <c r="QU163" s="4"/>
      <c r="QV163" s="4"/>
      <c r="QW163" s="4"/>
      <c r="QX163" s="4"/>
      <c r="QY163" s="4"/>
      <c r="QZ163" s="4"/>
      <c r="RA163" s="4"/>
      <c r="RB163" s="4"/>
      <c r="RC163" s="4"/>
      <c r="RD163" s="4"/>
      <c r="RE163" s="4"/>
      <c r="RF163" s="4"/>
      <c r="RG163" s="4"/>
      <c r="RH163" s="4"/>
      <c r="RI163" s="4"/>
      <c r="RJ163" s="4"/>
      <c r="RK163" s="4"/>
      <c r="RL163" s="4"/>
      <c r="RM163" s="4"/>
      <c r="RN163" s="4"/>
      <c r="RO163" s="4"/>
      <c r="RP163" s="4"/>
      <c r="RQ163" s="4"/>
      <c r="RR163" s="4"/>
      <c r="RS163" s="4"/>
      <c r="RT163" s="4"/>
      <c r="RU163" s="4"/>
      <c r="RV163" s="4"/>
      <c r="RW163" s="4"/>
      <c r="RX163" s="4"/>
      <c r="RY163" s="4"/>
      <c r="RZ163" s="4"/>
      <c r="SA163" s="4"/>
      <c r="SB163" s="4"/>
      <c r="SC163" s="4"/>
      <c r="SD163" s="4"/>
      <c r="SE163" s="4"/>
      <c r="SF163" s="4"/>
      <c r="SG163" s="4"/>
      <c r="SH163" s="4"/>
      <c r="SI163" s="4"/>
      <c r="SJ163" s="4"/>
      <c r="SK163" s="4"/>
      <c r="SL163" s="4"/>
      <c r="SM163" s="4"/>
      <c r="SN163" s="4"/>
      <c r="SO163" s="4"/>
      <c r="SP163" s="4"/>
      <c r="SQ163" s="4"/>
      <c r="SR163" s="4"/>
      <c r="SS163" s="4"/>
      <c r="ST163" s="4"/>
      <c r="SU163" s="4"/>
      <c r="SV163" s="4"/>
      <c r="SW163" s="4"/>
      <c r="SX163" s="4"/>
      <c r="SY163" s="4"/>
      <c r="SZ163" s="4"/>
      <c r="TA163" s="4"/>
      <c r="TB163" s="4"/>
      <c r="TC163" s="4"/>
      <c r="TD163" s="4"/>
      <c r="TE163" s="4"/>
      <c r="TF163" s="4"/>
      <c r="TG163" s="4"/>
      <c r="TH163" s="4"/>
      <c r="TI163" s="4"/>
      <c r="TJ163" s="4"/>
      <c r="TK163" s="4"/>
      <c r="TL163" s="4"/>
      <c r="TM163" s="4"/>
      <c r="TN163" s="4"/>
      <c r="TO163" s="4"/>
      <c r="TP163" s="4"/>
      <c r="TQ163" s="4"/>
      <c r="TR163" s="4"/>
      <c r="TS163" s="4"/>
      <c r="TT163" s="4"/>
      <c r="TU163" s="4"/>
      <c r="TV163" s="4"/>
      <c r="TW163" s="4"/>
      <c r="TX163" s="4"/>
      <c r="TY163" s="4"/>
      <c r="TZ163" s="4"/>
      <c r="UA163" s="4"/>
      <c r="UB163" s="4"/>
      <c r="UC163" s="4"/>
      <c r="UD163" s="4"/>
      <c r="UE163" s="4"/>
      <c r="UF163" s="4"/>
      <c r="UG163" s="4"/>
      <c r="UH163" s="4"/>
      <c r="UI163" s="4"/>
      <c r="UJ163" s="4"/>
      <c r="UK163" s="4"/>
      <c r="UL163" s="4"/>
      <c r="UM163" s="4"/>
      <c r="UN163" s="4"/>
      <c r="UO163" s="4"/>
      <c r="UP163" s="4"/>
      <c r="UQ163" s="4"/>
      <c r="UR163" s="4"/>
      <c r="US163" s="4"/>
      <c r="UT163" s="4"/>
      <c r="UU163" s="4"/>
      <c r="UV163" s="4"/>
      <c r="UW163" s="4"/>
      <c r="UX163" s="4"/>
      <c r="UY163" s="4"/>
      <c r="UZ163" s="4"/>
      <c r="VA163" s="4"/>
      <c r="VB163" s="4"/>
      <c r="VC163" s="4"/>
      <c r="VD163" s="4"/>
      <c r="VE163" s="4"/>
      <c r="VF163" s="4"/>
      <c r="VG163" s="4"/>
      <c r="VH163" s="4"/>
      <c r="VI163" s="4"/>
      <c r="VJ163" s="4"/>
      <c r="VK163" s="4"/>
      <c r="VL163" s="4"/>
      <c r="VM163" s="4"/>
      <c r="VN163" s="4"/>
    </row>
    <row r="164" spans="14:586" x14ac:dyDescent="0.25"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/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/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/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4"/>
      <c r="QR164" s="4"/>
      <c r="QS164" s="4"/>
      <c r="QT164" s="4"/>
      <c r="QU164" s="4"/>
      <c r="QV164" s="4"/>
      <c r="QW164" s="4"/>
      <c r="QX164" s="4"/>
      <c r="QY164" s="4"/>
      <c r="QZ164" s="4"/>
      <c r="RA164" s="4"/>
      <c r="RB164" s="4"/>
      <c r="RC164" s="4"/>
      <c r="RD164" s="4"/>
      <c r="RE164" s="4"/>
      <c r="RF164" s="4"/>
      <c r="RG164" s="4"/>
      <c r="RH164" s="4"/>
      <c r="RI164" s="4"/>
      <c r="RJ164" s="4"/>
      <c r="RK164" s="4"/>
      <c r="RL164" s="4"/>
      <c r="RM164" s="4"/>
      <c r="RN164" s="4"/>
      <c r="RO164" s="4"/>
      <c r="RP164" s="4"/>
      <c r="RQ164" s="4"/>
      <c r="RR164" s="4"/>
      <c r="RS164" s="4"/>
      <c r="RT164" s="4"/>
      <c r="RU164" s="4"/>
      <c r="RV164" s="4"/>
      <c r="RW164" s="4"/>
      <c r="RX164" s="4"/>
      <c r="RY164" s="4"/>
      <c r="RZ164" s="4"/>
      <c r="SA164" s="4"/>
      <c r="SB164" s="4"/>
      <c r="SC164" s="4"/>
      <c r="SD164" s="4"/>
      <c r="SE164" s="4"/>
      <c r="SF164" s="4"/>
      <c r="SG164" s="4"/>
      <c r="SH164" s="4"/>
      <c r="SI164" s="4"/>
      <c r="SJ164" s="4"/>
      <c r="SK164" s="4"/>
      <c r="SL164" s="4"/>
      <c r="SM164" s="4"/>
      <c r="SN164" s="4"/>
      <c r="SO164" s="4"/>
      <c r="SP164" s="4"/>
      <c r="SQ164" s="4"/>
      <c r="SR164" s="4"/>
      <c r="SS164" s="4"/>
      <c r="ST164" s="4"/>
      <c r="SU164" s="4"/>
      <c r="SV164" s="4"/>
      <c r="SW164" s="4"/>
      <c r="SX164" s="4"/>
      <c r="SY164" s="4"/>
      <c r="SZ164" s="4"/>
      <c r="TA164" s="4"/>
      <c r="TB164" s="4"/>
      <c r="TC164" s="4"/>
      <c r="TD164" s="4"/>
      <c r="TE164" s="4"/>
      <c r="TF164" s="4"/>
      <c r="TG164" s="4"/>
      <c r="TH164" s="4"/>
      <c r="TI164" s="4"/>
      <c r="TJ164" s="4"/>
      <c r="TK164" s="4"/>
      <c r="TL164" s="4"/>
      <c r="TM164" s="4"/>
      <c r="TN164" s="4"/>
      <c r="TO164" s="4"/>
      <c r="TP164" s="4"/>
      <c r="TQ164" s="4"/>
      <c r="TR164" s="4"/>
      <c r="TS164" s="4"/>
      <c r="TT164" s="4"/>
      <c r="TU164" s="4"/>
      <c r="TV164" s="4"/>
      <c r="TW164" s="4"/>
      <c r="TX164" s="4"/>
      <c r="TY164" s="4"/>
      <c r="TZ164" s="4"/>
      <c r="UA164" s="4"/>
      <c r="UB164" s="4"/>
      <c r="UC164" s="4"/>
      <c r="UD164" s="4"/>
      <c r="UE164" s="4"/>
      <c r="UF164" s="4"/>
      <c r="UG164" s="4"/>
      <c r="UH164" s="4"/>
      <c r="UI164" s="4"/>
      <c r="UJ164" s="4"/>
      <c r="UK164" s="4"/>
      <c r="UL164" s="4"/>
      <c r="UM164" s="4"/>
      <c r="UN164" s="4"/>
      <c r="UO164" s="4"/>
      <c r="UP164" s="4"/>
      <c r="UQ164" s="4"/>
      <c r="UR164" s="4"/>
      <c r="US164" s="4"/>
      <c r="UT164" s="4"/>
      <c r="UU164" s="4"/>
      <c r="UV164" s="4"/>
      <c r="UW164" s="4"/>
      <c r="UX164" s="4"/>
      <c r="UY164" s="4"/>
      <c r="UZ164" s="4"/>
      <c r="VA164" s="4"/>
      <c r="VB164" s="4"/>
      <c r="VC164" s="4"/>
      <c r="VD164" s="4"/>
      <c r="VE164" s="4"/>
      <c r="VF164" s="4"/>
      <c r="VG164" s="4"/>
      <c r="VH164" s="4"/>
      <c r="VI164" s="4"/>
      <c r="VJ164" s="4"/>
      <c r="VK164" s="4"/>
      <c r="VL164" s="4"/>
      <c r="VM164" s="4"/>
      <c r="VN164" s="4"/>
    </row>
    <row r="165" spans="14:586" x14ac:dyDescent="0.25"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/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/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/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/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4"/>
      <c r="QR165" s="4"/>
      <c r="QS165" s="4"/>
      <c r="QT165" s="4"/>
      <c r="QU165" s="4"/>
      <c r="QV165" s="4"/>
      <c r="QW165" s="4"/>
      <c r="QX165" s="4"/>
      <c r="QY165" s="4"/>
      <c r="QZ165" s="4"/>
      <c r="RA165" s="4"/>
      <c r="RB165" s="4"/>
      <c r="RC165" s="4"/>
      <c r="RD165" s="4"/>
      <c r="RE165" s="4"/>
      <c r="RF165" s="4"/>
      <c r="RG165" s="4"/>
      <c r="RH165" s="4"/>
      <c r="RI165" s="4"/>
      <c r="RJ165" s="4"/>
      <c r="RK165" s="4"/>
      <c r="RL165" s="4"/>
      <c r="RM165" s="4"/>
      <c r="RN165" s="4"/>
      <c r="RO165" s="4"/>
      <c r="RP165" s="4"/>
      <c r="RQ165" s="4"/>
      <c r="RR165" s="4"/>
      <c r="RS165" s="4"/>
      <c r="RT165" s="4"/>
      <c r="RU165" s="4"/>
      <c r="RV165" s="4"/>
      <c r="RW165" s="4"/>
      <c r="RX165" s="4"/>
      <c r="RY165" s="4"/>
      <c r="RZ165" s="4"/>
      <c r="SA165" s="4"/>
      <c r="SB165" s="4"/>
      <c r="SC165" s="4"/>
      <c r="SD165" s="4"/>
      <c r="SE165" s="4"/>
      <c r="SF165" s="4"/>
      <c r="SG165" s="4"/>
      <c r="SH165" s="4"/>
      <c r="SI165" s="4"/>
      <c r="SJ165" s="4"/>
      <c r="SK165" s="4"/>
      <c r="SL165" s="4"/>
      <c r="SM165" s="4"/>
      <c r="SN165" s="4"/>
      <c r="SO165" s="4"/>
      <c r="SP165" s="4"/>
      <c r="SQ165" s="4"/>
      <c r="SR165" s="4"/>
      <c r="SS165" s="4"/>
      <c r="ST165" s="4"/>
      <c r="SU165" s="4"/>
      <c r="SV165" s="4"/>
      <c r="SW165" s="4"/>
      <c r="SX165" s="4"/>
      <c r="SY165" s="4"/>
      <c r="SZ165" s="4"/>
      <c r="TA165" s="4"/>
      <c r="TB165" s="4"/>
      <c r="TC165" s="4"/>
      <c r="TD165" s="4"/>
      <c r="TE165" s="4"/>
      <c r="TF165" s="4"/>
      <c r="TG165" s="4"/>
      <c r="TH165" s="4"/>
      <c r="TI165" s="4"/>
      <c r="TJ165" s="4"/>
      <c r="TK165" s="4"/>
      <c r="TL165" s="4"/>
      <c r="TM165" s="4"/>
      <c r="TN165" s="4"/>
      <c r="TO165" s="4"/>
      <c r="TP165" s="4"/>
      <c r="TQ165" s="4"/>
      <c r="TR165" s="4"/>
      <c r="TS165" s="4"/>
      <c r="TT165" s="4"/>
      <c r="TU165" s="4"/>
      <c r="TV165" s="4"/>
      <c r="TW165" s="4"/>
      <c r="TX165" s="4"/>
      <c r="TY165" s="4"/>
      <c r="TZ165" s="4"/>
      <c r="UA165" s="4"/>
      <c r="UB165" s="4"/>
      <c r="UC165" s="4"/>
      <c r="UD165" s="4"/>
      <c r="UE165" s="4"/>
      <c r="UF165" s="4"/>
      <c r="UG165" s="4"/>
      <c r="UH165" s="4"/>
      <c r="UI165" s="4"/>
      <c r="UJ165" s="4"/>
      <c r="UK165" s="4"/>
      <c r="UL165" s="4"/>
      <c r="UM165" s="4"/>
      <c r="UN165" s="4"/>
      <c r="UO165" s="4"/>
      <c r="UP165" s="4"/>
      <c r="UQ165" s="4"/>
      <c r="UR165" s="4"/>
      <c r="US165" s="4"/>
      <c r="UT165" s="4"/>
      <c r="UU165" s="4"/>
      <c r="UV165" s="4"/>
      <c r="UW165" s="4"/>
      <c r="UX165" s="4"/>
      <c r="UY165" s="4"/>
      <c r="UZ165" s="4"/>
      <c r="VA165" s="4"/>
      <c r="VB165" s="4"/>
      <c r="VC165" s="4"/>
      <c r="VD165" s="4"/>
      <c r="VE165" s="4"/>
      <c r="VF165" s="4"/>
      <c r="VG165" s="4"/>
      <c r="VH165" s="4"/>
      <c r="VI165" s="4"/>
      <c r="VJ165" s="4"/>
      <c r="VK165" s="4"/>
      <c r="VL165" s="4"/>
      <c r="VM165" s="4"/>
      <c r="VN165" s="4"/>
    </row>
    <row r="166" spans="14:586" x14ac:dyDescent="0.25"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/>
      <c r="PJ166" s="4"/>
      <c r="PK166" s="4"/>
      <c r="PL166" s="4"/>
      <c r="PM166" s="4"/>
      <c r="PN166" s="4"/>
      <c r="PO166" s="4"/>
      <c r="PP166" s="4"/>
      <c r="PQ166" s="4"/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/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4"/>
      <c r="QR166" s="4"/>
      <c r="QS166" s="4"/>
      <c r="QT166" s="4"/>
      <c r="QU166" s="4"/>
      <c r="QV166" s="4"/>
      <c r="QW166" s="4"/>
      <c r="QX166" s="4"/>
      <c r="QY166" s="4"/>
      <c r="QZ166" s="4"/>
      <c r="RA166" s="4"/>
      <c r="RB166" s="4"/>
      <c r="RC166" s="4"/>
      <c r="RD166" s="4"/>
      <c r="RE166" s="4"/>
      <c r="RF166" s="4"/>
      <c r="RG166" s="4"/>
      <c r="RH166" s="4"/>
      <c r="RI166" s="4"/>
      <c r="RJ166" s="4"/>
      <c r="RK166" s="4"/>
      <c r="RL166" s="4"/>
      <c r="RM166" s="4"/>
      <c r="RN166" s="4"/>
      <c r="RO166" s="4"/>
      <c r="RP166" s="4"/>
      <c r="RQ166" s="4"/>
      <c r="RR166" s="4"/>
      <c r="RS166" s="4"/>
      <c r="RT166" s="4"/>
      <c r="RU166" s="4"/>
      <c r="RV166" s="4"/>
      <c r="RW166" s="4"/>
      <c r="RX166" s="4"/>
      <c r="RY166" s="4"/>
      <c r="RZ166" s="4"/>
      <c r="SA166" s="4"/>
      <c r="SB166" s="4"/>
      <c r="SC166" s="4"/>
      <c r="SD166" s="4"/>
      <c r="SE166" s="4"/>
      <c r="SF166" s="4"/>
      <c r="SG166" s="4"/>
      <c r="SH166" s="4"/>
      <c r="SI166" s="4"/>
      <c r="SJ166" s="4"/>
      <c r="SK166" s="4"/>
      <c r="SL166" s="4"/>
      <c r="SM166" s="4"/>
      <c r="SN166" s="4"/>
      <c r="SO166" s="4"/>
      <c r="SP166" s="4"/>
      <c r="SQ166" s="4"/>
      <c r="SR166" s="4"/>
      <c r="SS166" s="4"/>
      <c r="ST166" s="4"/>
      <c r="SU166" s="4"/>
      <c r="SV166" s="4"/>
      <c r="SW166" s="4"/>
      <c r="SX166" s="4"/>
      <c r="SY166" s="4"/>
      <c r="SZ166" s="4"/>
      <c r="TA166" s="4"/>
      <c r="TB166" s="4"/>
      <c r="TC166" s="4"/>
      <c r="TD166" s="4"/>
      <c r="TE166" s="4"/>
      <c r="TF166" s="4"/>
      <c r="TG166" s="4"/>
      <c r="TH166" s="4"/>
      <c r="TI166" s="4"/>
      <c r="TJ166" s="4"/>
      <c r="TK166" s="4"/>
      <c r="TL166" s="4"/>
      <c r="TM166" s="4"/>
      <c r="TN166" s="4"/>
      <c r="TO166" s="4"/>
      <c r="TP166" s="4"/>
      <c r="TQ166" s="4"/>
      <c r="TR166" s="4"/>
      <c r="TS166" s="4"/>
      <c r="TT166" s="4"/>
      <c r="TU166" s="4"/>
      <c r="TV166" s="4"/>
      <c r="TW166" s="4"/>
      <c r="TX166" s="4"/>
      <c r="TY166" s="4"/>
      <c r="TZ166" s="4"/>
      <c r="UA166" s="4"/>
      <c r="UB166" s="4"/>
      <c r="UC166" s="4"/>
      <c r="UD166" s="4"/>
      <c r="UE166" s="4"/>
      <c r="UF166" s="4"/>
      <c r="UG166" s="4"/>
      <c r="UH166" s="4"/>
      <c r="UI166" s="4"/>
      <c r="UJ166" s="4"/>
      <c r="UK166" s="4"/>
      <c r="UL166" s="4"/>
      <c r="UM166" s="4"/>
      <c r="UN166" s="4"/>
      <c r="UO166" s="4"/>
      <c r="UP166" s="4"/>
      <c r="UQ166" s="4"/>
      <c r="UR166" s="4"/>
      <c r="US166" s="4"/>
      <c r="UT166" s="4"/>
      <c r="UU166" s="4"/>
      <c r="UV166" s="4"/>
      <c r="UW166" s="4"/>
      <c r="UX166" s="4"/>
      <c r="UY166" s="4"/>
      <c r="UZ166" s="4"/>
      <c r="VA166" s="4"/>
      <c r="VB166" s="4"/>
      <c r="VC166" s="4"/>
      <c r="VD166" s="4"/>
      <c r="VE166" s="4"/>
      <c r="VF166" s="4"/>
      <c r="VG166" s="4"/>
      <c r="VH166" s="4"/>
      <c r="VI166" s="4"/>
      <c r="VJ166" s="4"/>
      <c r="VK166" s="4"/>
      <c r="VL166" s="4"/>
      <c r="VM166" s="4"/>
      <c r="VN166" s="4"/>
    </row>
    <row r="167" spans="14:586" x14ac:dyDescent="0.25"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/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/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/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/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4"/>
      <c r="QR167" s="4"/>
      <c r="QS167" s="4"/>
      <c r="QT167" s="4"/>
      <c r="QU167" s="4"/>
      <c r="QV167" s="4"/>
      <c r="QW167" s="4"/>
      <c r="QX167" s="4"/>
      <c r="QY167" s="4"/>
      <c r="QZ167" s="4"/>
      <c r="RA167" s="4"/>
      <c r="RB167" s="4"/>
      <c r="RC167" s="4"/>
      <c r="RD167" s="4"/>
      <c r="RE167" s="4"/>
      <c r="RF167" s="4"/>
      <c r="RG167" s="4"/>
      <c r="RH167" s="4"/>
      <c r="RI167" s="4"/>
      <c r="RJ167" s="4"/>
      <c r="RK167" s="4"/>
      <c r="RL167" s="4"/>
      <c r="RM167" s="4"/>
      <c r="RN167" s="4"/>
      <c r="RO167" s="4"/>
      <c r="RP167" s="4"/>
      <c r="RQ167" s="4"/>
      <c r="RR167" s="4"/>
      <c r="RS167" s="4"/>
      <c r="RT167" s="4"/>
      <c r="RU167" s="4"/>
      <c r="RV167" s="4"/>
      <c r="RW167" s="4"/>
      <c r="RX167" s="4"/>
      <c r="RY167" s="4"/>
      <c r="RZ167" s="4"/>
      <c r="SA167" s="4"/>
      <c r="SB167" s="4"/>
      <c r="SC167" s="4"/>
      <c r="SD167" s="4"/>
      <c r="SE167" s="4"/>
      <c r="SF167" s="4"/>
      <c r="SG167" s="4"/>
      <c r="SH167" s="4"/>
      <c r="SI167" s="4"/>
      <c r="SJ167" s="4"/>
      <c r="SK167" s="4"/>
      <c r="SL167" s="4"/>
      <c r="SM167" s="4"/>
      <c r="SN167" s="4"/>
      <c r="SO167" s="4"/>
      <c r="SP167" s="4"/>
      <c r="SQ167" s="4"/>
      <c r="SR167" s="4"/>
      <c r="SS167" s="4"/>
      <c r="ST167" s="4"/>
      <c r="SU167" s="4"/>
      <c r="SV167" s="4"/>
      <c r="SW167" s="4"/>
      <c r="SX167" s="4"/>
      <c r="SY167" s="4"/>
      <c r="SZ167" s="4"/>
      <c r="TA167" s="4"/>
      <c r="TB167" s="4"/>
      <c r="TC167" s="4"/>
      <c r="TD167" s="4"/>
      <c r="TE167" s="4"/>
      <c r="TF167" s="4"/>
      <c r="TG167" s="4"/>
      <c r="TH167" s="4"/>
      <c r="TI167" s="4"/>
      <c r="TJ167" s="4"/>
      <c r="TK167" s="4"/>
      <c r="TL167" s="4"/>
      <c r="TM167" s="4"/>
      <c r="TN167" s="4"/>
      <c r="TO167" s="4"/>
      <c r="TP167" s="4"/>
      <c r="TQ167" s="4"/>
      <c r="TR167" s="4"/>
      <c r="TS167" s="4"/>
      <c r="TT167" s="4"/>
      <c r="TU167" s="4"/>
      <c r="TV167" s="4"/>
      <c r="TW167" s="4"/>
      <c r="TX167" s="4"/>
      <c r="TY167" s="4"/>
      <c r="TZ167" s="4"/>
      <c r="UA167" s="4"/>
      <c r="UB167" s="4"/>
      <c r="UC167" s="4"/>
      <c r="UD167" s="4"/>
      <c r="UE167" s="4"/>
      <c r="UF167" s="4"/>
      <c r="UG167" s="4"/>
      <c r="UH167" s="4"/>
      <c r="UI167" s="4"/>
      <c r="UJ167" s="4"/>
      <c r="UK167" s="4"/>
      <c r="UL167" s="4"/>
      <c r="UM167" s="4"/>
      <c r="UN167" s="4"/>
      <c r="UO167" s="4"/>
      <c r="UP167" s="4"/>
      <c r="UQ167" s="4"/>
      <c r="UR167" s="4"/>
      <c r="US167" s="4"/>
      <c r="UT167" s="4"/>
      <c r="UU167" s="4"/>
      <c r="UV167" s="4"/>
      <c r="UW167" s="4"/>
      <c r="UX167" s="4"/>
      <c r="UY167" s="4"/>
      <c r="UZ167" s="4"/>
      <c r="VA167" s="4"/>
      <c r="VB167" s="4"/>
      <c r="VC167" s="4"/>
      <c r="VD167" s="4"/>
      <c r="VE167" s="4"/>
      <c r="VF167" s="4"/>
      <c r="VG167" s="4"/>
      <c r="VH167" s="4"/>
      <c r="VI167" s="4"/>
      <c r="VJ167" s="4"/>
      <c r="VK167" s="4"/>
      <c r="VL167" s="4"/>
      <c r="VM167" s="4"/>
      <c r="VN167" s="4"/>
    </row>
    <row r="168" spans="14:586" x14ac:dyDescent="0.25"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/>
      <c r="OP168" s="4"/>
      <c r="OQ168" s="4"/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/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/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/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4"/>
      <c r="QR168" s="4"/>
      <c r="QS168" s="4"/>
      <c r="QT168" s="4"/>
      <c r="QU168" s="4"/>
      <c r="QV168" s="4"/>
      <c r="QW168" s="4"/>
      <c r="QX168" s="4"/>
      <c r="QY168" s="4"/>
      <c r="QZ168" s="4"/>
      <c r="RA168" s="4"/>
      <c r="RB168" s="4"/>
      <c r="RC168" s="4"/>
      <c r="RD168" s="4"/>
      <c r="RE168" s="4"/>
      <c r="RF168" s="4"/>
      <c r="RG168" s="4"/>
      <c r="RH168" s="4"/>
      <c r="RI168" s="4"/>
      <c r="RJ168" s="4"/>
      <c r="RK168" s="4"/>
      <c r="RL168" s="4"/>
      <c r="RM168" s="4"/>
      <c r="RN168" s="4"/>
      <c r="RO168" s="4"/>
      <c r="RP168" s="4"/>
      <c r="RQ168" s="4"/>
      <c r="RR168" s="4"/>
      <c r="RS168" s="4"/>
      <c r="RT168" s="4"/>
      <c r="RU168" s="4"/>
      <c r="RV168" s="4"/>
      <c r="RW168" s="4"/>
      <c r="RX168" s="4"/>
      <c r="RY168" s="4"/>
      <c r="RZ168" s="4"/>
      <c r="SA168" s="4"/>
      <c r="SB168" s="4"/>
      <c r="SC168" s="4"/>
      <c r="SD168" s="4"/>
      <c r="SE168" s="4"/>
      <c r="SF168" s="4"/>
      <c r="SG168" s="4"/>
      <c r="SH168" s="4"/>
      <c r="SI168" s="4"/>
      <c r="SJ168" s="4"/>
      <c r="SK168" s="4"/>
      <c r="SL168" s="4"/>
      <c r="SM168" s="4"/>
      <c r="SN168" s="4"/>
      <c r="SO168" s="4"/>
      <c r="SP168" s="4"/>
      <c r="SQ168" s="4"/>
      <c r="SR168" s="4"/>
      <c r="SS168" s="4"/>
      <c r="ST168" s="4"/>
      <c r="SU168" s="4"/>
      <c r="SV168" s="4"/>
      <c r="SW168" s="4"/>
      <c r="SX168" s="4"/>
      <c r="SY168" s="4"/>
      <c r="SZ168" s="4"/>
      <c r="TA168" s="4"/>
      <c r="TB168" s="4"/>
      <c r="TC168" s="4"/>
      <c r="TD168" s="4"/>
      <c r="TE168" s="4"/>
      <c r="TF168" s="4"/>
      <c r="TG168" s="4"/>
      <c r="TH168" s="4"/>
      <c r="TI168" s="4"/>
      <c r="TJ168" s="4"/>
      <c r="TK168" s="4"/>
      <c r="TL168" s="4"/>
      <c r="TM168" s="4"/>
      <c r="TN168" s="4"/>
      <c r="TO168" s="4"/>
      <c r="TP168" s="4"/>
      <c r="TQ168" s="4"/>
      <c r="TR168" s="4"/>
      <c r="TS168" s="4"/>
      <c r="TT168" s="4"/>
      <c r="TU168" s="4"/>
      <c r="TV168" s="4"/>
      <c r="TW168" s="4"/>
      <c r="TX168" s="4"/>
      <c r="TY168" s="4"/>
      <c r="TZ168" s="4"/>
      <c r="UA168" s="4"/>
      <c r="UB168" s="4"/>
      <c r="UC168" s="4"/>
      <c r="UD168" s="4"/>
      <c r="UE168" s="4"/>
      <c r="UF168" s="4"/>
      <c r="UG168" s="4"/>
      <c r="UH168" s="4"/>
      <c r="UI168" s="4"/>
      <c r="UJ168" s="4"/>
      <c r="UK168" s="4"/>
      <c r="UL168" s="4"/>
      <c r="UM168" s="4"/>
      <c r="UN168" s="4"/>
      <c r="UO168" s="4"/>
      <c r="UP168" s="4"/>
      <c r="UQ168" s="4"/>
      <c r="UR168" s="4"/>
      <c r="US168" s="4"/>
      <c r="UT168" s="4"/>
      <c r="UU168" s="4"/>
      <c r="UV168" s="4"/>
      <c r="UW168" s="4"/>
      <c r="UX168" s="4"/>
      <c r="UY168" s="4"/>
      <c r="UZ168" s="4"/>
      <c r="VA168" s="4"/>
      <c r="VB168" s="4"/>
      <c r="VC168" s="4"/>
      <c r="VD168" s="4"/>
      <c r="VE168" s="4"/>
      <c r="VF168" s="4"/>
      <c r="VG168" s="4"/>
      <c r="VH168" s="4"/>
      <c r="VI168" s="4"/>
      <c r="VJ168" s="4"/>
      <c r="VK168" s="4"/>
      <c r="VL168" s="4"/>
      <c r="VM168" s="4"/>
      <c r="VN168" s="4"/>
    </row>
    <row r="169" spans="14:586" x14ac:dyDescent="0.25"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  <c r="SK169" s="4"/>
      <c r="SL169" s="4"/>
      <c r="SM169" s="4"/>
      <c r="SN169" s="4"/>
      <c r="SO169" s="4"/>
      <c r="SP169" s="4"/>
      <c r="SQ169" s="4"/>
      <c r="SR169" s="4"/>
      <c r="SS169" s="4"/>
      <c r="ST169" s="4"/>
      <c r="SU169" s="4"/>
      <c r="SV169" s="4"/>
      <c r="SW169" s="4"/>
      <c r="SX169" s="4"/>
      <c r="SY169" s="4"/>
      <c r="SZ169" s="4"/>
      <c r="TA169" s="4"/>
      <c r="TB169" s="4"/>
      <c r="TC169" s="4"/>
      <c r="TD169" s="4"/>
      <c r="TE169" s="4"/>
      <c r="TF169" s="4"/>
      <c r="TG169" s="4"/>
      <c r="TH169" s="4"/>
      <c r="TI169" s="4"/>
      <c r="TJ169" s="4"/>
      <c r="TK169" s="4"/>
      <c r="TL169" s="4"/>
      <c r="TM169" s="4"/>
      <c r="TN169" s="4"/>
      <c r="TO169" s="4"/>
      <c r="TP169" s="4"/>
      <c r="TQ169" s="4"/>
      <c r="TR169" s="4"/>
      <c r="TS169" s="4"/>
      <c r="TT169" s="4"/>
      <c r="TU169" s="4"/>
      <c r="TV169" s="4"/>
      <c r="TW169" s="4"/>
      <c r="TX169" s="4"/>
      <c r="TY169" s="4"/>
      <c r="TZ169" s="4"/>
      <c r="UA169" s="4"/>
      <c r="UB169" s="4"/>
      <c r="UC169" s="4"/>
      <c r="UD169" s="4"/>
      <c r="UE169" s="4"/>
      <c r="UF169" s="4"/>
      <c r="UG169" s="4"/>
      <c r="UH169" s="4"/>
      <c r="UI169" s="4"/>
      <c r="UJ169" s="4"/>
      <c r="UK169" s="4"/>
      <c r="UL169" s="4"/>
      <c r="UM169" s="4"/>
      <c r="UN169" s="4"/>
      <c r="UO169" s="4"/>
      <c r="UP169" s="4"/>
      <c r="UQ169" s="4"/>
      <c r="UR169" s="4"/>
      <c r="US169" s="4"/>
      <c r="UT169" s="4"/>
      <c r="UU169" s="4"/>
      <c r="UV169" s="4"/>
      <c r="UW169" s="4"/>
      <c r="UX169" s="4"/>
      <c r="UY169" s="4"/>
      <c r="UZ169" s="4"/>
      <c r="VA169" s="4"/>
      <c r="VB169" s="4"/>
      <c r="VC169" s="4"/>
      <c r="VD169" s="4"/>
      <c r="VE169" s="4"/>
      <c r="VF169" s="4"/>
      <c r="VG169" s="4"/>
      <c r="VH169" s="4"/>
      <c r="VI169" s="4"/>
      <c r="VJ169" s="4"/>
      <c r="VK169" s="4"/>
      <c r="VL169" s="4"/>
      <c r="VM169" s="4"/>
      <c r="VN169" s="4"/>
    </row>
    <row r="170" spans="14:586" x14ac:dyDescent="0.25"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/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/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/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/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4"/>
      <c r="QR170" s="4"/>
      <c r="QS170" s="4"/>
      <c r="QT170" s="4"/>
      <c r="QU170" s="4"/>
      <c r="QV170" s="4"/>
      <c r="QW170" s="4"/>
      <c r="QX170" s="4"/>
      <c r="QY170" s="4"/>
      <c r="QZ170" s="4"/>
      <c r="RA170" s="4"/>
      <c r="RB170" s="4"/>
      <c r="RC170" s="4"/>
      <c r="RD170" s="4"/>
      <c r="RE170" s="4"/>
      <c r="RF170" s="4"/>
      <c r="RG170" s="4"/>
      <c r="RH170" s="4"/>
      <c r="RI170" s="4"/>
      <c r="RJ170" s="4"/>
      <c r="RK170" s="4"/>
      <c r="RL170" s="4"/>
      <c r="RM170" s="4"/>
      <c r="RN170" s="4"/>
      <c r="RO170" s="4"/>
      <c r="RP170" s="4"/>
      <c r="RQ170" s="4"/>
      <c r="RR170" s="4"/>
      <c r="RS170" s="4"/>
      <c r="RT170" s="4"/>
      <c r="RU170" s="4"/>
      <c r="RV170" s="4"/>
      <c r="RW170" s="4"/>
      <c r="RX170" s="4"/>
      <c r="RY170" s="4"/>
      <c r="RZ170" s="4"/>
      <c r="SA170" s="4"/>
      <c r="SB170" s="4"/>
      <c r="SC170" s="4"/>
      <c r="SD170" s="4"/>
      <c r="SE170" s="4"/>
      <c r="SF170" s="4"/>
      <c r="SG170" s="4"/>
      <c r="SH170" s="4"/>
      <c r="SI170" s="4"/>
      <c r="SJ170" s="4"/>
      <c r="SK170" s="4"/>
      <c r="SL170" s="4"/>
      <c r="SM170" s="4"/>
      <c r="SN170" s="4"/>
      <c r="SO170" s="4"/>
      <c r="SP170" s="4"/>
      <c r="SQ170" s="4"/>
      <c r="SR170" s="4"/>
      <c r="SS170" s="4"/>
      <c r="ST170" s="4"/>
      <c r="SU170" s="4"/>
      <c r="SV170" s="4"/>
      <c r="SW170" s="4"/>
      <c r="SX170" s="4"/>
      <c r="SY170" s="4"/>
      <c r="SZ170" s="4"/>
      <c r="TA170" s="4"/>
      <c r="TB170" s="4"/>
      <c r="TC170" s="4"/>
      <c r="TD170" s="4"/>
      <c r="TE170" s="4"/>
      <c r="TF170" s="4"/>
      <c r="TG170" s="4"/>
      <c r="TH170" s="4"/>
      <c r="TI170" s="4"/>
      <c r="TJ170" s="4"/>
      <c r="TK170" s="4"/>
      <c r="TL170" s="4"/>
      <c r="TM170" s="4"/>
      <c r="TN170" s="4"/>
      <c r="TO170" s="4"/>
      <c r="TP170" s="4"/>
      <c r="TQ170" s="4"/>
      <c r="TR170" s="4"/>
      <c r="TS170" s="4"/>
      <c r="TT170" s="4"/>
      <c r="TU170" s="4"/>
      <c r="TV170" s="4"/>
      <c r="TW170" s="4"/>
      <c r="TX170" s="4"/>
      <c r="TY170" s="4"/>
      <c r="TZ170" s="4"/>
      <c r="UA170" s="4"/>
      <c r="UB170" s="4"/>
      <c r="UC170" s="4"/>
      <c r="UD170" s="4"/>
      <c r="UE170" s="4"/>
      <c r="UF170" s="4"/>
      <c r="UG170" s="4"/>
      <c r="UH170" s="4"/>
      <c r="UI170" s="4"/>
      <c r="UJ170" s="4"/>
      <c r="UK170" s="4"/>
      <c r="UL170" s="4"/>
      <c r="UM170" s="4"/>
      <c r="UN170" s="4"/>
      <c r="UO170" s="4"/>
      <c r="UP170" s="4"/>
      <c r="UQ170" s="4"/>
      <c r="UR170" s="4"/>
      <c r="US170" s="4"/>
      <c r="UT170" s="4"/>
      <c r="UU170" s="4"/>
      <c r="UV170" s="4"/>
      <c r="UW170" s="4"/>
      <c r="UX170" s="4"/>
      <c r="UY170" s="4"/>
      <c r="UZ170" s="4"/>
      <c r="VA170" s="4"/>
      <c r="VB170" s="4"/>
      <c r="VC170" s="4"/>
      <c r="VD170" s="4"/>
      <c r="VE170" s="4"/>
      <c r="VF170" s="4"/>
      <c r="VG170" s="4"/>
      <c r="VH170" s="4"/>
      <c r="VI170" s="4"/>
      <c r="VJ170" s="4"/>
      <c r="VK170" s="4"/>
      <c r="VL170" s="4"/>
      <c r="VM170" s="4"/>
      <c r="VN170" s="4"/>
    </row>
    <row r="171" spans="14:586" x14ac:dyDescent="0.25"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/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/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/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/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4"/>
      <c r="QR171" s="4"/>
      <c r="QS171" s="4"/>
      <c r="QT171" s="4"/>
      <c r="QU171" s="4"/>
      <c r="QV171" s="4"/>
      <c r="QW171" s="4"/>
      <c r="QX171" s="4"/>
      <c r="QY171" s="4"/>
      <c r="QZ171" s="4"/>
      <c r="RA171" s="4"/>
      <c r="RB171" s="4"/>
      <c r="RC171" s="4"/>
      <c r="RD171" s="4"/>
      <c r="RE171" s="4"/>
      <c r="RF171" s="4"/>
      <c r="RG171" s="4"/>
      <c r="RH171" s="4"/>
      <c r="RI171" s="4"/>
      <c r="RJ171" s="4"/>
      <c r="RK171" s="4"/>
      <c r="RL171" s="4"/>
      <c r="RM171" s="4"/>
      <c r="RN171" s="4"/>
      <c r="RO171" s="4"/>
      <c r="RP171" s="4"/>
      <c r="RQ171" s="4"/>
      <c r="RR171" s="4"/>
      <c r="RS171" s="4"/>
      <c r="RT171" s="4"/>
      <c r="RU171" s="4"/>
      <c r="RV171" s="4"/>
      <c r="RW171" s="4"/>
      <c r="RX171" s="4"/>
      <c r="RY171" s="4"/>
      <c r="RZ171" s="4"/>
      <c r="SA171" s="4"/>
      <c r="SB171" s="4"/>
      <c r="SC171" s="4"/>
      <c r="SD171" s="4"/>
      <c r="SE171" s="4"/>
      <c r="SF171" s="4"/>
      <c r="SG171" s="4"/>
      <c r="SH171" s="4"/>
      <c r="SI171" s="4"/>
      <c r="SJ171" s="4"/>
      <c r="SK171" s="4"/>
      <c r="SL171" s="4"/>
      <c r="SM171" s="4"/>
      <c r="SN171" s="4"/>
      <c r="SO171" s="4"/>
      <c r="SP171" s="4"/>
      <c r="SQ171" s="4"/>
      <c r="SR171" s="4"/>
      <c r="SS171" s="4"/>
      <c r="ST171" s="4"/>
      <c r="SU171" s="4"/>
      <c r="SV171" s="4"/>
      <c r="SW171" s="4"/>
      <c r="SX171" s="4"/>
      <c r="SY171" s="4"/>
      <c r="SZ171" s="4"/>
      <c r="TA171" s="4"/>
      <c r="TB171" s="4"/>
      <c r="TC171" s="4"/>
      <c r="TD171" s="4"/>
      <c r="TE171" s="4"/>
      <c r="TF171" s="4"/>
      <c r="TG171" s="4"/>
      <c r="TH171" s="4"/>
      <c r="TI171" s="4"/>
      <c r="TJ171" s="4"/>
      <c r="TK171" s="4"/>
      <c r="TL171" s="4"/>
      <c r="TM171" s="4"/>
      <c r="TN171" s="4"/>
      <c r="TO171" s="4"/>
      <c r="TP171" s="4"/>
      <c r="TQ171" s="4"/>
      <c r="TR171" s="4"/>
      <c r="TS171" s="4"/>
      <c r="TT171" s="4"/>
      <c r="TU171" s="4"/>
      <c r="TV171" s="4"/>
      <c r="TW171" s="4"/>
      <c r="TX171" s="4"/>
      <c r="TY171" s="4"/>
      <c r="TZ171" s="4"/>
      <c r="UA171" s="4"/>
      <c r="UB171" s="4"/>
      <c r="UC171" s="4"/>
      <c r="UD171" s="4"/>
      <c r="UE171" s="4"/>
      <c r="UF171" s="4"/>
      <c r="UG171" s="4"/>
      <c r="UH171" s="4"/>
      <c r="UI171" s="4"/>
      <c r="UJ171" s="4"/>
      <c r="UK171" s="4"/>
      <c r="UL171" s="4"/>
      <c r="UM171" s="4"/>
      <c r="UN171" s="4"/>
      <c r="UO171" s="4"/>
      <c r="UP171" s="4"/>
      <c r="UQ171" s="4"/>
      <c r="UR171" s="4"/>
      <c r="US171" s="4"/>
      <c r="UT171" s="4"/>
      <c r="UU171" s="4"/>
      <c r="UV171" s="4"/>
      <c r="UW171" s="4"/>
      <c r="UX171" s="4"/>
      <c r="UY171" s="4"/>
      <c r="UZ171" s="4"/>
      <c r="VA171" s="4"/>
      <c r="VB171" s="4"/>
      <c r="VC171" s="4"/>
      <c r="VD171" s="4"/>
      <c r="VE171" s="4"/>
      <c r="VF171" s="4"/>
      <c r="VG171" s="4"/>
      <c r="VH171" s="4"/>
      <c r="VI171" s="4"/>
      <c r="VJ171" s="4"/>
      <c r="VK171" s="4"/>
      <c r="VL171" s="4"/>
      <c r="VM171" s="4"/>
      <c r="VN171" s="4"/>
    </row>
    <row r="172" spans="14:586" x14ac:dyDescent="0.25"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/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/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/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/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4"/>
      <c r="QR172" s="4"/>
      <c r="QS172" s="4"/>
      <c r="QT172" s="4"/>
      <c r="QU172" s="4"/>
      <c r="QV172" s="4"/>
      <c r="QW172" s="4"/>
      <c r="QX172" s="4"/>
      <c r="QY172" s="4"/>
      <c r="QZ172" s="4"/>
      <c r="RA172" s="4"/>
      <c r="RB172" s="4"/>
      <c r="RC172" s="4"/>
      <c r="RD172" s="4"/>
      <c r="RE172" s="4"/>
      <c r="RF172" s="4"/>
      <c r="RG172" s="4"/>
      <c r="RH172" s="4"/>
      <c r="RI172" s="4"/>
      <c r="RJ172" s="4"/>
      <c r="RK172" s="4"/>
      <c r="RL172" s="4"/>
      <c r="RM172" s="4"/>
      <c r="RN172" s="4"/>
      <c r="RO172" s="4"/>
      <c r="RP172" s="4"/>
      <c r="RQ172" s="4"/>
      <c r="RR172" s="4"/>
      <c r="RS172" s="4"/>
      <c r="RT172" s="4"/>
      <c r="RU172" s="4"/>
      <c r="RV172" s="4"/>
      <c r="RW172" s="4"/>
      <c r="RX172" s="4"/>
      <c r="RY172" s="4"/>
      <c r="RZ172" s="4"/>
      <c r="SA172" s="4"/>
      <c r="SB172" s="4"/>
      <c r="SC172" s="4"/>
      <c r="SD172" s="4"/>
      <c r="SE172" s="4"/>
      <c r="SF172" s="4"/>
      <c r="SG172" s="4"/>
      <c r="SH172" s="4"/>
      <c r="SI172" s="4"/>
      <c r="SJ172" s="4"/>
      <c r="SK172" s="4"/>
      <c r="SL172" s="4"/>
      <c r="SM172" s="4"/>
      <c r="SN172" s="4"/>
      <c r="SO172" s="4"/>
      <c r="SP172" s="4"/>
      <c r="SQ172" s="4"/>
      <c r="SR172" s="4"/>
      <c r="SS172" s="4"/>
      <c r="ST172" s="4"/>
      <c r="SU172" s="4"/>
      <c r="SV172" s="4"/>
      <c r="SW172" s="4"/>
      <c r="SX172" s="4"/>
      <c r="SY172" s="4"/>
      <c r="SZ172" s="4"/>
      <c r="TA172" s="4"/>
      <c r="TB172" s="4"/>
      <c r="TC172" s="4"/>
      <c r="TD172" s="4"/>
      <c r="TE172" s="4"/>
      <c r="TF172" s="4"/>
      <c r="TG172" s="4"/>
      <c r="TH172" s="4"/>
      <c r="TI172" s="4"/>
      <c r="TJ172" s="4"/>
      <c r="TK172" s="4"/>
      <c r="TL172" s="4"/>
      <c r="TM172" s="4"/>
      <c r="TN172" s="4"/>
      <c r="TO172" s="4"/>
      <c r="TP172" s="4"/>
      <c r="TQ172" s="4"/>
      <c r="TR172" s="4"/>
      <c r="TS172" s="4"/>
      <c r="TT172" s="4"/>
      <c r="TU172" s="4"/>
      <c r="TV172" s="4"/>
      <c r="TW172" s="4"/>
      <c r="TX172" s="4"/>
      <c r="TY172" s="4"/>
      <c r="TZ172" s="4"/>
      <c r="UA172" s="4"/>
      <c r="UB172" s="4"/>
      <c r="UC172" s="4"/>
      <c r="UD172" s="4"/>
      <c r="UE172" s="4"/>
      <c r="UF172" s="4"/>
      <c r="UG172" s="4"/>
      <c r="UH172" s="4"/>
      <c r="UI172" s="4"/>
      <c r="UJ172" s="4"/>
      <c r="UK172" s="4"/>
      <c r="UL172" s="4"/>
      <c r="UM172" s="4"/>
      <c r="UN172" s="4"/>
      <c r="UO172" s="4"/>
      <c r="UP172" s="4"/>
      <c r="UQ172" s="4"/>
      <c r="UR172" s="4"/>
      <c r="US172" s="4"/>
      <c r="UT172" s="4"/>
      <c r="UU172" s="4"/>
      <c r="UV172" s="4"/>
      <c r="UW172" s="4"/>
      <c r="UX172" s="4"/>
      <c r="UY172" s="4"/>
      <c r="UZ172" s="4"/>
      <c r="VA172" s="4"/>
      <c r="VB172" s="4"/>
      <c r="VC172" s="4"/>
      <c r="VD172" s="4"/>
      <c r="VE172" s="4"/>
      <c r="VF172" s="4"/>
      <c r="VG172" s="4"/>
      <c r="VH172" s="4"/>
      <c r="VI172" s="4"/>
      <c r="VJ172" s="4"/>
      <c r="VK172" s="4"/>
      <c r="VL172" s="4"/>
      <c r="VM172" s="4"/>
      <c r="VN172" s="4"/>
    </row>
    <row r="173" spans="14:586" x14ac:dyDescent="0.25"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  <c r="SK173" s="4"/>
      <c r="SL173" s="4"/>
      <c r="SM173" s="4"/>
      <c r="SN173" s="4"/>
      <c r="SO173" s="4"/>
      <c r="SP173" s="4"/>
      <c r="SQ173" s="4"/>
      <c r="SR173" s="4"/>
      <c r="SS173" s="4"/>
      <c r="ST173" s="4"/>
      <c r="SU173" s="4"/>
      <c r="SV173" s="4"/>
      <c r="SW173" s="4"/>
      <c r="SX173" s="4"/>
      <c r="SY173" s="4"/>
      <c r="SZ173" s="4"/>
      <c r="TA173" s="4"/>
      <c r="TB173" s="4"/>
      <c r="TC173" s="4"/>
      <c r="TD173" s="4"/>
      <c r="TE173" s="4"/>
      <c r="TF173" s="4"/>
      <c r="TG173" s="4"/>
      <c r="TH173" s="4"/>
      <c r="TI173" s="4"/>
      <c r="TJ173" s="4"/>
      <c r="TK173" s="4"/>
      <c r="TL173" s="4"/>
      <c r="TM173" s="4"/>
      <c r="TN173" s="4"/>
      <c r="TO173" s="4"/>
      <c r="TP173" s="4"/>
      <c r="TQ173" s="4"/>
      <c r="TR173" s="4"/>
      <c r="TS173" s="4"/>
      <c r="TT173" s="4"/>
      <c r="TU173" s="4"/>
      <c r="TV173" s="4"/>
      <c r="TW173" s="4"/>
      <c r="TX173" s="4"/>
      <c r="TY173" s="4"/>
      <c r="TZ173" s="4"/>
      <c r="UA173" s="4"/>
      <c r="UB173" s="4"/>
      <c r="UC173" s="4"/>
      <c r="UD173" s="4"/>
      <c r="UE173" s="4"/>
      <c r="UF173" s="4"/>
      <c r="UG173" s="4"/>
      <c r="UH173" s="4"/>
      <c r="UI173" s="4"/>
      <c r="UJ173" s="4"/>
      <c r="UK173" s="4"/>
      <c r="UL173" s="4"/>
      <c r="UM173" s="4"/>
      <c r="UN173" s="4"/>
      <c r="UO173" s="4"/>
      <c r="UP173" s="4"/>
      <c r="UQ173" s="4"/>
      <c r="UR173" s="4"/>
      <c r="US173" s="4"/>
      <c r="UT173" s="4"/>
      <c r="UU173" s="4"/>
      <c r="UV173" s="4"/>
      <c r="UW173" s="4"/>
      <c r="UX173" s="4"/>
      <c r="UY173" s="4"/>
      <c r="UZ173" s="4"/>
      <c r="VA173" s="4"/>
      <c r="VB173" s="4"/>
      <c r="VC173" s="4"/>
      <c r="VD173" s="4"/>
      <c r="VE173" s="4"/>
      <c r="VF173" s="4"/>
      <c r="VG173" s="4"/>
      <c r="VH173" s="4"/>
      <c r="VI173" s="4"/>
      <c r="VJ173" s="4"/>
      <c r="VK173" s="4"/>
      <c r="VL173" s="4"/>
      <c r="VM173" s="4"/>
      <c r="VN173" s="4"/>
    </row>
    <row r="174" spans="14:586" x14ac:dyDescent="0.25"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</row>
    <row r="175" spans="14:586" x14ac:dyDescent="0.25"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4"/>
      <c r="QR175" s="4"/>
      <c r="QS175" s="4"/>
      <c r="QT175" s="4"/>
      <c r="QU175" s="4"/>
      <c r="QV175" s="4"/>
      <c r="QW175" s="4"/>
      <c r="QX175" s="4"/>
      <c r="QY175" s="4"/>
      <c r="QZ175" s="4"/>
      <c r="RA175" s="4"/>
      <c r="RB175" s="4"/>
      <c r="RC175" s="4"/>
      <c r="RD175" s="4"/>
      <c r="RE175" s="4"/>
      <c r="RF175" s="4"/>
      <c r="RG175" s="4"/>
      <c r="RH175" s="4"/>
      <c r="RI175" s="4"/>
      <c r="RJ175" s="4"/>
      <c r="RK175" s="4"/>
      <c r="RL175" s="4"/>
      <c r="RM175" s="4"/>
      <c r="RN175" s="4"/>
      <c r="RO175" s="4"/>
      <c r="RP175" s="4"/>
      <c r="RQ175" s="4"/>
      <c r="RR175" s="4"/>
      <c r="RS175" s="4"/>
      <c r="RT175" s="4"/>
      <c r="RU175" s="4"/>
      <c r="RV175" s="4"/>
      <c r="RW175" s="4"/>
      <c r="RX175" s="4"/>
      <c r="RY175" s="4"/>
      <c r="RZ175" s="4"/>
      <c r="SA175" s="4"/>
      <c r="SB175" s="4"/>
      <c r="SC175" s="4"/>
      <c r="SD175" s="4"/>
      <c r="SE175" s="4"/>
      <c r="SF175" s="4"/>
      <c r="SG175" s="4"/>
      <c r="SH175" s="4"/>
      <c r="SI175" s="4"/>
      <c r="SJ175" s="4"/>
      <c r="SK175" s="4"/>
      <c r="SL175" s="4"/>
      <c r="SM175" s="4"/>
      <c r="SN175" s="4"/>
      <c r="SO175" s="4"/>
      <c r="SP175" s="4"/>
      <c r="SQ175" s="4"/>
      <c r="SR175" s="4"/>
      <c r="SS175" s="4"/>
      <c r="ST175" s="4"/>
      <c r="SU175" s="4"/>
      <c r="SV175" s="4"/>
      <c r="SW175" s="4"/>
      <c r="SX175" s="4"/>
      <c r="SY175" s="4"/>
      <c r="SZ175" s="4"/>
      <c r="TA175" s="4"/>
      <c r="TB175" s="4"/>
      <c r="TC175" s="4"/>
      <c r="TD175" s="4"/>
      <c r="TE175" s="4"/>
      <c r="TF175" s="4"/>
      <c r="TG175" s="4"/>
      <c r="TH175" s="4"/>
      <c r="TI175" s="4"/>
      <c r="TJ175" s="4"/>
      <c r="TK175" s="4"/>
      <c r="TL175" s="4"/>
      <c r="TM175" s="4"/>
      <c r="TN175" s="4"/>
      <c r="TO175" s="4"/>
      <c r="TP175" s="4"/>
      <c r="TQ175" s="4"/>
      <c r="TR175" s="4"/>
      <c r="TS175" s="4"/>
      <c r="TT175" s="4"/>
      <c r="TU175" s="4"/>
      <c r="TV175" s="4"/>
      <c r="TW175" s="4"/>
      <c r="TX175" s="4"/>
      <c r="TY175" s="4"/>
      <c r="TZ175" s="4"/>
      <c r="UA175" s="4"/>
      <c r="UB175" s="4"/>
      <c r="UC175" s="4"/>
      <c r="UD175" s="4"/>
      <c r="UE175" s="4"/>
      <c r="UF175" s="4"/>
      <c r="UG175" s="4"/>
      <c r="UH175" s="4"/>
      <c r="UI175" s="4"/>
      <c r="UJ175" s="4"/>
      <c r="UK175" s="4"/>
      <c r="UL175" s="4"/>
      <c r="UM175" s="4"/>
      <c r="UN175" s="4"/>
      <c r="UO175" s="4"/>
      <c r="UP175" s="4"/>
      <c r="UQ175" s="4"/>
      <c r="UR175" s="4"/>
      <c r="US175" s="4"/>
      <c r="UT175" s="4"/>
      <c r="UU175" s="4"/>
      <c r="UV175" s="4"/>
      <c r="UW175" s="4"/>
      <c r="UX175" s="4"/>
      <c r="UY175" s="4"/>
      <c r="UZ175" s="4"/>
      <c r="VA175" s="4"/>
      <c r="VB175" s="4"/>
      <c r="VC175" s="4"/>
      <c r="VD175" s="4"/>
      <c r="VE175" s="4"/>
      <c r="VF175" s="4"/>
      <c r="VG175" s="4"/>
      <c r="VH175" s="4"/>
      <c r="VI175" s="4"/>
      <c r="VJ175" s="4"/>
      <c r="VK175" s="4"/>
      <c r="VL175" s="4"/>
      <c r="VM175" s="4"/>
      <c r="VN175" s="4"/>
    </row>
    <row r="176" spans="14:586" x14ac:dyDescent="0.25"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4"/>
      <c r="QR176" s="4"/>
      <c r="QS176" s="4"/>
      <c r="QT176" s="4"/>
      <c r="QU176" s="4"/>
      <c r="QV176" s="4"/>
      <c r="QW176" s="4"/>
      <c r="QX176" s="4"/>
      <c r="QY176" s="4"/>
      <c r="QZ176" s="4"/>
      <c r="RA176" s="4"/>
      <c r="RB176" s="4"/>
      <c r="RC176" s="4"/>
      <c r="RD176" s="4"/>
      <c r="RE176" s="4"/>
      <c r="RF176" s="4"/>
      <c r="RG176" s="4"/>
      <c r="RH176" s="4"/>
      <c r="RI176" s="4"/>
      <c r="RJ176" s="4"/>
      <c r="RK176" s="4"/>
      <c r="RL176" s="4"/>
      <c r="RM176" s="4"/>
      <c r="RN176" s="4"/>
      <c r="RO176" s="4"/>
      <c r="RP176" s="4"/>
      <c r="RQ176" s="4"/>
      <c r="RR176" s="4"/>
      <c r="RS176" s="4"/>
      <c r="RT176" s="4"/>
      <c r="RU176" s="4"/>
      <c r="RV176" s="4"/>
      <c r="RW176" s="4"/>
      <c r="RX176" s="4"/>
      <c r="RY176" s="4"/>
      <c r="RZ176" s="4"/>
      <c r="SA176" s="4"/>
      <c r="SB176" s="4"/>
      <c r="SC176" s="4"/>
      <c r="SD176" s="4"/>
      <c r="SE176" s="4"/>
      <c r="SF176" s="4"/>
      <c r="SG176" s="4"/>
      <c r="SH176" s="4"/>
      <c r="SI176" s="4"/>
      <c r="SJ176" s="4"/>
      <c r="SK176" s="4"/>
      <c r="SL176" s="4"/>
      <c r="SM176" s="4"/>
      <c r="SN176" s="4"/>
      <c r="SO176" s="4"/>
      <c r="SP176" s="4"/>
      <c r="SQ176" s="4"/>
      <c r="SR176" s="4"/>
      <c r="SS176" s="4"/>
      <c r="ST176" s="4"/>
      <c r="SU176" s="4"/>
      <c r="SV176" s="4"/>
      <c r="SW176" s="4"/>
      <c r="SX176" s="4"/>
      <c r="SY176" s="4"/>
      <c r="SZ176" s="4"/>
      <c r="TA176" s="4"/>
      <c r="TB176" s="4"/>
      <c r="TC176" s="4"/>
      <c r="TD176" s="4"/>
      <c r="TE176" s="4"/>
      <c r="TF176" s="4"/>
      <c r="TG176" s="4"/>
      <c r="TH176" s="4"/>
      <c r="TI176" s="4"/>
      <c r="TJ176" s="4"/>
      <c r="TK176" s="4"/>
      <c r="TL176" s="4"/>
      <c r="TM176" s="4"/>
      <c r="TN176" s="4"/>
      <c r="TO176" s="4"/>
      <c r="TP176" s="4"/>
      <c r="TQ176" s="4"/>
      <c r="TR176" s="4"/>
      <c r="TS176" s="4"/>
      <c r="TT176" s="4"/>
      <c r="TU176" s="4"/>
      <c r="TV176" s="4"/>
      <c r="TW176" s="4"/>
      <c r="TX176" s="4"/>
      <c r="TY176" s="4"/>
      <c r="TZ176" s="4"/>
      <c r="UA176" s="4"/>
      <c r="UB176" s="4"/>
      <c r="UC176" s="4"/>
      <c r="UD176" s="4"/>
      <c r="UE176" s="4"/>
      <c r="UF176" s="4"/>
      <c r="UG176" s="4"/>
      <c r="UH176" s="4"/>
      <c r="UI176" s="4"/>
      <c r="UJ176" s="4"/>
      <c r="UK176" s="4"/>
      <c r="UL176" s="4"/>
      <c r="UM176" s="4"/>
      <c r="UN176" s="4"/>
      <c r="UO176" s="4"/>
      <c r="UP176" s="4"/>
      <c r="UQ176" s="4"/>
      <c r="UR176" s="4"/>
      <c r="US176" s="4"/>
      <c r="UT176" s="4"/>
      <c r="UU176" s="4"/>
      <c r="UV176" s="4"/>
      <c r="UW176" s="4"/>
      <c r="UX176" s="4"/>
      <c r="UY176" s="4"/>
      <c r="UZ176" s="4"/>
      <c r="VA176" s="4"/>
      <c r="VB176" s="4"/>
      <c r="VC176" s="4"/>
      <c r="VD176" s="4"/>
      <c r="VE176" s="4"/>
      <c r="VF176" s="4"/>
      <c r="VG176" s="4"/>
      <c r="VH176" s="4"/>
      <c r="VI176" s="4"/>
      <c r="VJ176" s="4"/>
      <c r="VK176" s="4"/>
      <c r="VL176" s="4"/>
      <c r="VM176" s="4"/>
      <c r="VN176" s="4"/>
    </row>
    <row r="177" spans="14:586" x14ac:dyDescent="0.25"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/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/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/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/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4"/>
      <c r="QR177" s="4"/>
      <c r="QS177" s="4"/>
      <c r="QT177" s="4"/>
      <c r="QU177" s="4"/>
      <c r="QV177" s="4"/>
      <c r="QW177" s="4"/>
      <c r="QX177" s="4"/>
      <c r="QY177" s="4"/>
      <c r="QZ177" s="4"/>
      <c r="RA177" s="4"/>
      <c r="RB177" s="4"/>
      <c r="RC177" s="4"/>
      <c r="RD177" s="4"/>
      <c r="RE177" s="4"/>
      <c r="RF177" s="4"/>
      <c r="RG177" s="4"/>
      <c r="RH177" s="4"/>
      <c r="RI177" s="4"/>
      <c r="RJ177" s="4"/>
      <c r="RK177" s="4"/>
      <c r="RL177" s="4"/>
      <c r="RM177" s="4"/>
      <c r="RN177" s="4"/>
      <c r="RO177" s="4"/>
      <c r="RP177" s="4"/>
      <c r="RQ177" s="4"/>
      <c r="RR177" s="4"/>
      <c r="RS177" s="4"/>
      <c r="RT177" s="4"/>
      <c r="RU177" s="4"/>
      <c r="RV177" s="4"/>
      <c r="RW177" s="4"/>
      <c r="RX177" s="4"/>
      <c r="RY177" s="4"/>
      <c r="RZ177" s="4"/>
      <c r="SA177" s="4"/>
      <c r="SB177" s="4"/>
      <c r="SC177" s="4"/>
      <c r="SD177" s="4"/>
      <c r="SE177" s="4"/>
      <c r="SF177" s="4"/>
      <c r="SG177" s="4"/>
      <c r="SH177" s="4"/>
      <c r="SI177" s="4"/>
      <c r="SJ177" s="4"/>
      <c r="SK177" s="4"/>
      <c r="SL177" s="4"/>
      <c r="SM177" s="4"/>
      <c r="SN177" s="4"/>
      <c r="SO177" s="4"/>
      <c r="SP177" s="4"/>
      <c r="SQ177" s="4"/>
      <c r="SR177" s="4"/>
      <c r="SS177" s="4"/>
      <c r="ST177" s="4"/>
      <c r="SU177" s="4"/>
      <c r="SV177" s="4"/>
      <c r="SW177" s="4"/>
      <c r="SX177" s="4"/>
      <c r="SY177" s="4"/>
      <c r="SZ177" s="4"/>
      <c r="TA177" s="4"/>
      <c r="TB177" s="4"/>
      <c r="TC177" s="4"/>
      <c r="TD177" s="4"/>
      <c r="TE177" s="4"/>
      <c r="TF177" s="4"/>
      <c r="TG177" s="4"/>
      <c r="TH177" s="4"/>
      <c r="TI177" s="4"/>
      <c r="TJ177" s="4"/>
      <c r="TK177" s="4"/>
      <c r="TL177" s="4"/>
      <c r="TM177" s="4"/>
      <c r="TN177" s="4"/>
      <c r="TO177" s="4"/>
      <c r="TP177" s="4"/>
      <c r="TQ177" s="4"/>
      <c r="TR177" s="4"/>
      <c r="TS177" s="4"/>
      <c r="TT177" s="4"/>
      <c r="TU177" s="4"/>
      <c r="TV177" s="4"/>
      <c r="TW177" s="4"/>
      <c r="TX177" s="4"/>
      <c r="TY177" s="4"/>
      <c r="TZ177" s="4"/>
      <c r="UA177" s="4"/>
      <c r="UB177" s="4"/>
      <c r="UC177" s="4"/>
      <c r="UD177" s="4"/>
      <c r="UE177" s="4"/>
      <c r="UF177" s="4"/>
      <c r="UG177" s="4"/>
      <c r="UH177" s="4"/>
      <c r="UI177" s="4"/>
      <c r="UJ177" s="4"/>
      <c r="UK177" s="4"/>
      <c r="UL177" s="4"/>
      <c r="UM177" s="4"/>
      <c r="UN177" s="4"/>
      <c r="UO177" s="4"/>
      <c r="UP177" s="4"/>
      <c r="UQ177" s="4"/>
      <c r="UR177" s="4"/>
      <c r="US177" s="4"/>
      <c r="UT177" s="4"/>
      <c r="UU177" s="4"/>
      <c r="UV177" s="4"/>
      <c r="UW177" s="4"/>
      <c r="UX177" s="4"/>
      <c r="UY177" s="4"/>
      <c r="UZ177" s="4"/>
      <c r="VA177" s="4"/>
      <c r="VB177" s="4"/>
      <c r="VC177" s="4"/>
      <c r="VD177" s="4"/>
      <c r="VE177" s="4"/>
      <c r="VF177" s="4"/>
      <c r="VG177" s="4"/>
      <c r="VH177" s="4"/>
      <c r="VI177" s="4"/>
      <c r="VJ177" s="4"/>
      <c r="VK177" s="4"/>
      <c r="VL177" s="4"/>
      <c r="VM177" s="4"/>
      <c r="VN177" s="4"/>
    </row>
    <row r="178" spans="14:586" x14ac:dyDescent="0.25"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/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/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/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/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4"/>
      <c r="QR178" s="4"/>
      <c r="QS178" s="4"/>
      <c r="QT178" s="4"/>
      <c r="QU178" s="4"/>
      <c r="QV178" s="4"/>
      <c r="QW178" s="4"/>
      <c r="QX178" s="4"/>
      <c r="QY178" s="4"/>
      <c r="QZ178" s="4"/>
      <c r="RA178" s="4"/>
      <c r="RB178" s="4"/>
      <c r="RC178" s="4"/>
      <c r="RD178" s="4"/>
      <c r="RE178" s="4"/>
      <c r="RF178" s="4"/>
      <c r="RG178" s="4"/>
      <c r="RH178" s="4"/>
      <c r="RI178" s="4"/>
      <c r="RJ178" s="4"/>
      <c r="RK178" s="4"/>
      <c r="RL178" s="4"/>
      <c r="RM178" s="4"/>
      <c r="RN178" s="4"/>
      <c r="RO178" s="4"/>
      <c r="RP178" s="4"/>
      <c r="RQ178" s="4"/>
      <c r="RR178" s="4"/>
      <c r="RS178" s="4"/>
      <c r="RT178" s="4"/>
      <c r="RU178" s="4"/>
      <c r="RV178" s="4"/>
      <c r="RW178" s="4"/>
      <c r="RX178" s="4"/>
      <c r="RY178" s="4"/>
      <c r="RZ178" s="4"/>
      <c r="SA178" s="4"/>
      <c r="SB178" s="4"/>
      <c r="SC178" s="4"/>
      <c r="SD178" s="4"/>
      <c r="SE178" s="4"/>
      <c r="SF178" s="4"/>
      <c r="SG178" s="4"/>
      <c r="SH178" s="4"/>
      <c r="SI178" s="4"/>
      <c r="SJ178" s="4"/>
      <c r="SK178" s="4"/>
      <c r="SL178" s="4"/>
      <c r="SM178" s="4"/>
      <c r="SN178" s="4"/>
      <c r="SO178" s="4"/>
      <c r="SP178" s="4"/>
      <c r="SQ178" s="4"/>
      <c r="SR178" s="4"/>
      <c r="SS178" s="4"/>
      <c r="ST178" s="4"/>
      <c r="SU178" s="4"/>
      <c r="SV178" s="4"/>
      <c r="SW178" s="4"/>
      <c r="SX178" s="4"/>
      <c r="SY178" s="4"/>
      <c r="SZ178" s="4"/>
      <c r="TA178" s="4"/>
      <c r="TB178" s="4"/>
      <c r="TC178" s="4"/>
      <c r="TD178" s="4"/>
      <c r="TE178" s="4"/>
      <c r="TF178" s="4"/>
      <c r="TG178" s="4"/>
      <c r="TH178" s="4"/>
      <c r="TI178" s="4"/>
      <c r="TJ178" s="4"/>
      <c r="TK178" s="4"/>
      <c r="TL178" s="4"/>
      <c r="TM178" s="4"/>
      <c r="TN178" s="4"/>
      <c r="TO178" s="4"/>
      <c r="TP178" s="4"/>
      <c r="TQ178" s="4"/>
      <c r="TR178" s="4"/>
      <c r="TS178" s="4"/>
      <c r="TT178" s="4"/>
      <c r="TU178" s="4"/>
      <c r="TV178" s="4"/>
      <c r="TW178" s="4"/>
      <c r="TX178" s="4"/>
      <c r="TY178" s="4"/>
      <c r="TZ178" s="4"/>
      <c r="UA178" s="4"/>
      <c r="UB178" s="4"/>
      <c r="UC178" s="4"/>
      <c r="UD178" s="4"/>
      <c r="UE178" s="4"/>
      <c r="UF178" s="4"/>
      <c r="UG178" s="4"/>
      <c r="UH178" s="4"/>
      <c r="UI178" s="4"/>
      <c r="UJ178" s="4"/>
      <c r="UK178" s="4"/>
      <c r="UL178" s="4"/>
      <c r="UM178" s="4"/>
      <c r="UN178" s="4"/>
      <c r="UO178" s="4"/>
      <c r="UP178" s="4"/>
      <c r="UQ178" s="4"/>
      <c r="UR178" s="4"/>
      <c r="US178" s="4"/>
      <c r="UT178" s="4"/>
      <c r="UU178" s="4"/>
      <c r="UV178" s="4"/>
      <c r="UW178" s="4"/>
      <c r="UX178" s="4"/>
      <c r="UY178" s="4"/>
      <c r="UZ178" s="4"/>
      <c r="VA178" s="4"/>
      <c r="VB178" s="4"/>
      <c r="VC178" s="4"/>
      <c r="VD178" s="4"/>
      <c r="VE178" s="4"/>
      <c r="VF178" s="4"/>
      <c r="VG178" s="4"/>
      <c r="VH178" s="4"/>
      <c r="VI178" s="4"/>
      <c r="VJ178" s="4"/>
      <c r="VK178" s="4"/>
      <c r="VL178" s="4"/>
      <c r="VM178" s="4"/>
      <c r="VN178" s="4"/>
    </row>
    <row r="179" spans="14:586" x14ac:dyDescent="0.25"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/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/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/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/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4"/>
      <c r="QR179" s="4"/>
      <c r="QS179" s="4"/>
      <c r="QT179" s="4"/>
      <c r="QU179" s="4"/>
      <c r="QV179" s="4"/>
      <c r="QW179" s="4"/>
      <c r="QX179" s="4"/>
      <c r="QY179" s="4"/>
      <c r="QZ179" s="4"/>
      <c r="RA179" s="4"/>
      <c r="RB179" s="4"/>
      <c r="RC179" s="4"/>
      <c r="RD179" s="4"/>
      <c r="RE179" s="4"/>
      <c r="RF179" s="4"/>
      <c r="RG179" s="4"/>
      <c r="RH179" s="4"/>
      <c r="RI179" s="4"/>
      <c r="RJ179" s="4"/>
      <c r="RK179" s="4"/>
      <c r="RL179" s="4"/>
      <c r="RM179" s="4"/>
      <c r="RN179" s="4"/>
      <c r="RO179" s="4"/>
      <c r="RP179" s="4"/>
      <c r="RQ179" s="4"/>
      <c r="RR179" s="4"/>
      <c r="RS179" s="4"/>
      <c r="RT179" s="4"/>
      <c r="RU179" s="4"/>
      <c r="RV179" s="4"/>
      <c r="RW179" s="4"/>
      <c r="RX179" s="4"/>
      <c r="RY179" s="4"/>
      <c r="RZ179" s="4"/>
      <c r="SA179" s="4"/>
      <c r="SB179" s="4"/>
      <c r="SC179" s="4"/>
      <c r="SD179" s="4"/>
      <c r="SE179" s="4"/>
      <c r="SF179" s="4"/>
      <c r="SG179" s="4"/>
      <c r="SH179" s="4"/>
      <c r="SI179" s="4"/>
      <c r="SJ179" s="4"/>
      <c r="SK179" s="4"/>
      <c r="SL179" s="4"/>
      <c r="SM179" s="4"/>
      <c r="SN179" s="4"/>
      <c r="SO179" s="4"/>
      <c r="SP179" s="4"/>
      <c r="SQ179" s="4"/>
      <c r="SR179" s="4"/>
      <c r="SS179" s="4"/>
      <c r="ST179" s="4"/>
      <c r="SU179" s="4"/>
      <c r="SV179" s="4"/>
      <c r="SW179" s="4"/>
      <c r="SX179" s="4"/>
      <c r="SY179" s="4"/>
      <c r="SZ179" s="4"/>
      <c r="TA179" s="4"/>
      <c r="TB179" s="4"/>
      <c r="TC179" s="4"/>
      <c r="TD179" s="4"/>
      <c r="TE179" s="4"/>
      <c r="TF179" s="4"/>
      <c r="TG179" s="4"/>
      <c r="TH179" s="4"/>
      <c r="TI179" s="4"/>
      <c r="TJ179" s="4"/>
      <c r="TK179" s="4"/>
      <c r="TL179" s="4"/>
      <c r="TM179" s="4"/>
      <c r="TN179" s="4"/>
      <c r="TO179" s="4"/>
      <c r="TP179" s="4"/>
      <c r="TQ179" s="4"/>
      <c r="TR179" s="4"/>
      <c r="TS179" s="4"/>
      <c r="TT179" s="4"/>
      <c r="TU179" s="4"/>
      <c r="TV179" s="4"/>
      <c r="TW179" s="4"/>
      <c r="TX179" s="4"/>
      <c r="TY179" s="4"/>
      <c r="TZ179" s="4"/>
      <c r="UA179" s="4"/>
      <c r="UB179" s="4"/>
      <c r="UC179" s="4"/>
      <c r="UD179" s="4"/>
      <c r="UE179" s="4"/>
      <c r="UF179" s="4"/>
      <c r="UG179" s="4"/>
      <c r="UH179" s="4"/>
      <c r="UI179" s="4"/>
      <c r="UJ179" s="4"/>
      <c r="UK179" s="4"/>
      <c r="UL179" s="4"/>
      <c r="UM179" s="4"/>
      <c r="UN179" s="4"/>
      <c r="UO179" s="4"/>
      <c r="UP179" s="4"/>
      <c r="UQ179" s="4"/>
      <c r="UR179" s="4"/>
      <c r="US179" s="4"/>
      <c r="UT179" s="4"/>
      <c r="UU179" s="4"/>
      <c r="UV179" s="4"/>
      <c r="UW179" s="4"/>
      <c r="UX179" s="4"/>
      <c r="UY179" s="4"/>
      <c r="UZ179" s="4"/>
      <c r="VA179" s="4"/>
      <c r="VB179" s="4"/>
      <c r="VC179" s="4"/>
      <c r="VD179" s="4"/>
      <c r="VE179" s="4"/>
      <c r="VF179" s="4"/>
      <c r="VG179" s="4"/>
      <c r="VH179" s="4"/>
      <c r="VI179" s="4"/>
      <c r="VJ179" s="4"/>
      <c r="VK179" s="4"/>
      <c r="VL179" s="4"/>
      <c r="VM179" s="4"/>
      <c r="VN179" s="4"/>
    </row>
    <row r="180" spans="14:586" x14ac:dyDescent="0.25"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/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/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/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/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4"/>
      <c r="QR180" s="4"/>
      <c r="QS180" s="4"/>
      <c r="QT180" s="4"/>
      <c r="QU180" s="4"/>
      <c r="QV180" s="4"/>
      <c r="QW180" s="4"/>
      <c r="QX180" s="4"/>
      <c r="QY180" s="4"/>
      <c r="QZ180" s="4"/>
      <c r="RA180" s="4"/>
      <c r="RB180" s="4"/>
      <c r="RC180" s="4"/>
      <c r="RD180" s="4"/>
      <c r="RE180" s="4"/>
      <c r="RF180" s="4"/>
      <c r="RG180" s="4"/>
      <c r="RH180" s="4"/>
      <c r="RI180" s="4"/>
      <c r="RJ180" s="4"/>
      <c r="RK180" s="4"/>
      <c r="RL180" s="4"/>
      <c r="RM180" s="4"/>
      <c r="RN180" s="4"/>
      <c r="RO180" s="4"/>
      <c r="RP180" s="4"/>
      <c r="RQ180" s="4"/>
      <c r="RR180" s="4"/>
      <c r="RS180" s="4"/>
      <c r="RT180" s="4"/>
      <c r="RU180" s="4"/>
      <c r="RV180" s="4"/>
      <c r="RW180" s="4"/>
      <c r="RX180" s="4"/>
      <c r="RY180" s="4"/>
      <c r="RZ180" s="4"/>
      <c r="SA180" s="4"/>
      <c r="SB180" s="4"/>
      <c r="SC180" s="4"/>
      <c r="SD180" s="4"/>
      <c r="SE180" s="4"/>
      <c r="SF180" s="4"/>
      <c r="SG180" s="4"/>
      <c r="SH180" s="4"/>
      <c r="SI180" s="4"/>
      <c r="SJ180" s="4"/>
      <c r="SK180" s="4"/>
      <c r="SL180" s="4"/>
      <c r="SM180" s="4"/>
      <c r="SN180" s="4"/>
      <c r="SO180" s="4"/>
      <c r="SP180" s="4"/>
      <c r="SQ180" s="4"/>
      <c r="SR180" s="4"/>
      <c r="SS180" s="4"/>
      <c r="ST180" s="4"/>
      <c r="SU180" s="4"/>
      <c r="SV180" s="4"/>
      <c r="SW180" s="4"/>
      <c r="SX180" s="4"/>
      <c r="SY180" s="4"/>
      <c r="SZ180" s="4"/>
      <c r="TA180" s="4"/>
      <c r="TB180" s="4"/>
      <c r="TC180" s="4"/>
      <c r="TD180" s="4"/>
      <c r="TE180" s="4"/>
      <c r="TF180" s="4"/>
      <c r="TG180" s="4"/>
      <c r="TH180" s="4"/>
      <c r="TI180" s="4"/>
      <c r="TJ180" s="4"/>
      <c r="TK180" s="4"/>
      <c r="TL180" s="4"/>
      <c r="TM180" s="4"/>
      <c r="TN180" s="4"/>
      <c r="TO180" s="4"/>
      <c r="TP180" s="4"/>
      <c r="TQ180" s="4"/>
      <c r="TR180" s="4"/>
      <c r="TS180" s="4"/>
      <c r="TT180" s="4"/>
      <c r="TU180" s="4"/>
      <c r="TV180" s="4"/>
      <c r="TW180" s="4"/>
      <c r="TX180" s="4"/>
      <c r="TY180" s="4"/>
      <c r="TZ180" s="4"/>
      <c r="UA180" s="4"/>
      <c r="UB180" s="4"/>
      <c r="UC180" s="4"/>
      <c r="UD180" s="4"/>
      <c r="UE180" s="4"/>
      <c r="UF180" s="4"/>
      <c r="UG180" s="4"/>
      <c r="UH180" s="4"/>
      <c r="UI180" s="4"/>
      <c r="UJ180" s="4"/>
      <c r="UK180" s="4"/>
      <c r="UL180" s="4"/>
      <c r="UM180" s="4"/>
      <c r="UN180" s="4"/>
      <c r="UO180" s="4"/>
      <c r="UP180" s="4"/>
      <c r="UQ180" s="4"/>
      <c r="UR180" s="4"/>
      <c r="US180" s="4"/>
      <c r="UT180" s="4"/>
      <c r="UU180" s="4"/>
      <c r="UV180" s="4"/>
      <c r="UW180" s="4"/>
      <c r="UX180" s="4"/>
      <c r="UY180" s="4"/>
      <c r="UZ180" s="4"/>
      <c r="VA180" s="4"/>
      <c r="VB180" s="4"/>
      <c r="VC180" s="4"/>
      <c r="VD180" s="4"/>
      <c r="VE180" s="4"/>
      <c r="VF180" s="4"/>
      <c r="VG180" s="4"/>
      <c r="VH180" s="4"/>
      <c r="VI180" s="4"/>
      <c r="VJ180" s="4"/>
      <c r="VK180" s="4"/>
      <c r="VL180" s="4"/>
      <c r="VM180" s="4"/>
      <c r="VN180" s="4"/>
    </row>
    <row r="181" spans="14:586" x14ac:dyDescent="0.25"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/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/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/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/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4"/>
      <c r="QR181" s="4"/>
      <c r="QS181" s="4"/>
      <c r="QT181" s="4"/>
      <c r="QU181" s="4"/>
      <c r="QV181" s="4"/>
      <c r="QW181" s="4"/>
      <c r="QX181" s="4"/>
      <c r="QY181" s="4"/>
      <c r="QZ181" s="4"/>
      <c r="RA181" s="4"/>
      <c r="RB181" s="4"/>
      <c r="RC181" s="4"/>
      <c r="RD181" s="4"/>
      <c r="RE181" s="4"/>
      <c r="RF181" s="4"/>
      <c r="RG181" s="4"/>
      <c r="RH181" s="4"/>
      <c r="RI181" s="4"/>
      <c r="RJ181" s="4"/>
      <c r="RK181" s="4"/>
      <c r="RL181" s="4"/>
      <c r="RM181" s="4"/>
      <c r="RN181" s="4"/>
      <c r="RO181" s="4"/>
      <c r="RP181" s="4"/>
      <c r="RQ181" s="4"/>
      <c r="RR181" s="4"/>
      <c r="RS181" s="4"/>
      <c r="RT181" s="4"/>
      <c r="RU181" s="4"/>
      <c r="RV181" s="4"/>
      <c r="RW181" s="4"/>
      <c r="RX181" s="4"/>
      <c r="RY181" s="4"/>
      <c r="RZ181" s="4"/>
      <c r="SA181" s="4"/>
      <c r="SB181" s="4"/>
      <c r="SC181" s="4"/>
      <c r="SD181" s="4"/>
      <c r="SE181" s="4"/>
      <c r="SF181" s="4"/>
      <c r="SG181" s="4"/>
      <c r="SH181" s="4"/>
      <c r="SI181" s="4"/>
      <c r="SJ181" s="4"/>
      <c r="SK181" s="4"/>
      <c r="SL181" s="4"/>
      <c r="SM181" s="4"/>
      <c r="SN181" s="4"/>
      <c r="SO181" s="4"/>
      <c r="SP181" s="4"/>
      <c r="SQ181" s="4"/>
      <c r="SR181" s="4"/>
      <c r="SS181" s="4"/>
      <c r="ST181" s="4"/>
      <c r="SU181" s="4"/>
      <c r="SV181" s="4"/>
      <c r="SW181" s="4"/>
      <c r="SX181" s="4"/>
      <c r="SY181" s="4"/>
      <c r="SZ181" s="4"/>
      <c r="TA181" s="4"/>
      <c r="TB181" s="4"/>
      <c r="TC181" s="4"/>
      <c r="TD181" s="4"/>
      <c r="TE181" s="4"/>
      <c r="TF181" s="4"/>
      <c r="TG181" s="4"/>
      <c r="TH181" s="4"/>
      <c r="TI181" s="4"/>
      <c r="TJ181" s="4"/>
      <c r="TK181" s="4"/>
      <c r="TL181" s="4"/>
      <c r="TM181" s="4"/>
      <c r="TN181" s="4"/>
      <c r="TO181" s="4"/>
      <c r="TP181" s="4"/>
      <c r="TQ181" s="4"/>
      <c r="TR181" s="4"/>
      <c r="TS181" s="4"/>
      <c r="TT181" s="4"/>
      <c r="TU181" s="4"/>
      <c r="TV181" s="4"/>
      <c r="TW181" s="4"/>
      <c r="TX181" s="4"/>
      <c r="TY181" s="4"/>
      <c r="TZ181" s="4"/>
      <c r="UA181" s="4"/>
      <c r="UB181" s="4"/>
      <c r="UC181" s="4"/>
      <c r="UD181" s="4"/>
      <c r="UE181" s="4"/>
      <c r="UF181" s="4"/>
      <c r="UG181" s="4"/>
      <c r="UH181" s="4"/>
      <c r="UI181" s="4"/>
      <c r="UJ181" s="4"/>
      <c r="UK181" s="4"/>
      <c r="UL181" s="4"/>
      <c r="UM181" s="4"/>
      <c r="UN181" s="4"/>
      <c r="UO181" s="4"/>
      <c r="UP181" s="4"/>
      <c r="UQ181" s="4"/>
      <c r="UR181" s="4"/>
      <c r="US181" s="4"/>
      <c r="UT181" s="4"/>
      <c r="UU181" s="4"/>
      <c r="UV181" s="4"/>
      <c r="UW181" s="4"/>
      <c r="UX181" s="4"/>
      <c r="UY181" s="4"/>
      <c r="UZ181" s="4"/>
      <c r="VA181" s="4"/>
      <c r="VB181" s="4"/>
      <c r="VC181" s="4"/>
      <c r="VD181" s="4"/>
      <c r="VE181" s="4"/>
      <c r="VF181" s="4"/>
      <c r="VG181" s="4"/>
      <c r="VH181" s="4"/>
      <c r="VI181" s="4"/>
      <c r="VJ181" s="4"/>
      <c r="VK181" s="4"/>
      <c r="VL181" s="4"/>
      <c r="VM181" s="4"/>
      <c r="VN181" s="4"/>
    </row>
    <row r="182" spans="14:586" x14ac:dyDescent="0.25"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</row>
    <row r="183" spans="14:586" x14ac:dyDescent="0.25"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  <c r="SK183" s="4"/>
      <c r="SL183" s="4"/>
      <c r="SM183" s="4"/>
      <c r="SN183" s="4"/>
      <c r="SO183" s="4"/>
      <c r="SP183" s="4"/>
      <c r="SQ183" s="4"/>
      <c r="SR183" s="4"/>
      <c r="SS183" s="4"/>
      <c r="ST183" s="4"/>
      <c r="SU183" s="4"/>
      <c r="SV183" s="4"/>
      <c r="SW183" s="4"/>
      <c r="SX183" s="4"/>
      <c r="SY183" s="4"/>
      <c r="SZ183" s="4"/>
      <c r="TA183" s="4"/>
      <c r="TB183" s="4"/>
      <c r="TC183" s="4"/>
      <c r="TD183" s="4"/>
      <c r="TE183" s="4"/>
      <c r="TF183" s="4"/>
      <c r="TG183" s="4"/>
      <c r="TH183" s="4"/>
      <c r="TI183" s="4"/>
      <c r="TJ183" s="4"/>
      <c r="TK183" s="4"/>
      <c r="TL183" s="4"/>
      <c r="TM183" s="4"/>
      <c r="TN183" s="4"/>
      <c r="TO183" s="4"/>
      <c r="TP183" s="4"/>
      <c r="TQ183" s="4"/>
      <c r="TR183" s="4"/>
      <c r="TS183" s="4"/>
      <c r="TT183" s="4"/>
      <c r="TU183" s="4"/>
      <c r="TV183" s="4"/>
      <c r="TW183" s="4"/>
      <c r="TX183" s="4"/>
      <c r="TY183" s="4"/>
      <c r="TZ183" s="4"/>
      <c r="UA183" s="4"/>
      <c r="UB183" s="4"/>
      <c r="UC183" s="4"/>
      <c r="UD183" s="4"/>
      <c r="UE183" s="4"/>
      <c r="UF183" s="4"/>
      <c r="UG183" s="4"/>
      <c r="UH183" s="4"/>
      <c r="UI183" s="4"/>
      <c r="UJ183" s="4"/>
      <c r="UK183" s="4"/>
      <c r="UL183" s="4"/>
      <c r="UM183" s="4"/>
      <c r="UN183" s="4"/>
      <c r="UO183" s="4"/>
      <c r="UP183" s="4"/>
      <c r="UQ183" s="4"/>
      <c r="UR183" s="4"/>
      <c r="US183" s="4"/>
      <c r="UT183" s="4"/>
      <c r="UU183" s="4"/>
      <c r="UV183" s="4"/>
      <c r="UW183" s="4"/>
      <c r="UX183" s="4"/>
      <c r="UY183" s="4"/>
      <c r="UZ183" s="4"/>
      <c r="VA183" s="4"/>
      <c r="VB183" s="4"/>
      <c r="VC183" s="4"/>
      <c r="VD183" s="4"/>
      <c r="VE183" s="4"/>
      <c r="VF183" s="4"/>
      <c r="VG183" s="4"/>
      <c r="VH183" s="4"/>
      <c r="VI183" s="4"/>
      <c r="VJ183" s="4"/>
      <c r="VK183" s="4"/>
      <c r="VL183" s="4"/>
      <c r="VM183" s="4"/>
      <c r="VN183" s="4"/>
    </row>
    <row r="184" spans="14:586" x14ac:dyDescent="0.25"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  <c r="SK184" s="4"/>
      <c r="SL184" s="4"/>
      <c r="SM184" s="4"/>
      <c r="SN184" s="4"/>
      <c r="SO184" s="4"/>
      <c r="SP184" s="4"/>
      <c r="SQ184" s="4"/>
      <c r="SR184" s="4"/>
      <c r="SS184" s="4"/>
      <c r="ST184" s="4"/>
      <c r="SU184" s="4"/>
      <c r="SV184" s="4"/>
      <c r="SW184" s="4"/>
      <c r="SX184" s="4"/>
      <c r="SY184" s="4"/>
      <c r="SZ184" s="4"/>
      <c r="TA184" s="4"/>
      <c r="TB184" s="4"/>
      <c r="TC184" s="4"/>
      <c r="TD184" s="4"/>
      <c r="TE184" s="4"/>
      <c r="TF184" s="4"/>
      <c r="TG184" s="4"/>
      <c r="TH184" s="4"/>
      <c r="TI184" s="4"/>
      <c r="TJ184" s="4"/>
      <c r="TK184" s="4"/>
      <c r="TL184" s="4"/>
      <c r="TM184" s="4"/>
      <c r="TN184" s="4"/>
      <c r="TO184" s="4"/>
      <c r="TP184" s="4"/>
      <c r="TQ184" s="4"/>
      <c r="TR184" s="4"/>
      <c r="TS184" s="4"/>
      <c r="TT184" s="4"/>
      <c r="TU184" s="4"/>
      <c r="TV184" s="4"/>
      <c r="TW184" s="4"/>
      <c r="TX184" s="4"/>
      <c r="TY184" s="4"/>
      <c r="TZ184" s="4"/>
      <c r="UA184" s="4"/>
      <c r="UB184" s="4"/>
      <c r="UC184" s="4"/>
      <c r="UD184" s="4"/>
      <c r="UE184" s="4"/>
      <c r="UF184" s="4"/>
      <c r="UG184" s="4"/>
      <c r="UH184" s="4"/>
      <c r="UI184" s="4"/>
      <c r="UJ184" s="4"/>
      <c r="UK184" s="4"/>
      <c r="UL184" s="4"/>
      <c r="UM184" s="4"/>
      <c r="UN184" s="4"/>
      <c r="UO184" s="4"/>
      <c r="UP184" s="4"/>
      <c r="UQ184" s="4"/>
      <c r="UR184" s="4"/>
      <c r="US184" s="4"/>
      <c r="UT184" s="4"/>
      <c r="UU184" s="4"/>
      <c r="UV184" s="4"/>
      <c r="UW184" s="4"/>
      <c r="UX184" s="4"/>
      <c r="UY184" s="4"/>
      <c r="UZ184" s="4"/>
      <c r="VA184" s="4"/>
      <c r="VB184" s="4"/>
      <c r="VC184" s="4"/>
      <c r="VD184" s="4"/>
      <c r="VE184" s="4"/>
      <c r="VF184" s="4"/>
      <c r="VG184" s="4"/>
      <c r="VH184" s="4"/>
      <c r="VI184" s="4"/>
      <c r="VJ184" s="4"/>
      <c r="VK184" s="4"/>
      <c r="VL184" s="4"/>
      <c r="VM184" s="4"/>
      <c r="VN184" s="4"/>
    </row>
    <row r="185" spans="14:586" x14ac:dyDescent="0.25"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  <c r="SK185" s="4"/>
      <c r="SL185" s="4"/>
      <c r="SM185" s="4"/>
      <c r="SN185" s="4"/>
      <c r="SO185" s="4"/>
      <c r="SP185" s="4"/>
      <c r="SQ185" s="4"/>
      <c r="SR185" s="4"/>
      <c r="SS185" s="4"/>
      <c r="ST185" s="4"/>
      <c r="SU185" s="4"/>
      <c r="SV185" s="4"/>
      <c r="SW185" s="4"/>
      <c r="SX185" s="4"/>
      <c r="SY185" s="4"/>
      <c r="SZ185" s="4"/>
      <c r="TA185" s="4"/>
      <c r="TB185" s="4"/>
      <c r="TC185" s="4"/>
      <c r="TD185" s="4"/>
      <c r="TE185" s="4"/>
      <c r="TF185" s="4"/>
      <c r="TG185" s="4"/>
      <c r="TH185" s="4"/>
      <c r="TI185" s="4"/>
      <c r="TJ185" s="4"/>
      <c r="TK185" s="4"/>
      <c r="TL185" s="4"/>
      <c r="TM185" s="4"/>
      <c r="TN185" s="4"/>
      <c r="TO185" s="4"/>
      <c r="TP185" s="4"/>
      <c r="TQ185" s="4"/>
      <c r="TR185" s="4"/>
      <c r="TS185" s="4"/>
      <c r="TT185" s="4"/>
      <c r="TU185" s="4"/>
      <c r="TV185" s="4"/>
      <c r="TW185" s="4"/>
      <c r="TX185" s="4"/>
      <c r="TY185" s="4"/>
      <c r="TZ185" s="4"/>
      <c r="UA185" s="4"/>
      <c r="UB185" s="4"/>
      <c r="UC185" s="4"/>
      <c r="UD185" s="4"/>
      <c r="UE185" s="4"/>
      <c r="UF185" s="4"/>
      <c r="UG185" s="4"/>
      <c r="UH185" s="4"/>
      <c r="UI185" s="4"/>
      <c r="UJ185" s="4"/>
      <c r="UK185" s="4"/>
      <c r="UL185" s="4"/>
      <c r="UM185" s="4"/>
      <c r="UN185" s="4"/>
      <c r="UO185" s="4"/>
      <c r="UP185" s="4"/>
      <c r="UQ185" s="4"/>
      <c r="UR185" s="4"/>
      <c r="US185" s="4"/>
      <c r="UT185" s="4"/>
      <c r="UU185" s="4"/>
      <c r="UV185" s="4"/>
      <c r="UW185" s="4"/>
      <c r="UX185" s="4"/>
      <c r="UY185" s="4"/>
      <c r="UZ185" s="4"/>
      <c r="VA185" s="4"/>
      <c r="VB185" s="4"/>
      <c r="VC185" s="4"/>
      <c r="VD185" s="4"/>
      <c r="VE185" s="4"/>
      <c r="VF185" s="4"/>
      <c r="VG185" s="4"/>
      <c r="VH185" s="4"/>
      <c r="VI185" s="4"/>
      <c r="VJ185" s="4"/>
      <c r="VK185" s="4"/>
      <c r="VL185" s="4"/>
      <c r="VM185" s="4"/>
      <c r="VN185" s="4"/>
    </row>
    <row r="186" spans="14:586" x14ac:dyDescent="0.25"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/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/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/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/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4"/>
      <c r="QR186" s="4"/>
      <c r="QS186" s="4"/>
      <c r="QT186" s="4"/>
      <c r="QU186" s="4"/>
      <c r="QV186" s="4"/>
      <c r="QW186" s="4"/>
      <c r="QX186" s="4"/>
      <c r="QY186" s="4"/>
      <c r="QZ186" s="4"/>
      <c r="RA186" s="4"/>
      <c r="RB186" s="4"/>
      <c r="RC186" s="4"/>
      <c r="RD186" s="4"/>
      <c r="RE186" s="4"/>
      <c r="RF186" s="4"/>
      <c r="RG186" s="4"/>
      <c r="RH186" s="4"/>
      <c r="RI186" s="4"/>
      <c r="RJ186" s="4"/>
      <c r="RK186" s="4"/>
      <c r="RL186" s="4"/>
      <c r="RM186" s="4"/>
      <c r="RN186" s="4"/>
      <c r="RO186" s="4"/>
      <c r="RP186" s="4"/>
      <c r="RQ186" s="4"/>
      <c r="RR186" s="4"/>
      <c r="RS186" s="4"/>
      <c r="RT186" s="4"/>
      <c r="RU186" s="4"/>
      <c r="RV186" s="4"/>
      <c r="RW186" s="4"/>
      <c r="RX186" s="4"/>
      <c r="RY186" s="4"/>
      <c r="RZ186" s="4"/>
      <c r="SA186" s="4"/>
      <c r="SB186" s="4"/>
      <c r="SC186" s="4"/>
      <c r="SD186" s="4"/>
      <c r="SE186" s="4"/>
      <c r="SF186" s="4"/>
      <c r="SG186" s="4"/>
      <c r="SH186" s="4"/>
      <c r="SI186" s="4"/>
      <c r="SJ186" s="4"/>
      <c r="SK186" s="4"/>
      <c r="SL186" s="4"/>
      <c r="SM186" s="4"/>
      <c r="SN186" s="4"/>
      <c r="SO186" s="4"/>
      <c r="SP186" s="4"/>
      <c r="SQ186" s="4"/>
      <c r="SR186" s="4"/>
      <c r="SS186" s="4"/>
      <c r="ST186" s="4"/>
      <c r="SU186" s="4"/>
      <c r="SV186" s="4"/>
      <c r="SW186" s="4"/>
      <c r="SX186" s="4"/>
      <c r="SY186" s="4"/>
      <c r="SZ186" s="4"/>
      <c r="TA186" s="4"/>
      <c r="TB186" s="4"/>
      <c r="TC186" s="4"/>
      <c r="TD186" s="4"/>
      <c r="TE186" s="4"/>
      <c r="TF186" s="4"/>
      <c r="TG186" s="4"/>
      <c r="TH186" s="4"/>
      <c r="TI186" s="4"/>
      <c r="TJ186" s="4"/>
      <c r="TK186" s="4"/>
      <c r="TL186" s="4"/>
      <c r="TM186" s="4"/>
      <c r="TN186" s="4"/>
      <c r="TO186" s="4"/>
      <c r="TP186" s="4"/>
      <c r="TQ186" s="4"/>
      <c r="TR186" s="4"/>
      <c r="TS186" s="4"/>
      <c r="TT186" s="4"/>
      <c r="TU186" s="4"/>
      <c r="TV186" s="4"/>
      <c r="TW186" s="4"/>
      <c r="TX186" s="4"/>
      <c r="TY186" s="4"/>
      <c r="TZ186" s="4"/>
      <c r="UA186" s="4"/>
      <c r="UB186" s="4"/>
      <c r="UC186" s="4"/>
      <c r="UD186" s="4"/>
      <c r="UE186" s="4"/>
      <c r="UF186" s="4"/>
      <c r="UG186" s="4"/>
      <c r="UH186" s="4"/>
      <c r="UI186" s="4"/>
      <c r="UJ186" s="4"/>
      <c r="UK186" s="4"/>
      <c r="UL186" s="4"/>
      <c r="UM186" s="4"/>
      <c r="UN186" s="4"/>
      <c r="UO186" s="4"/>
      <c r="UP186" s="4"/>
      <c r="UQ186" s="4"/>
      <c r="UR186" s="4"/>
      <c r="US186" s="4"/>
      <c r="UT186" s="4"/>
      <c r="UU186" s="4"/>
      <c r="UV186" s="4"/>
      <c r="UW186" s="4"/>
      <c r="UX186" s="4"/>
      <c r="UY186" s="4"/>
      <c r="UZ186" s="4"/>
      <c r="VA186" s="4"/>
      <c r="VB186" s="4"/>
      <c r="VC186" s="4"/>
      <c r="VD186" s="4"/>
      <c r="VE186" s="4"/>
      <c r="VF186" s="4"/>
      <c r="VG186" s="4"/>
      <c r="VH186" s="4"/>
      <c r="VI186" s="4"/>
      <c r="VJ186" s="4"/>
      <c r="VK186" s="4"/>
      <c r="VL186" s="4"/>
      <c r="VM186" s="4"/>
      <c r="VN186" s="4"/>
    </row>
    <row r="187" spans="14:586" x14ac:dyDescent="0.25"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/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/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/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/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4"/>
      <c r="QR187" s="4"/>
      <c r="QS187" s="4"/>
      <c r="QT187" s="4"/>
      <c r="QU187" s="4"/>
      <c r="QV187" s="4"/>
      <c r="QW187" s="4"/>
      <c r="QX187" s="4"/>
      <c r="QY187" s="4"/>
      <c r="QZ187" s="4"/>
      <c r="RA187" s="4"/>
      <c r="RB187" s="4"/>
      <c r="RC187" s="4"/>
      <c r="RD187" s="4"/>
      <c r="RE187" s="4"/>
      <c r="RF187" s="4"/>
      <c r="RG187" s="4"/>
      <c r="RH187" s="4"/>
      <c r="RI187" s="4"/>
      <c r="RJ187" s="4"/>
      <c r="RK187" s="4"/>
      <c r="RL187" s="4"/>
      <c r="RM187" s="4"/>
      <c r="RN187" s="4"/>
      <c r="RO187" s="4"/>
      <c r="RP187" s="4"/>
      <c r="RQ187" s="4"/>
      <c r="RR187" s="4"/>
      <c r="RS187" s="4"/>
      <c r="RT187" s="4"/>
      <c r="RU187" s="4"/>
      <c r="RV187" s="4"/>
      <c r="RW187" s="4"/>
      <c r="RX187" s="4"/>
      <c r="RY187" s="4"/>
      <c r="RZ187" s="4"/>
      <c r="SA187" s="4"/>
      <c r="SB187" s="4"/>
      <c r="SC187" s="4"/>
      <c r="SD187" s="4"/>
      <c r="SE187" s="4"/>
      <c r="SF187" s="4"/>
      <c r="SG187" s="4"/>
      <c r="SH187" s="4"/>
      <c r="SI187" s="4"/>
      <c r="SJ187" s="4"/>
      <c r="SK187" s="4"/>
      <c r="SL187" s="4"/>
      <c r="SM187" s="4"/>
      <c r="SN187" s="4"/>
      <c r="SO187" s="4"/>
      <c r="SP187" s="4"/>
      <c r="SQ187" s="4"/>
      <c r="SR187" s="4"/>
      <c r="SS187" s="4"/>
      <c r="ST187" s="4"/>
      <c r="SU187" s="4"/>
      <c r="SV187" s="4"/>
      <c r="SW187" s="4"/>
      <c r="SX187" s="4"/>
      <c r="SY187" s="4"/>
      <c r="SZ187" s="4"/>
      <c r="TA187" s="4"/>
      <c r="TB187" s="4"/>
      <c r="TC187" s="4"/>
      <c r="TD187" s="4"/>
      <c r="TE187" s="4"/>
      <c r="TF187" s="4"/>
      <c r="TG187" s="4"/>
      <c r="TH187" s="4"/>
      <c r="TI187" s="4"/>
      <c r="TJ187" s="4"/>
      <c r="TK187" s="4"/>
      <c r="TL187" s="4"/>
      <c r="TM187" s="4"/>
      <c r="TN187" s="4"/>
      <c r="TO187" s="4"/>
      <c r="TP187" s="4"/>
      <c r="TQ187" s="4"/>
      <c r="TR187" s="4"/>
      <c r="TS187" s="4"/>
      <c r="TT187" s="4"/>
      <c r="TU187" s="4"/>
      <c r="TV187" s="4"/>
      <c r="TW187" s="4"/>
      <c r="TX187" s="4"/>
      <c r="TY187" s="4"/>
      <c r="TZ187" s="4"/>
      <c r="UA187" s="4"/>
      <c r="UB187" s="4"/>
      <c r="UC187" s="4"/>
      <c r="UD187" s="4"/>
      <c r="UE187" s="4"/>
      <c r="UF187" s="4"/>
      <c r="UG187" s="4"/>
      <c r="UH187" s="4"/>
      <c r="UI187" s="4"/>
      <c r="UJ187" s="4"/>
      <c r="UK187" s="4"/>
      <c r="UL187" s="4"/>
      <c r="UM187" s="4"/>
      <c r="UN187" s="4"/>
      <c r="UO187" s="4"/>
      <c r="UP187" s="4"/>
      <c r="UQ187" s="4"/>
      <c r="UR187" s="4"/>
      <c r="US187" s="4"/>
      <c r="UT187" s="4"/>
      <c r="UU187" s="4"/>
      <c r="UV187" s="4"/>
      <c r="UW187" s="4"/>
      <c r="UX187" s="4"/>
      <c r="UY187" s="4"/>
      <c r="UZ187" s="4"/>
      <c r="VA187" s="4"/>
      <c r="VB187" s="4"/>
      <c r="VC187" s="4"/>
      <c r="VD187" s="4"/>
      <c r="VE187" s="4"/>
      <c r="VF187" s="4"/>
      <c r="VG187" s="4"/>
      <c r="VH187" s="4"/>
      <c r="VI187" s="4"/>
      <c r="VJ187" s="4"/>
      <c r="VK187" s="4"/>
      <c r="VL187" s="4"/>
      <c r="VM187" s="4"/>
      <c r="VN187" s="4"/>
    </row>
    <row r="188" spans="14:586" x14ac:dyDescent="0.25"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/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/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/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/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4"/>
      <c r="QR188" s="4"/>
      <c r="QS188" s="4"/>
      <c r="QT188" s="4"/>
      <c r="QU188" s="4"/>
      <c r="QV188" s="4"/>
      <c r="QW188" s="4"/>
      <c r="QX188" s="4"/>
      <c r="QY188" s="4"/>
      <c r="QZ188" s="4"/>
      <c r="RA188" s="4"/>
      <c r="RB188" s="4"/>
      <c r="RC188" s="4"/>
      <c r="RD188" s="4"/>
      <c r="RE188" s="4"/>
      <c r="RF188" s="4"/>
      <c r="RG188" s="4"/>
      <c r="RH188" s="4"/>
      <c r="RI188" s="4"/>
      <c r="RJ188" s="4"/>
      <c r="RK188" s="4"/>
      <c r="RL188" s="4"/>
      <c r="RM188" s="4"/>
      <c r="RN188" s="4"/>
      <c r="RO188" s="4"/>
      <c r="RP188" s="4"/>
      <c r="RQ188" s="4"/>
      <c r="RR188" s="4"/>
      <c r="RS188" s="4"/>
      <c r="RT188" s="4"/>
      <c r="RU188" s="4"/>
      <c r="RV188" s="4"/>
      <c r="RW188" s="4"/>
      <c r="RX188" s="4"/>
      <c r="RY188" s="4"/>
      <c r="RZ188" s="4"/>
      <c r="SA188" s="4"/>
      <c r="SB188" s="4"/>
      <c r="SC188" s="4"/>
      <c r="SD188" s="4"/>
      <c r="SE188" s="4"/>
      <c r="SF188" s="4"/>
      <c r="SG188" s="4"/>
      <c r="SH188" s="4"/>
      <c r="SI188" s="4"/>
      <c r="SJ188" s="4"/>
      <c r="SK188" s="4"/>
      <c r="SL188" s="4"/>
      <c r="SM188" s="4"/>
      <c r="SN188" s="4"/>
      <c r="SO188" s="4"/>
      <c r="SP188" s="4"/>
      <c r="SQ188" s="4"/>
      <c r="SR188" s="4"/>
      <c r="SS188" s="4"/>
      <c r="ST188" s="4"/>
      <c r="SU188" s="4"/>
      <c r="SV188" s="4"/>
      <c r="SW188" s="4"/>
      <c r="SX188" s="4"/>
      <c r="SY188" s="4"/>
      <c r="SZ188" s="4"/>
      <c r="TA188" s="4"/>
      <c r="TB188" s="4"/>
      <c r="TC188" s="4"/>
      <c r="TD188" s="4"/>
      <c r="TE188" s="4"/>
      <c r="TF188" s="4"/>
      <c r="TG188" s="4"/>
      <c r="TH188" s="4"/>
      <c r="TI188" s="4"/>
      <c r="TJ188" s="4"/>
      <c r="TK188" s="4"/>
      <c r="TL188" s="4"/>
      <c r="TM188" s="4"/>
      <c r="TN188" s="4"/>
      <c r="TO188" s="4"/>
      <c r="TP188" s="4"/>
      <c r="TQ188" s="4"/>
      <c r="TR188" s="4"/>
      <c r="TS188" s="4"/>
      <c r="TT188" s="4"/>
      <c r="TU188" s="4"/>
      <c r="TV188" s="4"/>
      <c r="TW188" s="4"/>
      <c r="TX188" s="4"/>
      <c r="TY188" s="4"/>
      <c r="TZ188" s="4"/>
      <c r="UA188" s="4"/>
      <c r="UB188" s="4"/>
      <c r="UC188" s="4"/>
      <c r="UD188" s="4"/>
      <c r="UE188" s="4"/>
      <c r="UF188" s="4"/>
      <c r="UG188" s="4"/>
      <c r="UH188" s="4"/>
      <c r="UI188" s="4"/>
      <c r="UJ188" s="4"/>
      <c r="UK188" s="4"/>
      <c r="UL188" s="4"/>
      <c r="UM188" s="4"/>
      <c r="UN188" s="4"/>
      <c r="UO188" s="4"/>
      <c r="UP188" s="4"/>
      <c r="UQ188" s="4"/>
      <c r="UR188" s="4"/>
      <c r="US188" s="4"/>
      <c r="UT188" s="4"/>
      <c r="UU188" s="4"/>
      <c r="UV188" s="4"/>
      <c r="UW188" s="4"/>
      <c r="UX188" s="4"/>
      <c r="UY188" s="4"/>
      <c r="UZ188" s="4"/>
      <c r="VA188" s="4"/>
      <c r="VB188" s="4"/>
      <c r="VC188" s="4"/>
      <c r="VD188" s="4"/>
      <c r="VE188" s="4"/>
      <c r="VF188" s="4"/>
      <c r="VG188" s="4"/>
      <c r="VH188" s="4"/>
      <c r="VI188" s="4"/>
      <c r="VJ188" s="4"/>
      <c r="VK188" s="4"/>
      <c r="VL188" s="4"/>
      <c r="VM188" s="4"/>
      <c r="VN188" s="4"/>
    </row>
    <row r="189" spans="14:586" x14ac:dyDescent="0.25"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/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/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/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4"/>
      <c r="QR189" s="4"/>
      <c r="QS189" s="4"/>
      <c r="QT189" s="4"/>
      <c r="QU189" s="4"/>
      <c r="QV189" s="4"/>
      <c r="QW189" s="4"/>
      <c r="QX189" s="4"/>
      <c r="QY189" s="4"/>
      <c r="QZ189" s="4"/>
      <c r="RA189" s="4"/>
      <c r="RB189" s="4"/>
      <c r="RC189" s="4"/>
      <c r="RD189" s="4"/>
      <c r="RE189" s="4"/>
      <c r="RF189" s="4"/>
      <c r="RG189" s="4"/>
      <c r="RH189" s="4"/>
      <c r="RI189" s="4"/>
      <c r="RJ189" s="4"/>
      <c r="RK189" s="4"/>
      <c r="RL189" s="4"/>
      <c r="RM189" s="4"/>
      <c r="RN189" s="4"/>
      <c r="RO189" s="4"/>
      <c r="RP189" s="4"/>
      <c r="RQ189" s="4"/>
      <c r="RR189" s="4"/>
      <c r="RS189" s="4"/>
      <c r="RT189" s="4"/>
      <c r="RU189" s="4"/>
      <c r="RV189" s="4"/>
      <c r="RW189" s="4"/>
      <c r="RX189" s="4"/>
      <c r="RY189" s="4"/>
      <c r="RZ189" s="4"/>
      <c r="SA189" s="4"/>
      <c r="SB189" s="4"/>
      <c r="SC189" s="4"/>
      <c r="SD189" s="4"/>
      <c r="SE189" s="4"/>
      <c r="SF189" s="4"/>
      <c r="SG189" s="4"/>
      <c r="SH189" s="4"/>
      <c r="SI189" s="4"/>
      <c r="SJ189" s="4"/>
      <c r="SK189" s="4"/>
      <c r="SL189" s="4"/>
      <c r="SM189" s="4"/>
      <c r="SN189" s="4"/>
      <c r="SO189" s="4"/>
      <c r="SP189" s="4"/>
      <c r="SQ189" s="4"/>
      <c r="SR189" s="4"/>
      <c r="SS189" s="4"/>
      <c r="ST189" s="4"/>
      <c r="SU189" s="4"/>
      <c r="SV189" s="4"/>
      <c r="SW189" s="4"/>
      <c r="SX189" s="4"/>
      <c r="SY189" s="4"/>
      <c r="SZ189" s="4"/>
      <c r="TA189" s="4"/>
      <c r="TB189" s="4"/>
      <c r="TC189" s="4"/>
      <c r="TD189" s="4"/>
      <c r="TE189" s="4"/>
      <c r="TF189" s="4"/>
      <c r="TG189" s="4"/>
      <c r="TH189" s="4"/>
      <c r="TI189" s="4"/>
      <c r="TJ189" s="4"/>
      <c r="TK189" s="4"/>
      <c r="TL189" s="4"/>
      <c r="TM189" s="4"/>
      <c r="TN189" s="4"/>
      <c r="TO189" s="4"/>
      <c r="TP189" s="4"/>
      <c r="TQ189" s="4"/>
      <c r="TR189" s="4"/>
      <c r="TS189" s="4"/>
      <c r="TT189" s="4"/>
      <c r="TU189" s="4"/>
      <c r="TV189" s="4"/>
      <c r="TW189" s="4"/>
      <c r="TX189" s="4"/>
      <c r="TY189" s="4"/>
      <c r="TZ189" s="4"/>
      <c r="UA189" s="4"/>
      <c r="UB189" s="4"/>
      <c r="UC189" s="4"/>
      <c r="UD189" s="4"/>
      <c r="UE189" s="4"/>
      <c r="UF189" s="4"/>
      <c r="UG189" s="4"/>
      <c r="UH189" s="4"/>
      <c r="UI189" s="4"/>
      <c r="UJ189" s="4"/>
      <c r="UK189" s="4"/>
      <c r="UL189" s="4"/>
      <c r="UM189" s="4"/>
      <c r="UN189" s="4"/>
      <c r="UO189" s="4"/>
      <c r="UP189" s="4"/>
      <c r="UQ189" s="4"/>
      <c r="UR189" s="4"/>
      <c r="US189" s="4"/>
      <c r="UT189" s="4"/>
      <c r="UU189" s="4"/>
      <c r="UV189" s="4"/>
      <c r="UW189" s="4"/>
      <c r="UX189" s="4"/>
      <c r="UY189" s="4"/>
      <c r="UZ189" s="4"/>
      <c r="VA189" s="4"/>
      <c r="VB189" s="4"/>
      <c r="VC189" s="4"/>
      <c r="VD189" s="4"/>
      <c r="VE189" s="4"/>
      <c r="VF189" s="4"/>
      <c r="VG189" s="4"/>
      <c r="VH189" s="4"/>
      <c r="VI189" s="4"/>
      <c r="VJ189" s="4"/>
      <c r="VK189" s="4"/>
      <c r="VL189" s="4"/>
      <c r="VM189" s="4"/>
      <c r="VN189" s="4"/>
    </row>
    <row r="190" spans="14:586" x14ac:dyDescent="0.25"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/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/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/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/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4"/>
      <c r="QR190" s="4"/>
      <c r="QS190" s="4"/>
      <c r="QT190" s="4"/>
      <c r="QU190" s="4"/>
      <c r="QV190" s="4"/>
      <c r="QW190" s="4"/>
      <c r="QX190" s="4"/>
      <c r="QY190" s="4"/>
      <c r="QZ190" s="4"/>
      <c r="RA190" s="4"/>
      <c r="RB190" s="4"/>
      <c r="RC190" s="4"/>
      <c r="RD190" s="4"/>
      <c r="RE190" s="4"/>
      <c r="RF190" s="4"/>
      <c r="RG190" s="4"/>
      <c r="RH190" s="4"/>
      <c r="RI190" s="4"/>
      <c r="RJ190" s="4"/>
      <c r="RK190" s="4"/>
      <c r="RL190" s="4"/>
      <c r="RM190" s="4"/>
      <c r="RN190" s="4"/>
      <c r="RO190" s="4"/>
      <c r="RP190" s="4"/>
      <c r="RQ190" s="4"/>
      <c r="RR190" s="4"/>
      <c r="RS190" s="4"/>
      <c r="RT190" s="4"/>
      <c r="RU190" s="4"/>
      <c r="RV190" s="4"/>
      <c r="RW190" s="4"/>
      <c r="RX190" s="4"/>
      <c r="RY190" s="4"/>
      <c r="RZ190" s="4"/>
      <c r="SA190" s="4"/>
      <c r="SB190" s="4"/>
      <c r="SC190" s="4"/>
      <c r="SD190" s="4"/>
      <c r="SE190" s="4"/>
      <c r="SF190" s="4"/>
      <c r="SG190" s="4"/>
      <c r="SH190" s="4"/>
      <c r="SI190" s="4"/>
      <c r="SJ190" s="4"/>
      <c r="SK190" s="4"/>
      <c r="SL190" s="4"/>
      <c r="SM190" s="4"/>
      <c r="SN190" s="4"/>
      <c r="SO190" s="4"/>
      <c r="SP190" s="4"/>
      <c r="SQ190" s="4"/>
      <c r="SR190" s="4"/>
      <c r="SS190" s="4"/>
      <c r="ST190" s="4"/>
      <c r="SU190" s="4"/>
      <c r="SV190" s="4"/>
      <c r="SW190" s="4"/>
      <c r="SX190" s="4"/>
      <c r="SY190" s="4"/>
      <c r="SZ190" s="4"/>
      <c r="TA190" s="4"/>
      <c r="TB190" s="4"/>
      <c r="TC190" s="4"/>
      <c r="TD190" s="4"/>
      <c r="TE190" s="4"/>
      <c r="TF190" s="4"/>
      <c r="TG190" s="4"/>
      <c r="TH190" s="4"/>
      <c r="TI190" s="4"/>
      <c r="TJ190" s="4"/>
      <c r="TK190" s="4"/>
      <c r="TL190" s="4"/>
      <c r="TM190" s="4"/>
      <c r="TN190" s="4"/>
      <c r="TO190" s="4"/>
      <c r="TP190" s="4"/>
      <c r="TQ190" s="4"/>
      <c r="TR190" s="4"/>
      <c r="TS190" s="4"/>
      <c r="TT190" s="4"/>
      <c r="TU190" s="4"/>
      <c r="TV190" s="4"/>
      <c r="TW190" s="4"/>
      <c r="TX190" s="4"/>
      <c r="TY190" s="4"/>
      <c r="TZ190" s="4"/>
      <c r="UA190" s="4"/>
      <c r="UB190" s="4"/>
      <c r="UC190" s="4"/>
      <c r="UD190" s="4"/>
      <c r="UE190" s="4"/>
      <c r="UF190" s="4"/>
      <c r="UG190" s="4"/>
      <c r="UH190" s="4"/>
      <c r="UI190" s="4"/>
      <c r="UJ190" s="4"/>
      <c r="UK190" s="4"/>
      <c r="UL190" s="4"/>
      <c r="UM190" s="4"/>
      <c r="UN190" s="4"/>
      <c r="UO190" s="4"/>
      <c r="UP190" s="4"/>
      <c r="UQ190" s="4"/>
      <c r="UR190" s="4"/>
      <c r="US190" s="4"/>
      <c r="UT190" s="4"/>
      <c r="UU190" s="4"/>
      <c r="UV190" s="4"/>
      <c r="UW190" s="4"/>
      <c r="UX190" s="4"/>
      <c r="UY190" s="4"/>
      <c r="UZ190" s="4"/>
      <c r="VA190" s="4"/>
      <c r="VB190" s="4"/>
      <c r="VC190" s="4"/>
      <c r="VD190" s="4"/>
      <c r="VE190" s="4"/>
      <c r="VF190" s="4"/>
      <c r="VG190" s="4"/>
      <c r="VH190" s="4"/>
      <c r="VI190" s="4"/>
      <c r="VJ190" s="4"/>
      <c r="VK190" s="4"/>
      <c r="VL190" s="4"/>
      <c r="VM190" s="4"/>
      <c r="VN190" s="4"/>
    </row>
    <row r="191" spans="14:586" x14ac:dyDescent="0.25"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/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/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/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/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4"/>
      <c r="QR191" s="4"/>
      <c r="QS191" s="4"/>
      <c r="QT191" s="4"/>
      <c r="QU191" s="4"/>
      <c r="QV191" s="4"/>
      <c r="QW191" s="4"/>
      <c r="QX191" s="4"/>
      <c r="QY191" s="4"/>
      <c r="QZ191" s="4"/>
      <c r="RA191" s="4"/>
      <c r="RB191" s="4"/>
      <c r="RC191" s="4"/>
      <c r="RD191" s="4"/>
      <c r="RE191" s="4"/>
      <c r="RF191" s="4"/>
      <c r="RG191" s="4"/>
      <c r="RH191" s="4"/>
      <c r="RI191" s="4"/>
      <c r="RJ191" s="4"/>
      <c r="RK191" s="4"/>
      <c r="RL191" s="4"/>
      <c r="RM191" s="4"/>
      <c r="RN191" s="4"/>
      <c r="RO191" s="4"/>
      <c r="RP191" s="4"/>
      <c r="RQ191" s="4"/>
      <c r="RR191" s="4"/>
      <c r="RS191" s="4"/>
      <c r="RT191" s="4"/>
      <c r="RU191" s="4"/>
      <c r="RV191" s="4"/>
      <c r="RW191" s="4"/>
      <c r="RX191" s="4"/>
      <c r="RY191" s="4"/>
      <c r="RZ191" s="4"/>
      <c r="SA191" s="4"/>
      <c r="SB191" s="4"/>
      <c r="SC191" s="4"/>
      <c r="SD191" s="4"/>
      <c r="SE191" s="4"/>
      <c r="SF191" s="4"/>
      <c r="SG191" s="4"/>
      <c r="SH191" s="4"/>
      <c r="SI191" s="4"/>
      <c r="SJ191" s="4"/>
      <c r="SK191" s="4"/>
      <c r="SL191" s="4"/>
      <c r="SM191" s="4"/>
      <c r="SN191" s="4"/>
      <c r="SO191" s="4"/>
      <c r="SP191" s="4"/>
      <c r="SQ191" s="4"/>
      <c r="SR191" s="4"/>
      <c r="SS191" s="4"/>
      <c r="ST191" s="4"/>
      <c r="SU191" s="4"/>
      <c r="SV191" s="4"/>
      <c r="SW191" s="4"/>
      <c r="SX191" s="4"/>
      <c r="SY191" s="4"/>
      <c r="SZ191" s="4"/>
      <c r="TA191" s="4"/>
      <c r="TB191" s="4"/>
      <c r="TC191" s="4"/>
      <c r="TD191" s="4"/>
      <c r="TE191" s="4"/>
      <c r="TF191" s="4"/>
      <c r="TG191" s="4"/>
      <c r="TH191" s="4"/>
      <c r="TI191" s="4"/>
      <c r="TJ191" s="4"/>
      <c r="TK191" s="4"/>
      <c r="TL191" s="4"/>
      <c r="TM191" s="4"/>
      <c r="TN191" s="4"/>
      <c r="TO191" s="4"/>
      <c r="TP191" s="4"/>
      <c r="TQ191" s="4"/>
      <c r="TR191" s="4"/>
      <c r="TS191" s="4"/>
      <c r="TT191" s="4"/>
      <c r="TU191" s="4"/>
      <c r="TV191" s="4"/>
      <c r="TW191" s="4"/>
      <c r="TX191" s="4"/>
      <c r="TY191" s="4"/>
      <c r="TZ191" s="4"/>
      <c r="UA191" s="4"/>
      <c r="UB191" s="4"/>
      <c r="UC191" s="4"/>
      <c r="UD191" s="4"/>
      <c r="UE191" s="4"/>
      <c r="UF191" s="4"/>
      <c r="UG191" s="4"/>
      <c r="UH191" s="4"/>
      <c r="UI191" s="4"/>
      <c r="UJ191" s="4"/>
      <c r="UK191" s="4"/>
      <c r="UL191" s="4"/>
      <c r="UM191" s="4"/>
      <c r="UN191" s="4"/>
      <c r="UO191" s="4"/>
      <c r="UP191" s="4"/>
      <c r="UQ191" s="4"/>
      <c r="UR191" s="4"/>
      <c r="US191" s="4"/>
      <c r="UT191" s="4"/>
      <c r="UU191" s="4"/>
      <c r="UV191" s="4"/>
      <c r="UW191" s="4"/>
      <c r="UX191" s="4"/>
      <c r="UY191" s="4"/>
      <c r="UZ191" s="4"/>
      <c r="VA191" s="4"/>
      <c r="VB191" s="4"/>
      <c r="VC191" s="4"/>
      <c r="VD191" s="4"/>
      <c r="VE191" s="4"/>
      <c r="VF191" s="4"/>
      <c r="VG191" s="4"/>
      <c r="VH191" s="4"/>
      <c r="VI191" s="4"/>
      <c r="VJ191" s="4"/>
      <c r="VK191" s="4"/>
      <c r="VL191" s="4"/>
      <c r="VM191" s="4"/>
      <c r="VN191" s="4"/>
    </row>
    <row r="192" spans="14:586" x14ac:dyDescent="0.25"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/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/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/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/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4"/>
      <c r="QR192" s="4"/>
      <c r="QS192" s="4"/>
      <c r="QT192" s="4"/>
      <c r="QU192" s="4"/>
      <c r="QV192" s="4"/>
      <c r="QW192" s="4"/>
      <c r="QX192" s="4"/>
      <c r="QY192" s="4"/>
      <c r="QZ192" s="4"/>
      <c r="RA192" s="4"/>
      <c r="RB192" s="4"/>
      <c r="RC192" s="4"/>
      <c r="RD192" s="4"/>
      <c r="RE192" s="4"/>
      <c r="RF192" s="4"/>
      <c r="RG192" s="4"/>
      <c r="RH192" s="4"/>
      <c r="RI192" s="4"/>
      <c r="RJ192" s="4"/>
      <c r="RK192" s="4"/>
      <c r="RL192" s="4"/>
      <c r="RM192" s="4"/>
      <c r="RN192" s="4"/>
      <c r="RO192" s="4"/>
      <c r="RP192" s="4"/>
      <c r="RQ192" s="4"/>
      <c r="RR192" s="4"/>
      <c r="RS192" s="4"/>
      <c r="RT192" s="4"/>
      <c r="RU192" s="4"/>
      <c r="RV192" s="4"/>
      <c r="RW192" s="4"/>
      <c r="RX192" s="4"/>
      <c r="RY192" s="4"/>
      <c r="RZ192" s="4"/>
      <c r="SA192" s="4"/>
      <c r="SB192" s="4"/>
      <c r="SC192" s="4"/>
      <c r="SD192" s="4"/>
      <c r="SE192" s="4"/>
      <c r="SF192" s="4"/>
      <c r="SG192" s="4"/>
      <c r="SH192" s="4"/>
      <c r="SI192" s="4"/>
      <c r="SJ192" s="4"/>
      <c r="SK192" s="4"/>
      <c r="SL192" s="4"/>
      <c r="SM192" s="4"/>
      <c r="SN192" s="4"/>
      <c r="SO192" s="4"/>
      <c r="SP192" s="4"/>
      <c r="SQ192" s="4"/>
      <c r="SR192" s="4"/>
      <c r="SS192" s="4"/>
      <c r="ST192" s="4"/>
      <c r="SU192" s="4"/>
      <c r="SV192" s="4"/>
      <c r="SW192" s="4"/>
      <c r="SX192" s="4"/>
      <c r="SY192" s="4"/>
      <c r="SZ192" s="4"/>
      <c r="TA192" s="4"/>
      <c r="TB192" s="4"/>
      <c r="TC192" s="4"/>
      <c r="TD192" s="4"/>
      <c r="TE192" s="4"/>
      <c r="TF192" s="4"/>
      <c r="TG192" s="4"/>
      <c r="TH192" s="4"/>
      <c r="TI192" s="4"/>
      <c r="TJ192" s="4"/>
      <c r="TK192" s="4"/>
      <c r="TL192" s="4"/>
      <c r="TM192" s="4"/>
      <c r="TN192" s="4"/>
      <c r="TO192" s="4"/>
      <c r="TP192" s="4"/>
      <c r="TQ192" s="4"/>
      <c r="TR192" s="4"/>
      <c r="TS192" s="4"/>
      <c r="TT192" s="4"/>
      <c r="TU192" s="4"/>
      <c r="TV192" s="4"/>
      <c r="TW192" s="4"/>
      <c r="TX192" s="4"/>
      <c r="TY192" s="4"/>
      <c r="TZ192" s="4"/>
      <c r="UA192" s="4"/>
      <c r="UB192" s="4"/>
      <c r="UC192" s="4"/>
      <c r="UD192" s="4"/>
      <c r="UE192" s="4"/>
      <c r="UF192" s="4"/>
      <c r="UG192" s="4"/>
      <c r="UH192" s="4"/>
      <c r="UI192" s="4"/>
      <c r="UJ192" s="4"/>
      <c r="UK192" s="4"/>
      <c r="UL192" s="4"/>
      <c r="UM192" s="4"/>
      <c r="UN192" s="4"/>
      <c r="UO192" s="4"/>
      <c r="UP192" s="4"/>
      <c r="UQ192" s="4"/>
      <c r="UR192" s="4"/>
      <c r="US192" s="4"/>
      <c r="UT192" s="4"/>
      <c r="UU192" s="4"/>
      <c r="UV192" s="4"/>
      <c r="UW192" s="4"/>
      <c r="UX192" s="4"/>
      <c r="UY192" s="4"/>
      <c r="UZ192" s="4"/>
      <c r="VA192" s="4"/>
      <c r="VB192" s="4"/>
      <c r="VC192" s="4"/>
      <c r="VD192" s="4"/>
      <c r="VE192" s="4"/>
      <c r="VF192" s="4"/>
      <c r="VG192" s="4"/>
      <c r="VH192" s="4"/>
      <c r="VI192" s="4"/>
      <c r="VJ192" s="4"/>
      <c r="VK192" s="4"/>
      <c r="VL192" s="4"/>
      <c r="VM192" s="4"/>
      <c r="VN192" s="4"/>
    </row>
    <row r="193" spans="14:586" x14ac:dyDescent="0.25"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/>
      <c r="OM193" s="4"/>
      <c r="ON193" s="4"/>
      <c r="OO193" s="4"/>
      <c r="OP193" s="4"/>
      <c r="OQ193" s="4"/>
      <c r="OR193" s="4"/>
      <c r="OS193" s="4"/>
      <c r="OT193" s="4"/>
      <c r="OU193" s="4"/>
      <c r="OV193" s="4"/>
      <c r="OW193" s="4"/>
      <c r="OX193" s="4"/>
      <c r="OY193" s="4"/>
      <c r="OZ193" s="4"/>
      <c r="PA193" s="4"/>
      <c r="PB193" s="4"/>
      <c r="PC193" s="4"/>
      <c r="PD193" s="4"/>
      <c r="PE193" s="4"/>
      <c r="PF193" s="4"/>
      <c r="PG193" s="4"/>
      <c r="PH193" s="4"/>
      <c r="PI193" s="4"/>
      <c r="PJ193" s="4"/>
      <c r="PK193" s="4"/>
      <c r="PL193" s="4"/>
      <c r="PM193" s="4"/>
      <c r="PN193" s="4"/>
      <c r="PO193" s="4"/>
      <c r="PP193" s="4"/>
      <c r="PQ193" s="4"/>
      <c r="PR193" s="4"/>
      <c r="PS193" s="4"/>
      <c r="PT193" s="4"/>
      <c r="PU193" s="4"/>
      <c r="PV193" s="4"/>
      <c r="PW193" s="4"/>
      <c r="PX193" s="4"/>
      <c r="PY193" s="4"/>
      <c r="PZ193" s="4"/>
      <c r="QA193" s="4"/>
      <c r="QB193" s="4"/>
      <c r="QC193" s="4"/>
      <c r="QD193" s="4"/>
      <c r="QE193" s="4"/>
      <c r="QF193" s="4"/>
      <c r="QG193" s="4"/>
      <c r="QH193" s="4"/>
      <c r="QI193" s="4"/>
      <c r="QJ193" s="4"/>
      <c r="QK193" s="4"/>
      <c r="QL193" s="4"/>
      <c r="QM193" s="4"/>
      <c r="QN193" s="4"/>
      <c r="QO193" s="4"/>
      <c r="QP193" s="4"/>
      <c r="QQ193" s="4"/>
      <c r="QR193" s="4"/>
      <c r="QS193" s="4"/>
      <c r="QT193" s="4"/>
      <c r="QU193" s="4"/>
      <c r="QV193" s="4"/>
      <c r="QW193" s="4"/>
      <c r="QX193" s="4"/>
      <c r="QY193" s="4"/>
      <c r="QZ193" s="4"/>
      <c r="RA193" s="4"/>
      <c r="RB193" s="4"/>
      <c r="RC193" s="4"/>
      <c r="RD193" s="4"/>
      <c r="RE193" s="4"/>
      <c r="RF193" s="4"/>
      <c r="RG193" s="4"/>
      <c r="RH193" s="4"/>
      <c r="RI193" s="4"/>
      <c r="RJ193" s="4"/>
      <c r="RK193" s="4"/>
      <c r="RL193" s="4"/>
      <c r="RM193" s="4"/>
      <c r="RN193" s="4"/>
      <c r="RO193" s="4"/>
      <c r="RP193" s="4"/>
      <c r="RQ193" s="4"/>
      <c r="RR193" s="4"/>
      <c r="RS193" s="4"/>
      <c r="RT193" s="4"/>
      <c r="RU193" s="4"/>
      <c r="RV193" s="4"/>
      <c r="RW193" s="4"/>
      <c r="RX193" s="4"/>
      <c r="RY193" s="4"/>
      <c r="RZ193" s="4"/>
      <c r="SA193" s="4"/>
      <c r="SB193" s="4"/>
      <c r="SC193" s="4"/>
      <c r="SD193" s="4"/>
      <c r="SE193" s="4"/>
      <c r="SF193" s="4"/>
      <c r="SG193" s="4"/>
      <c r="SH193" s="4"/>
      <c r="SI193" s="4"/>
      <c r="SJ193" s="4"/>
      <c r="SK193" s="4"/>
      <c r="SL193" s="4"/>
      <c r="SM193" s="4"/>
      <c r="SN193" s="4"/>
      <c r="SO193" s="4"/>
      <c r="SP193" s="4"/>
      <c r="SQ193" s="4"/>
      <c r="SR193" s="4"/>
      <c r="SS193" s="4"/>
      <c r="ST193" s="4"/>
      <c r="SU193" s="4"/>
      <c r="SV193" s="4"/>
      <c r="SW193" s="4"/>
      <c r="SX193" s="4"/>
      <c r="SY193" s="4"/>
      <c r="SZ193" s="4"/>
      <c r="TA193" s="4"/>
      <c r="TB193" s="4"/>
      <c r="TC193" s="4"/>
      <c r="TD193" s="4"/>
      <c r="TE193" s="4"/>
      <c r="TF193" s="4"/>
      <c r="TG193" s="4"/>
      <c r="TH193" s="4"/>
      <c r="TI193" s="4"/>
      <c r="TJ193" s="4"/>
      <c r="TK193" s="4"/>
      <c r="TL193" s="4"/>
      <c r="TM193" s="4"/>
      <c r="TN193" s="4"/>
      <c r="TO193" s="4"/>
      <c r="TP193" s="4"/>
      <c r="TQ193" s="4"/>
      <c r="TR193" s="4"/>
      <c r="TS193" s="4"/>
      <c r="TT193" s="4"/>
      <c r="TU193" s="4"/>
      <c r="TV193" s="4"/>
      <c r="TW193" s="4"/>
      <c r="TX193" s="4"/>
      <c r="TY193" s="4"/>
      <c r="TZ193" s="4"/>
      <c r="UA193" s="4"/>
      <c r="UB193" s="4"/>
      <c r="UC193" s="4"/>
      <c r="UD193" s="4"/>
      <c r="UE193" s="4"/>
      <c r="UF193" s="4"/>
      <c r="UG193" s="4"/>
      <c r="UH193" s="4"/>
      <c r="UI193" s="4"/>
      <c r="UJ193" s="4"/>
      <c r="UK193" s="4"/>
      <c r="UL193" s="4"/>
      <c r="UM193" s="4"/>
      <c r="UN193" s="4"/>
      <c r="UO193" s="4"/>
      <c r="UP193" s="4"/>
      <c r="UQ193" s="4"/>
      <c r="UR193" s="4"/>
      <c r="US193" s="4"/>
      <c r="UT193" s="4"/>
      <c r="UU193" s="4"/>
      <c r="UV193" s="4"/>
      <c r="UW193" s="4"/>
      <c r="UX193" s="4"/>
      <c r="UY193" s="4"/>
      <c r="UZ193" s="4"/>
      <c r="VA193" s="4"/>
      <c r="VB193" s="4"/>
      <c r="VC193" s="4"/>
      <c r="VD193" s="4"/>
      <c r="VE193" s="4"/>
      <c r="VF193" s="4"/>
      <c r="VG193" s="4"/>
      <c r="VH193" s="4"/>
      <c r="VI193" s="4"/>
      <c r="VJ193" s="4"/>
      <c r="VK193" s="4"/>
      <c r="VL193" s="4"/>
      <c r="VM193" s="4"/>
      <c r="VN193" s="4"/>
    </row>
    <row r="194" spans="14:586" x14ac:dyDescent="0.25"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/>
      <c r="OO194" s="4"/>
      <c r="OP194" s="4"/>
      <c r="OQ194" s="4"/>
      <c r="OR194" s="4"/>
      <c r="OS194" s="4"/>
      <c r="OT194" s="4"/>
      <c r="OU194" s="4"/>
      <c r="OV194" s="4"/>
      <c r="OW194" s="4"/>
      <c r="OX194" s="4"/>
      <c r="OY194" s="4"/>
      <c r="OZ194" s="4"/>
      <c r="PA194" s="4"/>
      <c r="PB194" s="4"/>
      <c r="PC194" s="4"/>
      <c r="PD194" s="4"/>
      <c r="PE194" s="4"/>
      <c r="PF194" s="4"/>
      <c r="PG194" s="4"/>
      <c r="PH194" s="4"/>
      <c r="PI194" s="4"/>
      <c r="PJ194" s="4"/>
      <c r="PK194" s="4"/>
      <c r="PL194" s="4"/>
      <c r="PM194" s="4"/>
      <c r="PN194" s="4"/>
      <c r="PO194" s="4"/>
      <c r="PP194" s="4"/>
      <c r="PQ194" s="4"/>
      <c r="PR194" s="4"/>
      <c r="PS194" s="4"/>
      <c r="PT194" s="4"/>
      <c r="PU194" s="4"/>
      <c r="PV194" s="4"/>
      <c r="PW194" s="4"/>
      <c r="PX194" s="4"/>
      <c r="PY194" s="4"/>
      <c r="PZ194" s="4"/>
      <c r="QA194" s="4"/>
      <c r="QB194" s="4"/>
      <c r="QC194" s="4"/>
      <c r="QD194" s="4"/>
      <c r="QE194" s="4"/>
      <c r="QF194" s="4"/>
      <c r="QG194" s="4"/>
      <c r="QH194" s="4"/>
      <c r="QI194" s="4"/>
      <c r="QJ194" s="4"/>
      <c r="QK194" s="4"/>
      <c r="QL194" s="4"/>
      <c r="QM194" s="4"/>
      <c r="QN194" s="4"/>
      <c r="QO194" s="4"/>
      <c r="QP194" s="4"/>
      <c r="QQ194" s="4"/>
      <c r="QR194" s="4"/>
      <c r="QS194" s="4"/>
      <c r="QT194" s="4"/>
      <c r="QU194" s="4"/>
      <c r="QV194" s="4"/>
      <c r="QW194" s="4"/>
      <c r="QX194" s="4"/>
      <c r="QY194" s="4"/>
      <c r="QZ194" s="4"/>
      <c r="RA194" s="4"/>
      <c r="RB194" s="4"/>
      <c r="RC194" s="4"/>
      <c r="RD194" s="4"/>
      <c r="RE194" s="4"/>
      <c r="RF194" s="4"/>
      <c r="RG194" s="4"/>
      <c r="RH194" s="4"/>
      <c r="RI194" s="4"/>
      <c r="RJ194" s="4"/>
      <c r="RK194" s="4"/>
      <c r="RL194" s="4"/>
      <c r="RM194" s="4"/>
      <c r="RN194" s="4"/>
      <c r="RO194" s="4"/>
      <c r="RP194" s="4"/>
      <c r="RQ194" s="4"/>
      <c r="RR194" s="4"/>
      <c r="RS194" s="4"/>
      <c r="RT194" s="4"/>
      <c r="RU194" s="4"/>
      <c r="RV194" s="4"/>
      <c r="RW194" s="4"/>
      <c r="RX194" s="4"/>
      <c r="RY194" s="4"/>
      <c r="RZ194" s="4"/>
      <c r="SA194" s="4"/>
      <c r="SB194" s="4"/>
      <c r="SC194" s="4"/>
      <c r="SD194" s="4"/>
      <c r="SE194" s="4"/>
      <c r="SF194" s="4"/>
      <c r="SG194" s="4"/>
      <c r="SH194" s="4"/>
      <c r="SI194" s="4"/>
      <c r="SJ194" s="4"/>
      <c r="SK194" s="4"/>
      <c r="SL194" s="4"/>
      <c r="SM194" s="4"/>
      <c r="SN194" s="4"/>
      <c r="SO194" s="4"/>
      <c r="SP194" s="4"/>
      <c r="SQ194" s="4"/>
      <c r="SR194" s="4"/>
      <c r="SS194" s="4"/>
      <c r="ST194" s="4"/>
      <c r="SU194" s="4"/>
      <c r="SV194" s="4"/>
      <c r="SW194" s="4"/>
      <c r="SX194" s="4"/>
      <c r="SY194" s="4"/>
      <c r="SZ194" s="4"/>
      <c r="TA194" s="4"/>
      <c r="TB194" s="4"/>
      <c r="TC194" s="4"/>
      <c r="TD194" s="4"/>
      <c r="TE194" s="4"/>
      <c r="TF194" s="4"/>
      <c r="TG194" s="4"/>
      <c r="TH194" s="4"/>
      <c r="TI194" s="4"/>
      <c r="TJ194" s="4"/>
      <c r="TK194" s="4"/>
      <c r="TL194" s="4"/>
      <c r="TM194" s="4"/>
      <c r="TN194" s="4"/>
      <c r="TO194" s="4"/>
      <c r="TP194" s="4"/>
      <c r="TQ194" s="4"/>
      <c r="TR194" s="4"/>
      <c r="TS194" s="4"/>
      <c r="TT194" s="4"/>
      <c r="TU194" s="4"/>
      <c r="TV194" s="4"/>
      <c r="TW194" s="4"/>
      <c r="TX194" s="4"/>
      <c r="TY194" s="4"/>
      <c r="TZ194" s="4"/>
      <c r="UA194" s="4"/>
      <c r="UB194" s="4"/>
      <c r="UC194" s="4"/>
      <c r="UD194" s="4"/>
      <c r="UE194" s="4"/>
      <c r="UF194" s="4"/>
      <c r="UG194" s="4"/>
      <c r="UH194" s="4"/>
      <c r="UI194" s="4"/>
      <c r="UJ194" s="4"/>
      <c r="UK194" s="4"/>
      <c r="UL194" s="4"/>
      <c r="UM194" s="4"/>
      <c r="UN194" s="4"/>
      <c r="UO194" s="4"/>
      <c r="UP194" s="4"/>
      <c r="UQ194" s="4"/>
      <c r="UR194" s="4"/>
      <c r="US194" s="4"/>
      <c r="UT194" s="4"/>
      <c r="UU194" s="4"/>
      <c r="UV194" s="4"/>
      <c r="UW194" s="4"/>
      <c r="UX194" s="4"/>
      <c r="UY194" s="4"/>
      <c r="UZ194" s="4"/>
      <c r="VA194" s="4"/>
      <c r="VB194" s="4"/>
      <c r="VC194" s="4"/>
      <c r="VD194" s="4"/>
      <c r="VE194" s="4"/>
      <c r="VF194" s="4"/>
      <c r="VG194" s="4"/>
      <c r="VH194" s="4"/>
      <c r="VI194" s="4"/>
      <c r="VJ194" s="4"/>
      <c r="VK194" s="4"/>
      <c r="VL194" s="4"/>
      <c r="VM194" s="4"/>
      <c r="VN194" s="4"/>
    </row>
    <row r="195" spans="14:586" x14ac:dyDescent="0.25"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/>
      <c r="OM195" s="4"/>
      <c r="ON195" s="4"/>
      <c r="OO195" s="4"/>
      <c r="OP195" s="4"/>
      <c r="OQ195" s="4"/>
      <c r="OR195" s="4"/>
      <c r="OS195" s="4"/>
      <c r="OT195" s="4"/>
      <c r="OU195" s="4"/>
      <c r="OV195" s="4"/>
      <c r="OW195" s="4"/>
      <c r="OX195" s="4"/>
      <c r="OY195" s="4"/>
      <c r="OZ195" s="4"/>
      <c r="PA195" s="4"/>
      <c r="PB195" s="4"/>
      <c r="PC195" s="4"/>
      <c r="PD195" s="4"/>
      <c r="PE195" s="4"/>
      <c r="PF195" s="4"/>
      <c r="PG195" s="4"/>
      <c r="PH195" s="4"/>
      <c r="PI195" s="4"/>
      <c r="PJ195" s="4"/>
      <c r="PK195" s="4"/>
      <c r="PL195" s="4"/>
      <c r="PM195" s="4"/>
      <c r="PN195" s="4"/>
      <c r="PO195" s="4"/>
      <c r="PP195" s="4"/>
      <c r="PQ195" s="4"/>
      <c r="PR195" s="4"/>
      <c r="PS195" s="4"/>
      <c r="PT195" s="4"/>
      <c r="PU195" s="4"/>
      <c r="PV195" s="4"/>
      <c r="PW195" s="4"/>
      <c r="PX195" s="4"/>
      <c r="PY195" s="4"/>
      <c r="PZ195" s="4"/>
      <c r="QA195" s="4"/>
      <c r="QB195" s="4"/>
      <c r="QC195" s="4"/>
      <c r="QD195" s="4"/>
      <c r="QE195" s="4"/>
      <c r="QF195" s="4"/>
      <c r="QG195" s="4"/>
      <c r="QH195" s="4"/>
      <c r="QI195" s="4"/>
      <c r="QJ195" s="4"/>
      <c r="QK195" s="4"/>
      <c r="QL195" s="4"/>
      <c r="QM195" s="4"/>
      <c r="QN195" s="4"/>
      <c r="QO195" s="4"/>
      <c r="QP195" s="4"/>
      <c r="QQ195" s="4"/>
      <c r="QR195" s="4"/>
      <c r="QS195" s="4"/>
      <c r="QT195" s="4"/>
      <c r="QU195" s="4"/>
      <c r="QV195" s="4"/>
      <c r="QW195" s="4"/>
      <c r="QX195" s="4"/>
      <c r="QY195" s="4"/>
      <c r="QZ195" s="4"/>
      <c r="RA195" s="4"/>
      <c r="RB195" s="4"/>
      <c r="RC195" s="4"/>
      <c r="RD195" s="4"/>
      <c r="RE195" s="4"/>
      <c r="RF195" s="4"/>
      <c r="RG195" s="4"/>
      <c r="RH195" s="4"/>
      <c r="RI195" s="4"/>
      <c r="RJ195" s="4"/>
      <c r="RK195" s="4"/>
      <c r="RL195" s="4"/>
      <c r="RM195" s="4"/>
      <c r="RN195" s="4"/>
      <c r="RO195" s="4"/>
      <c r="RP195" s="4"/>
      <c r="RQ195" s="4"/>
      <c r="RR195" s="4"/>
      <c r="RS195" s="4"/>
      <c r="RT195" s="4"/>
      <c r="RU195" s="4"/>
      <c r="RV195" s="4"/>
      <c r="RW195" s="4"/>
      <c r="RX195" s="4"/>
      <c r="RY195" s="4"/>
      <c r="RZ195" s="4"/>
      <c r="SA195" s="4"/>
      <c r="SB195" s="4"/>
      <c r="SC195" s="4"/>
      <c r="SD195" s="4"/>
      <c r="SE195" s="4"/>
      <c r="SF195" s="4"/>
      <c r="SG195" s="4"/>
      <c r="SH195" s="4"/>
      <c r="SI195" s="4"/>
      <c r="SJ195" s="4"/>
      <c r="SK195" s="4"/>
      <c r="SL195" s="4"/>
      <c r="SM195" s="4"/>
      <c r="SN195" s="4"/>
      <c r="SO195" s="4"/>
      <c r="SP195" s="4"/>
      <c r="SQ195" s="4"/>
      <c r="SR195" s="4"/>
      <c r="SS195" s="4"/>
      <c r="ST195" s="4"/>
      <c r="SU195" s="4"/>
      <c r="SV195" s="4"/>
      <c r="SW195" s="4"/>
      <c r="SX195" s="4"/>
      <c r="SY195" s="4"/>
      <c r="SZ195" s="4"/>
      <c r="TA195" s="4"/>
      <c r="TB195" s="4"/>
      <c r="TC195" s="4"/>
      <c r="TD195" s="4"/>
      <c r="TE195" s="4"/>
      <c r="TF195" s="4"/>
      <c r="TG195" s="4"/>
      <c r="TH195" s="4"/>
      <c r="TI195" s="4"/>
      <c r="TJ195" s="4"/>
      <c r="TK195" s="4"/>
      <c r="TL195" s="4"/>
      <c r="TM195" s="4"/>
      <c r="TN195" s="4"/>
      <c r="TO195" s="4"/>
      <c r="TP195" s="4"/>
      <c r="TQ195" s="4"/>
      <c r="TR195" s="4"/>
      <c r="TS195" s="4"/>
      <c r="TT195" s="4"/>
      <c r="TU195" s="4"/>
      <c r="TV195" s="4"/>
      <c r="TW195" s="4"/>
      <c r="TX195" s="4"/>
      <c r="TY195" s="4"/>
      <c r="TZ195" s="4"/>
      <c r="UA195" s="4"/>
      <c r="UB195" s="4"/>
      <c r="UC195" s="4"/>
      <c r="UD195" s="4"/>
      <c r="UE195" s="4"/>
      <c r="UF195" s="4"/>
      <c r="UG195" s="4"/>
      <c r="UH195" s="4"/>
      <c r="UI195" s="4"/>
      <c r="UJ195" s="4"/>
      <c r="UK195" s="4"/>
      <c r="UL195" s="4"/>
      <c r="UM195" s="4"/>
      <c r="UN195" s="4"/>
      <c r="UO195" s="4"/>
      <c r="UP195" s="4"/>
      <c r="UQ195" s="4"/>
      <c r="UR195" s="4"/>
      <c r="US195" s="4"/>
      <c r="UT195" s="4"/>
      <c r="UU195" s="4"/>
      <c r="UV195" s="4"/>
      <c r="UW195" s="4"/>
      <c r="UX195" s="4"/>
      <c r="UY195" s="4"/>
      <c r="UZ195" s="4"/>
      <c r="VA195" s="4"/>
      <c r="VB195" s="4"/>
      <c r="VC195" s="4"/>
      <c r="VD195" s="4"/>
      <c r="VE195" s="4"/>
      <c r="VF195" s="4"/>
      <c r="VG195" s="4"/>
      <c r="VH195" s="4"/>
      <c r="VI195" s="4"/>
      <c r="VJ195" s="4"/>
      <c r="VK195" s="4"/>
      <c r="VL195" s="4"/>
      <c r="VM195" s="4"/>
      <c r="VN195" s="4"/>
    </row>
    <row r="196" spans="14:586" x14ac:dyDescent="0.25"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/>
      <c r="OM196" s="4"/>
      <c r="ON196" s="4"/>
      <c r="OO196" s="4"/>
      <c r="OP196" s="4"/>
      <c r="OQ196" s="4"/>
      <c r="OR196" s="4"/>
      <c r="OS196" s="4"/>
      <c r="OT196" s="4"/>
      <c r="OU196" s="4"/>
      <c r="OV196" s="4"/>
      <c r="OW196" s="4"/>
      <c r="OX196" s="4"/>
      <c r="OY196" s="4"/>
      <c r="OZ196" s="4"/>
      <c r="PA196" s="4"/>
      <c r="PB196" s="4"/>
      <c r="PC196" s="4"/>
      <c r="PD196" s="4"/>
      <c r="PE196" s="4"/>
      <c r="PF196" s="4"/>
      <c r="PG196" s="4"/>
      <c r="PH196" s="4"/>
      <c r="PI196" s="4"/>
      <c r="PJ196" s="4"/>
      <c r="PK196" s="4"/>
      <c r="PL196" s="4"/>
      <c r="PM196" s="4"/>
      <c r="PN196" s="4"/>
      <c r="PO196" s="4"/>
      <c r="PP196" s="4"/>
      <c r="PQ196" s="4"/>
      <c r="PR196" s="4"/>
      <c r="PS196" s="4"/>
      <c r="PT196" s="4"/>
      <c r="PU196" s="4"/>
      <c r="PV196" s="4"/>
      <c r="PW196" s="4"/>
      <c r="PX196" s="4"/>
      <c r="PY196" s="4"/>
      <c r="PZ196" s="4"/>
      <c r="QA196" s="4"/>
      <c r="QB196" s="4"/>
      <c r="QC196" s="4"/>
      <c r="QD196" s="4"/>
      <c r="QE196" s="4"/>
      <c r="QF196" s="4"/>
      <c r="QG196" s="4"/>
      <c r="QH196" s="4"/>
      <c r="QI196" s="4"/>
      <c r="QJ196" s="4"/>
      <c r="QK196" s="4"/>
      <c r="QL196" s="4"/>
      <c r="QM196" s="4"/>
      <c r="QN196" s="4"/>
      <c r="QO196" s="4"/>
      <c r="QP196" s="4"/>
      <c r="QQ196" s="4"/>
      <c r="QR196" s="4"/>
      <c r="QS196" s="4"/>
      <c r="QT196" s="4"/>
      <c r="QU196" s="4"/>
      <c r="QV196" s="4"/>
      <c r="QW196" s="4"/>
      <c r="QX196" s="4"/>
      <c r="QY196" s="4"/>
      <c r="QZ196" s="4"/>
      <c r="RA196" s="4"/>
      <c r="RB196" s="4"/>
      <c r="RC196" s="4"/>
      <c r="RD196" s="4"/>
      <c r="RE196" s="4"/>
      <c r="RF196" s="4"/>
      <c r="RG196" s="4"/>
      <c r="RH196" s="4"/>
      <c r="RI196" s="4"/>
      <c r="RJ196" s="4"/>
      <c r="RK196" s="4"/>
      <c r="RL196" s="4"/>
      <c r="RM196" s="4"/>
      <c r="RN196" s="4"/>
      <c r="RO196" s="4"/>
      <c r="RP196" s="4"/>
      <c r="RQ196" s="4"/>
      <c r="RR196" s="4"/>
      <c r="RS196" s="4"/>
      <c r="RT196" s="4"/>
      <c r="RU196" s="4"/>
      <c r="RV196" s="4"/>
      <c r="RW196" s="4"/>
      <c r="RX196" s="4"/>
      <c r="RY196" s="4"/>
      <c r="RZ196" s="4"/>
      <c r="SA196" s="4"/>
      <c r="SB196" s="4"/>
      <c r="SC196" s="4"/>
      <c r="SD196" s="4"/>
      <c r="SE196" s="4"/>
      <c r="SF196" s="4"/>
      <c r="SG196" s="4"/>
      <c r="SH196" s="4"/>
      <c r="SI196" s="4"/>
      <c r="SJ196" s="4"/>
      <c r="SK196" s="4"/>
      <c r="SL196" s="4"/>
      <c r="SM196" s="4"/>
      <c r="SN196" s="4"/>
      <c r="SO196" s="4"/>
      <c r="SP196" s="4"/>
      <c r="SQ196" s="4"/>
      <c r="SR196" s="4"/>
      <c r="SS196" s="4"/>
      <c r="ST196" s="4"/>
      <c r="SU196" s="4"/>
      <c r="SV196" s="4"/>
      <c r="SW196" s="4"/>
      <c r="SX196" s="4"/>
      <c r="SY196" s="4"/>
      <c r="SZ196" s="4"/>
      <c r="TA196" s="4"/>
      <c r="TB196" s="4"/>
      <c r="TC196" s="4"/>
      <c r="TD196" s="4"/>
      <c r="TE196" s="4"/>
      <c r="TF196" s="4"/>
      <c r="TG196" s="4"/>
      <c r="TH196" s="4"/>
      <c r="TI196" s="4"/>
      <c r="TJ196" s="4"/>
      <c r="TK196" s="4"/>
      <c r="TL196" s="4"/>
      <c r="TM196" s="4"/>
      <c r="TN196" s="4"/>
      <c r="TO196" s="4"/>
      <c r="TP196" s="4"/>
      <c r="TQ196" s="4"/>
      <c r="TR196" s="4"/>
      <c r="TS196" s="4"/>
      <c r="TT196" s="4"/>
      <c r="TU196" s="4"/>
      <c r="TV196" s="4"/>
      <c r="TW196" s="4"/>
      <c r="TX196" s="4"/>
      <c r="TY196" s="4"/>
      <c r="TZ196" s="4"/>
      <c r="UA196" s="4"/>
      <c r="UB196" s="4"/>
      <c r="UC196" s="4"/>
      <c r="UD196" s="4"/>
      <c r="UE196" s="4"/>
      <c r="UF196" s="4"/>
      <c r="UG196" s="4"/>
      <c r="UH196" s="4"/>
      <c r="UI196" s="4"/>
      <c r="UJ196" s="4"/>
      <c r="UK196" s="4"/>
      <c r="UL196" s="4"/>
      <c r="UM196" s="4"/>
      <c r="UN196" s="4"/>
      <c r="UO196" s="4"/>
      <c r="UP196" s="4"/>
      <c r="UQ196" s="4"/>
      <c r="UR196" s="4"/>
      <c r="US196" s="4"/>
      <c r="UT196" s="4"/>
      <c r="UU196" s="4"/>
      <c r="UV196" s="4"/>
      <c r="UW196" s="4"/>
      <c r="UX196" s="4"/>
      <c r="UY196" s="4"/>
      <c r="UZ196" s="4"/>
      <c r="VA196" s="4"/>
      <c r="VB196" s="4"/>
      <c r="VC196" s="4"/>
      <c r="VD196" s="4"/>
      <c r="VE196" s="4"/>
      <c r="VF196" s="4"/>
      <c r="VG196" s="4"/>
      <c r="VH196" s="4"/>
      <c r="VI196" s="4"/>
      <c r="VJ196" s="4"/>
      <c r="VK196" s="4"/>
      <c r="VL196" s="4"/>
      <c r="VM196" s="4"/>
      <c r="VN196" s="4"/>
    </row>
    <row r="197" spans="14:586" x14ac:dyDescent="0.25"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/>
      <c r="OM197" s="4"/>
      <c r="ON197" s="4"/>
      <c r="OO197" s="4"/>
      <c r="OP197" s="4"/>
      <c r="OQ197" s="4"/>
      <c r="OR197" s="4"/>
      <c r="OS197" s="4"/>
      <c r="OT197" s="4"/>
      <c r="OU197" s="4"/>
      <c r="OV197" s="4"/>
      <c r="OW197" s="4"/>
      <c r="OX197" s="4"/>
      <c r="OY197" s="4"/>
      <c r="OZ197" s="4"/>
      <c r="PA197" s="4"/>
      <c r="PB197" s="4"/>
      <c r="PC197" s="4"/>
      <c r="PD197" s="4"/>
      <c r="PE197" s="4"/>
      <c r="PF197" s="4"/>
      <c r="PG197" s="4"/>
      <c r="PH197" s="4"/>
      <c r="PI197" s="4"/>
      <c r="PJ197" s="4"/>
      <c r="PK197" s="4"/>
      <c r="PL197" s="4"/>
      <c r="PM197" s="4"/>
      <c r="PN197" s="4"/>
      <c r="PO197" s="4"/>
      <c r="PP197" s="4"/>
      <c r="PQ197" s="4"/>
      <c r="PR197" s="4"/>
      <c r="PS197" s="4"/>
      <c r="PT197" s="4"/>
      <c r="PU197" s="4"/>
      <c r="PV197" s="4"/>
      <c r="PW197" s="4"/>
      <c r="PX197" s="4"/>
      <c r="PY197" s="4"/>
      <c r="PZ197" s="4"/>
      <c r="QA197" s="4"/>
      <c r="QB197" s="4"/>
      <c r="QC197" s="4"/>
      <c r="QD197" s="4"/>
      <c r="QE197" s="4"/>
      <c r="QF197" s="4"/>
      <c r="QG197" s="4"/>
      <c r="QH197" s="4"/>
      <c r="QI197" s="4"/>
      <c r="QJ197" s="4"/>
      <c r="QK197" s="4"/>
      <c r="QL197" s="4"/>
      <c r="QM197" s="4"/>
      <c r="QN197" s="4"/>
      <c r="QO197" s="4"/>
      <c r="QP197" s="4"/>
      <c r="QQ197" s="4"/>
      <c r="QR197" s="4"/>
      <c r="QS197" s="4"/>
      <c r="QT197" s="4"/>
      <c r="QU197" s="4"/>
      <c r="QV197" s="4"/>
      <c r="QW197" s="4"/>
      <c r="QX197" s="4"/>
      <c r="QY197" s="4"/>
      <c r="QZ197" s="4"/>
      <c r="RA197" s="4"/>
      <c r="RB197" s="4"/>
      <c r="RC197" s="4"/>
      <c r="RD197" s="4"/>
      <c r="RE197" s="4"/>
      <c r="RF197" s="4"/>
      <c r="RG197" s="4"/>
      <c r="RH197" s="4"/>
      <c r="RI197" s="4"/>
      <c r="RJ197" s="4"/>
      <c r="RK197" s="4"/>
      <c r="RL197" s="4"/>
      <c r="RM197" s="4"/>
      <c r="RN197" s="4"/>
      <c r="RO197" s="4"/>
      <c r="RP197" s="4"/>
      <c r="RQ197" s="4"/>
      <c r="RR197" s="4"/>
      <c r="RS197" s="4"/>
      <c r="RT197" s="4"/>
      <c r="RU197" s="4"/>
      <c r="RV197" s="4"/>
      <c r="RW197" s="4"/>
      <c r="RX197" s="4"/>
      <c r="RY197" s="4"/>
      <c r="RZ197" s="4"/>
      <c r="SA197" s="4"/>
      <c r="SB197" s="4"/>
      <c r="SC197" s="4"/>
      <c r="SD197" s="4"/>
      <c r="SE197" s="4"/>
      <c r="SF197" s="4"/>
      <c r="SG197" s="4"/>
      <c r="SH197" s="4"/>
      <c r="SI197" s="4"/>
      <c r="SJ197" s="4"/>
      <c r="SK197" s="4"/>
      <c r="SL197" s="4"/>
      <c r="SM197" s="4"/>
      <c r="SN197" s="4"/>
      <c r="SO197" s="4"/>
      <c r="SP197" s="4"/>
      <c r="SQ197" s="4"/>
      <c r="SR197" s="4"/>
      <c r="SS197" s="4"/>
      <c r="ST197" s="4"/>
      <c r="SU197" s="4"/>
      <c r="SV197" s="4"/>
      <c r="SW197" s="4"/>
      <c r="SX197" s="4"/>
      <c r="SY197" s="4"/>
      <c r="SZ197" s="4"/>
      <c r="TA197" s="4"/>
      <c r="TB197" s="4"/>
      <c r="TC197" s="4"/>
      <c r="TD197" s="4"/>
      <c r="TE197" s="4"/>
      <c r="TF197" s="4"/>
      <c r="TG197" s="4"/>
      <c r="TH197" s="4"/>
      <c r="TI197" s="4"/>
      <c r="TJ197" s="4"/>
      <c r="TK197" s="4"/>
      <c r="TL197" s="4"/>
      <c r="TM197" s="4"/>
      <c r="TN197" s="4"/>
      <c r="TO197" s="4"/>
      <c r="TP197" s="4"/>
      <c r="TQ197" s="4"/>
      <c r="TR197" s="4"/>
      <c r="TS197" s="4"/>
      <c r="TT197" s="4"/>
      <c r="TU197" s="4"/>
      <c r="TV197" s="4"/>
      <c r="TW197" s="4"/>
      <c r="TX197" s="4"/>
      <c r="TY197" s="4"/>
      <c r="TZ197" s="4"/>
      <c r="UA197" s="4"/>
      <c r="UB197" s="4"/>
      <c r="UC197" s="4"/>
      <c r="UD197" s="4"/>
      <c r="UE197" s="4"/>
      <c r="UF197" s="4"/>
      <c r="UG197" s="4"/>
      <c r="UH197" s="4"/>
      <c r="UI197" s="4"/>
      <c r="UJ197" s="4"/>
      <c r="UK197" s="4"/>
      <c r="UL197" s="4"/>
      <c r="UM197" s="4"/>
      <c r="UN197" s="4"/>
      <c r="UO197" s="4"/>
      <c r="UP197" s="4"/>
      <c r="UQ197" s="4"/>
      <c r="UR197" s="4"/>
      <c r="US197" s="4"/>
      <c r="UT197" s="4"/>
      <c r="UU197" s="4"/>
      <c r="UV197" s="4"/>
      <c r="UW197" s="4"/>
      <c r="UX197" s="4"/>
      <c r="UY197" s="4"/>
      <c r="UZ197" s="4"/>
      <c r="VA197" s="4"/>
      <c r="VB197" s="4"/>
      <c r="VC197" s="4"/>
      <c r="VD197" s="4"/>
      <c r="VE197" s="4"/>
      <c r="VF197" s="4"/>
      <c r="VG197" s="4"/>
      <c r="VH197" s="4"/>
      <c r="VI197" s="4"/>
      <c r="VJ197" s="4"/>
      <c r="VK197" s="4"/>
      <c r="VL197" s="4"/>
      <c r="VM197" s="4"/>
      <c r="VN197" s="4"/>
    </row>
    <row r="198" spans="14:586" x14ac:dyDescent="0.25"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/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/>
      <c r="NR198" s="4"/>
      <c r="NS198" s="4"/>
      <c r="NT198" s="4"/>
      <c r="NU198" s="4"/>
      <c r="NV198" s="4"/>
      <c r="NW198" s="4"/>
      <c r="NX198" s="4"/>
      <c r="NY198" s="4"/>
      <c r="NZ198" s="4"/>
      <c r="OA198" s="4"/>
      <c r="OB198" s="4"/>
      <c r="OC198" s="4"/>
      <c r="OD198" s="4"/>
      <c r="OE198" s="4"/>
      <c r="OF198" s="4"/>
      <c r="OG198" s="4"/>
      <c r="OH198" s="4"/>
      <c r="OI198" s="4"/>
      <c r="OJ198" s="4"/>
      <c r="OK198" s="4"/>
      <c r="OL198" s="4"/>
      <c r="OM198" s="4"/>
      <c r="ON198" s="4"/>
      <c r="OO198" s="4"/>
      <c r="OP198" s="4"/>
      <c r="OQ198" s="4"/>
      <c r="OR198" s="4"/>
      <c r="OS198" s="4"/>
      <c r="OT198" s="4"/>
      <c r="OU198" s="4"/>
      <c r="OV198" s="4"/>
      <c r="OW198" s="4"/>
      <c r="OX198" s="4"/>
      <c r="OY198" s="4"/>
      <c r="OZ198" s="4"/>
      <c r="PA198" s="4"/>
      <c r="PB198" s="4"/>
      <c r="PC198" s="4"/>
      <c r="PD198" s="4"/>
      <c r="PE198" s="4"/>
      <c r="PF198" s="4"/>
      <c r="PG198" s="4"/>
      <c r="PH198" s="4"/>
      <c r="PI198" s="4"/>
      <c r="PJ198" s="4"/>
      <c r="PK198" s="4"/>
      <c r="PL198" s="4"/>
      <c r="PM198" s="4"/>
      <c r="PN198" s="4"/>
      <c r="PO198" s="4"/>
      <c r="PP198" s="4"/>
      <c r="PQ198" s="4"/>
      <c r="PR198" s="4"/>
      <c r="PS198" s="4"/>
      <c r="PT198" s="4"/>
      <c r="PU198" s="4"/>
      <c r="PV198" s="4"/>
      <c r="PW198" s="4"/>
      <c r="PX198" s="4"/>
      <c r="PY198" s="4"/>
      <c r="PZ198" s="4"/>
      <c r="QA198" s="4"/>
      <c r="QB198" s="4"/>
      <c r="QC198" s="4"/>
      <c r="QD198" s="4"/>
      <c r="QE198" s="4"/>
      <c r="QF198" s="4"/>
      <c r="QG198" s="4"/>
      <c r="QH198" s="4"/>
      <c r="QI198" s="4"/>
      <c r="QJ198" s="4"/>
      <c r="QK198" s="4"/>
      <c r="QL198" s="4"/>
      <c r="QM198" s="4"/>
      <c r="QN198" s="4"/>
      <c r="QO198" s="4"/>
      <c r="QP198" s="4"/>
      <c r="QQ198" s="4"/>
      <c r="QR198" s="4"/>
      <c r="QS198" s="4"/>
      <c r="QT198" s="4"/>
      <c r="QU198" s="4"/>
      <c r="QV198" s="4"/>
      <c r="QW198" s="4"/>
      <c r="QX198" s="4"/>
      <c r="QY198" s="4"/>
      <c r="QZ198" s="4"/>
      <c r="RA198" s="4"/>
      <c r="RB198" s="4"/>
      <c r="RC198" s="4"/>
      <c r="RD198" s="4"/>
      <c r="RE198" s="4"/>
      <c r="RF198" s="4"/>
      <c r="RG198" s="4"/>
      <c r="RH198" s="4"/>
      <c r="RI198" s="4"/>
      <c r="RJ198" s="4"/>
      <c r="RK198" s="4"/>
      <c r="RL198" s="4"/>
      <c r="RM198" s="4"/>
      <c r="RN198" s="4"/>
      <c r="RO198" s="4"/>
      <c r="RP198" s="4"/>
      <c r="RQ198" s="4"/>
      <c r="RR198" s="4"/>
      <c r="RS198" s="4"/>
      <c r="RT198" s="4"/>
      <c r="RU198" s="4"/>
      <c r="RV198" s="4"/>
      <c r="RW198" s="4"/>
      <c r="RX198" s="4"/>
      <c r="RY198" s="4"/>
      <c r="RZ198" s="4"/>
      <c r="SA198" s="4"/>
      <c r="SB198" s="4"/>
      <c r="SC198" s="4"/>
      <c r="SD198" s="4"/>
      <c r="SE198" s="4"/>
      <c r="SF198" s="4"/>
      <c r="SG198" s="4"/>
      <c r="SH198" s="4"/>
      <c r="SI198" s="4"/>
      <c r="SJ198" s="4"/>
      <c r="SK198" s="4"/>
      <c r="SL198" s="4"/>
      <c r="SM198" s="4"/>
      <c r="SN198" s="4"/>
      <c r="SO198" s="4"/>
      <c r="SP198" s="4"/>
      <c r="SQ198" s="4"/>
      <c r="SR198" s="4"/>
      <c r="SS198" s="4"/>
      <c r="ST198" s="4"/>
      <c r="SU198" s="4"/>
      <c r="SV198" s="4"/>
      <c r="SW198" s="4"/>
      <c r="SX198" s="4"/>
      <c r="SY198" s="4"/>
      <c r="SZ198" s="4"/>
      <c r="TA198" s="4"/>
      <c r="TB198" s="4"/>
      <c r="TC198" s="4"/>
      <c r="TD198" s="4"/>
      <c r="TE198" s="4"/>
      <c r="TF198" s="4"/>
      <c r="TG198" s="4"/>
      <c r="TH198" s="4"/>
      <c r="TI198" s="4"/>
      <c r="TJ198" s="4"/>
      <c r="TK198" s="4"/>
      <c r="TL198" s="4"/>
      <c r="TM198" s="4"/>
      <c r="TN198" s="4"/>
      <c r="TO198" s="4"/>
      <c r="TP198" s="4"/>
      <c r="TQ198" s="4"/>
      <c r="TR198" s="4"/>
      <c r="TS198" s="4"/>
      <c r="TT198" s="4"/>
      <c r="TU198" s="4"/>
      <c r="TV198" s="4"/>
      <c r="TW198" s="4"/>
      <c r="TX198" s="4"/>
      <c r="TY198" s="4"/>
      <c r="TZ198" s="4"/>
      <c r="UA198" s="4"/>
      <c r="UB198" s="4"/>
      <c r="UC198" s="4"/>
      <c r="UD198" s="4"/>
      <c r="UE198" s="4"/>
      <c r="UF198" s="4"/>
      <c r="UG198" s="4"/>
      <c r="UH198" s="4"/>
      <c r="UI198" s="4"/>
      <c r="UJ198" s="4"/>
      <c r="UK198" s="4"/>
      <c r="UL198" s="4"/>
      <c r="UM198" s="4"/>
      <c r="UN198" s="4"/>
      <c r="UO198" s="4"/>
      <c r="UP198" s="4"/>
      <c r="UQ198" s="4"/>
      <c r="UR198" s="4"/>
      <c r="US198" s="4"/>
      <c r="UT198" s="4"/>
      <c r="UU198" s="4"/>
      <c r="UV198" s="4"/>
      <c r="UW198" s="4"/>
      <c r="UX198" s="4"/>
      <c r="UY198" s="4"/>
      <c r="UZ198" s="4"/>
      <c r="VA198" s="4"/>
      <c r="VB198" s="4"/>
      <c r="VC198" s="4"/>
      <c r="VD198" s="4"/>
      <c r="VE198" s="4"/>
      <c r="VF198" s="4"/>
      <c r="VG198" s="4"/>
      <c r="VH198" s="4"/>
      <c r="VI198" s="4"/>
      <c r="VJ198" s="4"/>
      <c r="VK198" s="4"/>
      <c r="VL198" s="4"/>
      <c r="VM198" s="4"/>
      <c r="VN198" s="4"/>
    </row>
    <row r="199" spans="14:586" x14ac:dyDescent="0.25"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/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/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4"/>
      <c r="PE199" s="4"/>
      <c r="PF199" s="4"/>
      <c r="PG199" s="4"/>
      <c r="PH199" s="4"/>
      <c r="PI199" s="4"/>
      <c r="PJ199" s="4"/>
      <c r="PK199" s="4"/>
      <c r="PL199" s="4"/>
      <c r="PM199" s="4"/>
      <c r="PN199" s="4"/>
      <c r="PO199" s="4"/>
      <c r="PP199" s="4"/>
      <c r="PQ199" s="4"/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/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4"/>
      <c r="QR199" s="4"/>
      <c r="QS199" s="4"/>
      <c r="QT199" s="4"/>
      <c r="QU199" s="4"/>
      <c r="QV199" s="4"/>
      <c r="QW199" s="4"/>
      <c r="QX199" s="4"/>
      <c r="QY199" s="4"/>
      <c r="QZ199" s="4"/>
      <c r="RA199" s="4"/>
      <c r="RB199" s="4"/>
      <c r="RC199" s="4"/>
      <c r="RD199" s="4"/>
      <c r="RE199" s="4"/>
      <c r="RF199" s="4"/>
      <c r="RG199" s="4"/>
      <c r="RH199" s="4"/>
      <c r="RI199" s="4"/>
      <c r="RJ199" s="4"/>
      <c r="RK199" s="4"/>
      <c r="RL199" s="4"/>
      <c r="RM199" s="4"/>
      <c r="RN199" s="4"/>
      <c r="RO199" s="4"/>
      <c r="RP199" s="4"/>
      <c r="RQ199" s="4"/>
      <c r="RR199" s="4"/>
      <c r="RS199" s="4"/>
      <c r="RT199" s="4"/>
      <c r="RU199" s="4"/>
      <c r="RV199" s="4"/>
      <c r="RW199" s="4"/>
      <c r="RX199" s="4"/>
      <c r="RY199" s="4"/>
      <c r="RZ199" s="4"/>
      <c r="SA199" s="4"/>
      <c r="SB199" s="4"/>
      <c r="SC199" s="4"/>
      <c r="SD199" s="4"/>
      <c r="SE199" s="4"/>
      <c r="SF199" s="4"/>
      <c r="SG199" s="4"/>
      <c r="SH199" s="4"/>
      <c r="SI199" s="4"/>
      <c r="SJ199" s="4"/>
      <c r="SK199" s="4"/>
      <c r="SL199" s="4"/>
      <c r="SM199" s="4"/>
      <c r="SN199" s="4"/>
      <c r="SO199" s="4"/>
      <c r="SP199" s="4"/>
      <c r="SQ199" s="4"/>
      <c r="SR199" s="4"/>
      <c r="SS199" s="4"/>
      <c r="ST199" s="4"/>
      <c r="SU199" s="4"/>
      <c r="SV199" s="4"/>
      <c r="SW199" s="4"/>
      <c r="SX199" s="4"/>
      <c r="SY199" s="4"/>
      <c r="SZ199" s="4"/>
      <c r="TA199" s="4"/>
      <c r="TB199" s="4"/>
      <c r="TC199" s="4"/>
      <c r="TD199" s="4"/>
      <c r="TE199" s="4"/>
      <c r="TF199" s="4"/>
      <c r="TG199" s="4"/>
      <c r="TH199" s="4"/>
      <c r="TI199" s="4"/>
      <c r="TJ199" s="4"/>
      <c r="TK199" s="4"/>
      <c r="TL199" s="4"/>
      <c r="TM199" s="4"/>
      <c r="TN199" s="4"/>
      <c r="TO199" s="4"/>
      <c r="TP199" s="4"/>
      <c r="TQ199" s="4"/>
      <c r="TR199" s="4"/>
      <c r="TS199" s="4"/>
      <c r="TT199" s="4"/>
      <c r="TU199" s="4"/>
      <c r="TV199" s="4"/>
      <c r="TW199" s="4"/>
      <c r="TX199" s="4"/>
      <c r="TY199" s="4"/>
      <c r="TZ199" s="4"/>
      <c r="UA199" s="4"/>
      <c r="UB199" s="4"/>
      <c r="UC199" s="4"/>
      <c r="UD199" s="4"/>
      <c r="UE199" s="4"/>
      <c r="UF199" s="4"/>
      <c r="UG199" s="4"/>
      <c r="UH199" s="4"/>
      <c r="UI199" s="4"/>
      <c r="UJ199" s="4"/>
      <c r="UK199" s="4"/>
      <c r="UL199" s="4"/>
      <c r="UM199" s="4"/>
      <c r="UN199" s="4"/>
      <c r="UO199" s="4"/>
      <c r="UP199" s="4"/>
      <c r="UQ199" s="4"/>
      <c r="UR199" s="4"/>
      <c r="US199" s="4"/>
      <c r="UT199" s="4"/>
      <c r="UU199" s="4"/>
      <c r="UV199" s="4"/>
      <c r="UW199" s="4"/>
      <c r="UX199" s="4"/>
      <c r="UY199" s="4"/>
      <c r="UZ199" s="4"/>
      <c r="VA199" s="4"/>
      <c r="VB199" s="4"/>
      <c r="VC199" s="4"/>
      <c r="VD199" s="4"/>
      <c r="VE199" s="4"/>
      <c r="VF199" s="4"/>
      <c r="VG199" s="4"/>
      <c r="VH199" s="4"/>
      <c r="VI199" s="4"/>
      <c r="VJ199" s="4"/>
      <c r="VK199" s="4"/>
      <c r="VL199" s="4"/>
      <c r="VM199" s="4"/>
      <c r="VN199" s="4"/>
    </row>
    <row r="200" spans="14:586" x14ac:dyDescent="0.25"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  <c r="SK200" s="4"/>
      <c r="SL200" s="4"/>
      <c r="SM200" s="4"/>
      <c r="SN200" s="4"/>
      <c r="SO200" s="4"/>
      <c r="SP200" s="4"/>
      <c r="SQ200" s="4"/>
      <c r="SR200" s="4"/>
      <c r="SS200" s="4"/>
      <c r="ST200" s="4"/>
      <c r="SU200" s="4"/>
      <c r="SV200" s="4"/>
      <c r="SW200" s="4"/>
      <c r="SX200" s="4"/>
      <c r="SY200" s="4"/>
      <c r="SZ200" s="4"/>
      <c r="TA200" s="4"/>
      <c r="TB200" s="4"/>
      <c r="TC200" s="4"/>
      <c r="TD200" s="4"/>
      <c r="TE200" s="4"/>
      <c r="TF200" s="4"/>
      <c r="TG200" s="4"/>
      <c r="TH200" s="4"/>
      <c r="TI200" s="4"/>
      <c r="TJ200" s="4"/>
      <c r="TK200" s="4"/>
      <c r="TL200" s="4"/>
      <c r="TM200" s="4"/>
      <c r="TN200" s="4"/>
      <c r="TO200" s="4"/>
      <c r="TP200" s="4"/>
      <c r="TQ200" s="4"/>
      <c r="TR200" s="4"/>
      <c r="TS200" s="4"/>
      <c r="TT200" s="4"/>
      <c r="TU200" s="4"/>
      <c r="TV200" s="4"/>
      <c r="TW200" s="4"/>
      <c r="TX200" s="4"/>
      <c r="TY200" s="4"/>
      <c r="TZ200" s="4"/>
      <c r="UA200" s="4"/>
      <c r="UB200" s="4"/>
      <c r="UC200" s="4"/>
      <c r="UD200" s="4"/>
      <c r="UE200" s="4"/>
      <c r="UF200" s="4"/>
      <c r="UG200" s="4"/>
      <c r="UH200" s="4"/>
      <c r="UI200" s="4"/>
      <c r="UJ200" s="4"/>
      <c r="UK200" s="4"/>
      <c r="UL200" s="4"/>
      <c r="UM200" s="4"/>
      <c r="UN200" s="4"/>
      <c r="UO200" s="4"/>
      <c r="UP200" s="4"/>
      <c r="UQ200" s="4"/>
      <c r="UR200" s="4"/>
      <c r="US200" s="4"/>
      <c r="UT200" s="4"/>
      <c r="UU200" s="4"/>
      <c r="UV200" s="4"/>
      <c r="UW200" s="4"/>
      <c r="UX200" s="4"/>
      <c r="UY200" s="4"/>
      <c r="UZ200" s="4"/>
      <c r="VA200" s="4"/>
      <c r="VB200" s="4"/>
      <c r="VC200" s="4"/>
      <c r="VD200" s="4"/>
      <c r="VE200" s="4"/>
      <c r="VF200" s="4"/>
      <c r="VG200" s="4"/>
      <c r="VH200" s="4"/>
      <c r="VI200" s="4"/>
      <c r="VJ200" s="4"/>
      <c r="VK200" s="4"/>
      <c r="VL200" s="4"/>
      <c r="VM200" s="4"/>
      <c r="VN200" s="4"/>
    </row>
    <row r="201" spans="14:586" x14ac:dyDescent="0.25"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/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/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/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/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4"/>
      <c r="QR201" s="4"/>
      <c r="QS201" s="4"/>
      <c r="QT201" s="4"/>
      <c r="QU201" s="4"/>
      <c r="QV201" s="4"/>
      <c r="QW201" s="4"/>
      <c r="QX201" s="4"/>
      <c r="QY201" s="4"/>
      <c r="QZ201" s="4"/>
      <c r="RA201" s="4"/>
      <c r="RB201" s="4"/>
      <c r="RC201" s="4"/>
      <c r="RD201" s="4"/>
      <c r="RE201" s="4"/>
      <c r="RF201" s="4"/>
      <c r="RG201" s="4"/>
      <c r="RH201" s="4"/>
      <c r="RI201" s="4"/>
      <c r="RJ201" s="4"/>
      <c r="RK201" s="4"/>
      <c r="RL201" s="4"/>
      <c r="RM201" s="4"/>
      <c r="RN201" s="4"/>
      <c r="RO201" s="4"/>
      <c r="RP201" s="4"/>
      <c r="RQ201" s="4"/>
      <c r="RR201" s="4"/>
      <c r="RS201" s="4"/>
      <c r="RT201" s="4"/>
      <c r="RU201" s="4"/>
      <c r="RV201" s="4"/>
      <c r="RW201" s="4"/>
      <c r="RX201" s="4"/>
      <c r="RY201" s="4"/>
      <c r="RZ201" s="4"/>
      <c r="SA201" s="4"/>
      <c r="SB201" s="4"/>
      <c r="SC201" s="4"/>
      <c r="SD201" s="4"/>
      <c r="SE201" s="4"/>
      <c r="SF201" s="4"/>
      <c r="SG201" s="4"/>
      <c r="SH201" s="4"/>
      <c r="SI201" s="4"/>
      <c r="SJ201" s="4"/>
      <c r="SK201" s="4"/>
      <c r="SL201" s="4"/>
      <c r="SM201" s="4"/>
      <c r="SN201" s="4"/>
      <c r="SO201" s="4"/>
      <c r="SP201" s="4"/>
      <c r="SQ201" s="4"/>
      <c r="SR201" s="4"/>
      <c r="SS201" s="4"/>
      <c r="ST201" s="4"/>
      <c r="SU201" s="4"/>
      <c r="SV201" s="4"/>
      <c r="SW201" s="4"/>
      <c r="SX201" s="4"/>
      <c r="SY201" s="4"/>
      <c r="SZ201" s="4"/>
      <c r="TA201" s="4"/>
      <c r="TB201" s="4"/>
      <c r="TC201" s="4"/>
      <c r="TD201" s="4"/>
      <c r="TE201" s="4"/>
      <c r="TF201" s="4"/>
      <c r="TG201" s="4"/>
      <c r="TH201" s="4"/>
      <c r="TI201" s="4"/>
      <c r="TJ201" s="4"/>
      <c r="TK201" s="4"/>
      <c r="TL201" s="4"/>
      <c r="TM201" s="4"/>
      <c r="TN201" s="4"/>
      <c r="TO201" s="4"/>
      <c r="TP201" s="4"/>
      <c r="TQ201" s="4"/>
      <c r="TR201" s="4"/>
      <c r="TS201" s="4"/>
      <c r="TT201" s="4"/>
      <c r="TU201" s="4"/>
      <c r="TV201" s="4"/>
      <c r="TW201" s="4"/>
      <c r="TX201" s="4"/>
      <c r="TY201" s="4"/>
      <c r="TZ201" s="4"/>
      <c r="UA201" s="4"/>
      <c r="UB201" s="4"/>
      <c r="UC201" s="4"/>
      <c r="UD201" s="4"/>
      <c r="UE201" s="4"/>
      <c r="UF201" s="4"/>
      <c r="UG201" s="4"/>
      <c r="UH201" s="4"/>
      <c r="UI201" s="4"/>
      <c r="UJ201" s="4"/>
      <c r="UK201" s="4"/>
      <c r="UL201" s="4"/>
      <c r="UM201" s="4"/>
      <c r="UN201" s="4"/>
      <c r="UO201" s="4"/>
      <c r="UP201" s="4"/>
      <c r="UQ201" s="4"/>
      <c r="UR201" s="4"/>
      <c r="US201" s="4"/>
      <c r="UT201" s="4"/>
      <c r="UU201" s="4"/>
      <c r="UV201" s="4"/>
      <c r="UW201" s="4"/>
      <c r="UX201" s="4"/>
      <c r="UY201" s="4"/>
      <c r="UZ201" s="4"/>
      <c r="VA201" s="4"/>
      <c r="VB201" s="4"/>
      <c r="VC201" s="4"/>
      <c r="VD201" s="4"/>
      <c r="VE201" s="4"/>
      <c r="VF201" s="4"/>
      <c r="VG201" s="4"/>
      <c r="VH201" s="4"/>
      <c r="VI201" s="4"/>
      <c r="VJ201" s="4"/>
      <c r="VK201" s="4"/>
      <c r="VL201" s="4"/>
      <c r="VM201" s="4"/>
      <c r="VN201" s="4"/>
    </row>
    <row r="202" spans="14:586" x14ac:dyDescent="0.25"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/>
      <c r="OO202" s="4"/>
      <c r="OP202" s="4"/>
      <c r="OQ202" s="4"/>
      <c r="OR202" s="4"/>
      <c r="OS202" s="4"/>
      <c r="OT202" s="4"/>
      <c r="OU202" s="4"/>
      <c r="OV202" s="4"/>
      <c r="OW202" s="4"/>
      <c r="OX202" s="4"/>
      <c r="OY202" s="4"/>
      <c r="OZ202" s="4"/>
      <c r="PA202" s="4"/>
      <c r="PB202" s="4"/>
      <c r="PC202" s="4"/>
      <c r="PD202" s="4"/>
      <c r="PE202" s="4"/>
      <c r="PF202" s="4"/>
      <c r="PG202" s="4"/>
      <c r="PH202" s="4"/>
      <c r="PI202" s="4"/>
      <c r="PJ202" s="4"/>
      <c r="PK202" s="4"/>
      <c r="PL202" s="4"/>
      <c r="PM202" s="4"/>
      <c r="PN202" s="4"/>
      <c r="PO202" s="4"/>
      <c r="PP202" s="4"/>
      <c r="PQ202" s="4"/>
      <c r="PR202" s="4"/>
      <c r="PS202" s="4"/>
      <c r="PT202" s="4"/>
      <c r="PU202" s="4"/>
      <c r="PV202" s="4"/>
      <c r="PW202" s="4"/>
      <c r="PX202" s="4"/>
      <c r="PY202" s="4"/>
      <c r="PZ202" s="4"/>
      <c r="QA202" s="4"/>
      <c r="QB202" s="4"/>
      <c r="QC202" s="4"/>
      <c r="QD202" s="4"/>
      <c r="QE202" s="4"/>
      <c r="QF202" s="4"/>
      <c r="QG202" s="4"/>
      <c r="QH202" s="4"/>
      <c r="QI202" s="4"/>
      <c r="QJ202" s="4"/>
      <c r="QK202" s="4"/>
      <c r="QL202" s="4"/>
      <c r="QM202" s="4"/>
      <c r="QN202" s="4"/>
      <c r="QO202" s="4"/>
      <c r="QP202" s="4"/>
      <c r="QQ202" s="4"/>
      <c r="QR202" s="4"/>
      <c r="QS202" s="4"/>
      <c r="QT202" s="4"/>
      <c r="QU202" s="4"/>
      <c r="QV202" s="4"/>
      <c r="QW202" s="4"/>
      <c r="QX202" s="4"/>
      <c r="QY202" s="4"/>
      <c r="QZ202" s="4"/>
      <c r="RA202" s="4"/>
      <c r="RB202" s="4"/>
      <c r="RC202" s="4"/>
      <c r="RD202" s="4"/>
      <c r="RE202" s="4"/>
      <c r="RF202" s="4"/>
      <c r="RG202" s="4"/>
      <c r="RH202" s="4"/>
      <c r="RI202" s="4"/>
      <c r="RJ202" s="4"/>
      <c r="RK202" s="4"/>
      <c r="RL202" s="4"/>
      <c r="RM202" s="4"/>
      <c r="RN202" s="4"/>
      <c r="RO202" s="4"/>
      <c r="RP202" s="4"/>
      <c r="RQ202" s="4"/>
      <c r="RR202" s="4"/>
      <c r="RS202" s="4"/>
      <c r="RT202" s="4"/>
      <c r="RU202" s="4"/>
      <c r="RV202" s="4"/>
      <c r="RW202" s="4"/>
      <c r="RX202" s="4"/>
      <c r="RY202" s="4"/>
      <c r="RZ202" s="4"/>
      <c r="SA202" s="4"/>
      <c r="SB202" s="4"/>
      <c r="SC202" s="4"/>
      <c r="SD202" s="4"/>
      <c r="SE202" s="4"/>
      <c r="SF202" s="4"/>
      <c r="SG202" s="4"/>
      <c r="SH202" s="4"/>
      <c r="SI202" s="4"/>
      <c r="SJ202" s="4"/>
      <c r="SK202" s="4"/>
      <c r="SL202" s="4"/>
      <c r="SM202" s="4"/>
      <c r="SN202" s="4"/>
      <c r="SO202" s="4"/>
      <c r="SP202" s="4"/>
      <c r="SQ202" s="4"/>
      <c r="SR202" s="4"/>
      <c r="SS202" s="4"/>
      <c r="ST202" s="4"/>
      <c r="SU202" s="4"/>
      <c r="SV202" s="4"/>
      <c r="SW202" s="4"/>
      <c r="SX202" s="4"/>
      <c r="SY202" s="4"/>
      <c r="SZ202" s="4"/>
      <c r="TA202" s="4"/>
      <c r="TB202" s="4"/>
      <c r="TC202" s="4"/>
      <c r="TD202" s="4"/>
      <c r="TE202" s="4"/>
      <c r="TF202" s="4"/>
      <c r="TG202" s="4"/>
      <c r="TH202" s="4"/>
      <c r="TI202" s="4"/>
      <c r="TJ202" s="4"/>
      <c r="TK202" s="4"/>
      <c r="TL202" s="4"/>
      <c r="TM202" s="4"/>
      <c r="TN202" s="4"/>
      <c r="TO202" s="4"/>
      <c r="TP202" s="4"/>
      <c r="TQ202" s="4"/>
      <c r="TR202" s="4"/>
      <c r="TS202" s="4"/>
      <c r="TT202" s="4"/>
      <c r="TU202" s="4"/>
      <c r="TV202" s="4"/>
      <c r="TW202" s="4"/>
      <c r="TX202" s="4"/>
      <c r="TY202" s="4"/>
      <c r="TZ202" s="4"/>
      <c r="UA202" s="4"/>
      <c r="UB202" s="4"/>
      <c r="UC202" s="4"/>
      <c r="UD202" s="4"/>
      <c r="UE202" s="4"/>
      <c r="UF202" s="4"/>
      <c r="UG202" s="4"/>
      <c r="UH202" s="4"/>
      <c r="UI202" s="4"/>
      <c r="UJ202" s="4"/>
      <c r="UK202" s="4"/>
      <c r="UL202" s="4"/>
      <c r="UM202" s="4"/>
      <c r="UN202" s="4"/>
      <c r="UO202" s="4"/>
      <c r="UP202" s="4"/>
      <c r="UQ202" s="4"/>
      <c r="UR202" s="4"/>
      <c r="US202" s="4"/>
      <c r="UT202" s="4"/>
      <c r="UU202" s="4"/>
      <c r="UV202" s="4"/>
      <c r="UW202" s="4"/>
      <c r="UX202" s="4"/>
      <c r="UY202" s="4"/>
      <c r="UZ202" s="4"/>
      <c r="VA202" s="4"/>
      <c r="VB202" s="4"/>
      <c r="VC202" s="4"/>
      <c r="VD202" s="4"/>
      <c r="VE202" s="4"/>
      <c r="VF202" s="4"/>
      <c r="VG202" s="4"/>
      <c r="VH202" s="4"/>
      <c r="VI202" s="4"/>
      <c r="VJ202" s="4"/>
      <c r="VK202" s="4"/>
      <c r="VL202" s="4"/>
      <c r="VM202" s="4"/>
      <c r="VN202" s="4"/>
    </row>
    <row r="203" spans="14:586" x14ac:dyDescent="0.25"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/>
      <c r="OP203" s="4"/>
      <c r="OQ203" s="4"/>
      <c r="OR203" s="4"/>
      <c r="OS203" s="4"/>
      <c r="OT203" s="4"/>
      <c r="OU203" s="4"/>
      <c r="OV203" s="4"/>
      <c r="OW203" s="4"/>
      <c r="OX203" s="4"/>
      <c r="OY203" s="4"/>
      <c r="OZ203" s="4"/>
      <c r="PA203" s="4"/>
      <c r="PB203" s="4"/>
      <c r="PC203" s="4"/>
      <c r="PD203" s="4"/>
      <c r="PE203" s="4"/>
      <c r="PF203" s="4"/>
      <c r="PG203" s="4"/>
      <c r="PH203" s="4"/>
      <c r="PI203" s="4"/>
      <c r="PJ203" s="4"/>
      <c r="PK203" s="4"/>
      <c r="PL203" s="4"/>
      <c r="PM203" s="4"/>
      <c r="PN203" s="4"/>
      <c r="PO203" s="4"/>
      <c r="PP203" s="4"/>
      <c r="PQ203" s="4"/>
      <c r="PR203" s="4"/>
      <c r="PS203" s="4"/>
      <c r="PT203" s="4"/>
      <c r="PU203" s="4"/>
      <c r="PV203" s="4"/>
      <c r="PW203" s="4"/>
      <c r="PX203" s="4"/>
      <c r="PY203" s="4"/>
      <c r="PZ203" s="4"/>
      <c r="QA203" s="4"/>
      <c r="QB203" s="4"/>
      <c r="QC203" s="4"/>
      <c r="QD203" s="4"/>
      <c r="QE203" s="4"/>
      <c r="QF203" s="4"/>
      <c r="QG203" s="4"/>
      <c r="QH203" s="4"/>
      <c r="QI203" s="4"/>
      <c r="QJ203" s="4"/>
      <c r="QK203" s="4"/>
      <c r="QL203" s="4"/>
      <c r="QM203" s="4"/>
      <c r="QN203" s="4"/>
      <c r="QO203" s="4"/>
      <c r="QP203" s="4"/>
      <c r="QQ203" s="4"/>
      <c r="QR203" s="4"/>
      <c r="QS203" s="4"/>
      <c r="QT203" s="4"/>
      <c r="QU203" s="4"/>
      <c r="QV203" s="4"/>
      <c r="QW203" s="4"/>
      <c r="QX203" s="4"/>
      <c r="QY203" s="4"/>
      <c r="QZ203" s="4"/>
      <c r="RA203" s="4"/>
      <c r="RB203" s="4"/>
      <c r="RC203" s="4"/>
      <c r="RD203" s="4"/>
      <c r="RE203" s="4"/>
      <c r="RF203" s="4"/>
      <c r="RG203" s="4"/>
      <c r="RH203" s="4"/>
      <c r="RI203" s="4"/>
      <c r="RJ203" s="4"/>
      <c r="RK203" s="4"/>
      <c r="RL203" s="4"/>
      <c r="RM203" s="4"/>
      <c r="RN203" s="4"/>
      <c r="RO203" s="4"/>
      <c r="RP203" s="4"/>
      <c r="RQ203" s="4"/>
      <c r="RR203" s="4"/>
      <c r="RS203" s="4"/>
      <c r="RT203" s="4"/>
      <c r="RU203" s="4"/>
      <c r="RV203" s="4"/>
      <c r="RW203" s="4"/>
      <c r="RX203" s="4"/>
      <c r="RY203" s="4"/>
      <c r="RZ203" s="4"/>
      <c r="SA203" s="4"/>
      <c r="SB203" s="4"/>
      <c r="SC203" s="4"/>
      <c r="SD203" s="4"/>
      <c r="SE203" s="4"/>
      <c r="SF203" s="4"/>
      <c r="SG203" s="4"/>
      <c r="SH203" s="4"/>
      <c r="SI203" s="4"/>
      <c r="SJ203" s="4"/>
      <c r="SK203" s="4"/>
      <c r="SL203" s="4"/>
      <c r="SM203" s="4"/>
      <c r="SN203" s="4"/>
      <c r="SO203" s="4"/>
      <c r="SP203" s="4"/>
      <c r="SQ203" s="4"/>
      <c r="SR203" s="4"/>
      <c r="SS203" s="4"/>
      <c r="ST203" s="4"/>
      <c r="SU203" s="4"/>
      <c r="SV203" s="4"/>
      <c r="SW203" s="4"/>
      <c r="SX203" s="4"/>
      <c r="SY203" s="4"/>
      <c r="SZ203" s="4"/>
      <c r="TA203" s="4"/>
      <c r="TB203" s="4"/>
      <c r="TC203" s="4"/>
      <c r="TD203" s="4"/>
      <c r="TE203" s="4"/>
      <c r="TF203" s="4"/>
      <c r="TG203" s="4"/>
      <c r="TH203" s="4"/>
      <c r="TI203" s="4"/>
      <c r="TJ203" s="4"/>
      <c r="TK203" s="4"/>
      <c r="TL203" s="4"/>
      <c r="TM203" s="4"/>
      <c r="TN203" s="4"/>
      <c r="TO203" s="4"/>
      <c r="TP203" s="4"/>
      <c r="TQ203" s="4"/>
      <c r="TR203" s="4"/>
      <c r="TS203" s="4"/>
      <c r="TT203" s="4"/>
      <c r="TU203" s="4"/>
      <c r="TV203" s="4"/>
      <c r="TW203" s="4"/>
      <c r="TX203" s="4"/>
      <c r="TY203" s="4"/>
      <c r="TZ203" s="4"/>
      <c r="UA203" s="4"/>
      <c r="UB203" s="4"/>
      <c r="UC203" s="4"/>
      <c r="UD203" s="4"/>
      <c r="UE203" s="4"/>
      <c r="UF203" s="4"/>
      <c r="UG203" s="4"/>
      <c r="UH203" s="4"/>
      <c r="UI203" s="4"/>
      <c r="UJ203" s="4"/>
      <c r="UK203" s="4"/>
      <c r="UL203" s="4"/>
      <c r="UM203" s="4"/>
      <c r="UN203" s="4"/>
      <c r="UO203" s="4"/>
      <c r="UP203" s="4"/>
      <c r="UQ203" s="4"/>
      <c r="UR203" s="4"/>
      <c r="US203" s="4"/>
      <c r="UT203" s="4"/>
      <c r="UU203" s="4"/>
      <c r="UV203" s="4"/>
      <c r="UW203" s="4"/>
      <c r="UX203" s="4"/>
      <c r="UY203" s="4"/>
      <c r="UZ203" s="4"/>
      <c r="VA203" s="4"/>
      <c r="VB203" s="4"/>
      <c r="VC203" s="4"/>
      <c r="VD203" s="4"/>
      <c r="VE203" s="4"/>
      <c r="VF203" s="4"/>
      <c r="VG203" s="4"/>
      <c r="VH203" s="4"/>
      <c r="VI203" s="4"/>
      <c r="VJ203" s="4"/>
      <c r="VK203" s="4"/>
      <c r="VL203" s="4"/>
      <c r="VM203" s="4"/>
      <c r="VN203" s="4"/>
    </row>
    <row r="204" spans="14:586" x14ac:dyDescent="0.25"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/>
      <c r="OG204" s="4"/>
      <c r="OH204" s="4"/>
      <c r="OI204" s="4"/>
      <c r="OJ204" s="4"/>
      <c r="OK204" s="4"/>
      <c r="OL204" s="4"/>
      <c r="OM204" s="4"/>
      <c r="ON204" s="4"/>
      <c r="OO204" s="4"/>
      <c r="OP204" s="4"/>
      <c r="OQ204" s="4"/>
      <c r="OR204" s="4"/>
      <c r="OS204" s="4"/>
      <c r="OT204" s="4"/>
      <c r="OU204" s="4"/>
      <c r="OV204" s="4"/>
      <c r="OW204" s="4"/>
      <c r="OX204" s="4"/>
      <c r="OY204" s="4"/>
      <c r="OZ204" s="4"/>
      <c r="PA204" s="4"/>
      <c r="PB204" s="4"/>
      <c r="PC204" s="4"/>
      <c r="PD204" s="4"/>
      <c r="PE204" s="4"/>
      <c r="PF204" s="4"/>
      <c r="PG204" s="4"/>
      <c r="PH204" s="4"/>
      <c r="PI204" s="4"/>
      <c r="PJ204" s="4"/>
      <c r="PK204" s="4"/>
      <c r="PL204" s="4"/>
      <c r="PM204" s="4"/>
      <c r="PN204" s="4"/>
      <c r="PO204" s="4"/>
      <c r="PP204" s="4"/>
      <c r="PQ204" s="4"/>
      <c r="PR204" s="4"/>
      <c r="PS204" s="4"/>
      <c r="PT204" s="4"/>
      <c r="PU204" s="4"/>
      <c r="PV204" s="4"/>
      <c r="PW204" s="4"/>
      <c r="PX204" s="4"/>
      <c r="PY204" s="4"/>
      <c r="PZ204" s="4"/>
      <c r="QA204" s="4"/>
      <c r="QB204" s="4"/>
      <c r="QC204" s="4"/>
      <c r="QD204" s="4"/>
      <c r="QE204" s="4"/>
      <c r="QF204" s="4"/>
      <c r="QG204" s="4"/>
      <c r="QH204" s="4"/>
      <c r="QI204" s="4"/>
      <c r="QJ204" s="4"/>
      <c r="QK204" s="4"/>
      <c r="QL204" s="4"/>
      <c r="QM204" s="4"/>
      <c r="QN204" s="4"/>
      <c r="QO204" s="4"/>
      <c r="QP204" s="4"/>
      <c r="QQ204" s="4"/>
      <c r="QR204" s="4"/>
      <c r="QS204" s="4"/>
      <c r="QT204" s="4"/>
      <c r="QU204" s="4"/>
      <c r="QV204" s="4"/>
      <c r="QW204" s="4"/>
      <c r="QX204" s="4"/>
      <c r="QY204" s="4"/>
      <c r="QZ204" s="4"/>
      <c r="RA204" s="4"/>
      <c r="RB204" s="4"/>
      <c r="RC204" s="4"/>
      <c r="RD204" s="4"/>
      <c r="RE204" s="4"/>
      <c r="RF204" s="4"/>
      <c r="RG204" s="4"/>
      <c r="RH204" s="4"/>
      <c r="RI204" s="4"/>
      <c r="RJ204" s="4"/>
      <c r="RK204" s="4"/>
      <c r="RL204" s="4"/>
      <c r="RM204" s="4"/>
      <c r="RN204" s="4"/>
      <c r="RO204" s="4"/>
      <c r="RP204" s="4"/>
      <c r="RQ204" s="4"/>
      <c r="RR204" s="4"/>
      <c r="RS204" s="4"/>
      <c r="RT204" s="4"/>
      <c r="RU204" s="4"/>
      <c r="RV204" s="4"/>
      <c r="RW204" s="4"/>
      <c r="RX204" s="4"/>
      <c r="RY204" s="4"/>
      <c r="RZ204" s="4"/>
      <c r="SA204" s="4"/>
      <c r="SB204" s="4"/>
      <c r="SC204" s="4"/>
      <c r="SD204" s="4"/>
      <c r="SE204" s="4"/>
      <c r="SF204" s="4"/>
      <c r="SG204" s="4"/>
      <c r="SH204" s="4"/>
      <c r="SI204" s="4"/>
      <c r="SJ204" s="4"/>
      <c r="SK204" s="4"/>
      <c r="SL204" s="4"/>
      <c r="SM204" s="4"/>
      <c r="SN204" s="4"/>
      <c r="SO204" s="4"/>
      <c r="SP204" s="4"/>
      <c r="SQ204" s="4"/>
      <c r="SR204" s="4"/>
      <c r="SS204" s="4"/>
      <c r="ST204" s="4"/>
      <c r="SU204" s="4"/>
      <c r="SV204" s="4"/>
      <c r="SW204" s="4"/>
      <c r="SX204" s="4"/>
      <c r="SY204" s="4"/>
      <c r="SZ204" s="4"/>
      <c r="TA204" s="4"/>
      <c r="TB204" s="4"/>
      <c r="TC204" s="4"/>
      <c r="TD204" s="4"/>
      <c r="TE204" s="4"/>
      <c r="TF204" s="4"/>
      <c r="TG204" s="4"/>
      <c r="TH204" s="4"/>
      <c r="TI204" s="4"/>
      <c r="TJ204" s="4"/>
      <c r="TK204" s="4"/>
      <c r="TL204" s="4"/>
      <c r="TM204" s="4"/>
      <c r="TN204" s="4"/>
      <c r="TO204" s="4"/>
      <c r="TP204" s="4"/>
      <c r="TQ204" s="4"/>
      <c r="TR204" s="4"/>
      <c r="TS204" s="4"/>
      <c r="TT204" s="4"/>
      <c r="TU204" s="4"/>
      <c r="TV204" s="4"/>
      <c r="TW204" s="4"/>
      <c r="TX204" s="4"/>
      <c r="TY204" s="4"/>
      <c r="TZ204" s="4"/>
      <c r="UA204" s="4"/>
      <c r="UB204" s="4"/>
      <c r="UC204" s="4"/>
      <c r="UD204" s="4"/>
      <c r="UE204" s="4"/>
      <c r="UF204" s="4"/>
      <c r="UG204" s="4"/>
      <c r="UH204" s="4"/>
      <c r="UI204" s="4"/>
      <c r="UJ204" s="4"/>
      <c r="UK204" s="4"/>
      <c r="UL204" s="4"/>
      <c r="UM204" s="4"/>
      <c r="UN204" s="4"/>
      <c r="UO204" s="4"/>
      <c r="UP204" s="4"/>
      <c r="UQ204" s="4"/>
      <c r="UR204" s="4"/>
      <c r="US204" s="4"/>
      <c r="UT204" s="4"/>
      <c r="UU204" s="4"/>
      <c r="UV204" s="4"/>
      <c r="UW204" s="4"/>
      <c r="UX204" s="4"/>
      <c r="UY204" s="4"/>
      <c r="UZ204" s="4"/>
      <c r="VA204" s="4"/>
      <c r="VB204" s="4"/>
      <c r="VC204" s="4"/>
      <c r="VD204" s="4"/>
      <c r="VE204" s="4"/>
      <c r="VF204" s="4"/>
      <c r="VG204" s="4"/>
      <c r="VH204" s="4"/>
      <c r="VI204" s="4"/>
      <c r="VJ204" s="4"/>
      <c r="VK204" s="4"/>
      <c r="VL204" s="4"/>
      <c r="VM204" s="4"/>
      <c r="VN204" s="4"/>
    </row>
    <row r="205" spans="14:586" x14ac:dyDescent="0.25"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/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/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4"/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/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4"/>
      <c r="QR205" s="4"/>
      <c r="QS205" s="4"/>
      <c r="QT205" s="4"/>
      <c r="QU205" s="4"/>
      <c r="QV205" s="4"/>
      <c r="QW205" s="4"/>
      <c r="QX205" s="4"/>
      <c r="QY205" s="4"/>
      <c r="QZ205" s="4"/>
      <c r="RA205" s="4"/>
      <c r="RB205" s="4"/>
      <c r="RC205" s="4"/>
      <c r="RD205" s="4"/>
      <c r="RE205" s="4"/>
      <c r="RF205" s="4"/>
      <c r="RG205" s="4"/>
      <c r="RH205" s="4"/>
      <c r="RI205" s="4"/>
      <c r="RJ205" s="4"/>
      <c r="RK205" s="4"/>
      <c r="RL205" s="4"/>
      <c r="RM205" s="4"/>
      <c r="RN205" s="4"/>
      <c r="RO205" s="4"/>
      <c r="RP205" s="4"/>
      <c r="RQ205" s="4"/>
      <c r="RR205" s="4"/>
      <c r="RS205" s="4"/>
      <c r="RT205" s="4"/>
      <c r="RU205" s="4"/>
      <c r="RV205" s="4"/>
      <c r="RW205" s="4"/>
      <c r="RX205" s="4"/>
      <c r="RY205" s="4"/>
      <c r="RZ205" s="4"/>
      <c r="SA205" s="4"/>
      <c r="SB205" s="4"/>
      <c r="SC205" s="4"/>
      <c r="SD205" s="4"/>
      <c r="SE205" s="4"/>
      <c r="SF205" s="4"/>
      <c r="SG205" s="4"/>
      <c r="SH205" s="4"/>
      <c r="SI205" s="4"/>
      <c r="SJ205" s="4"/>
      <c r="SK205" s="4"/>
      <c r="SL205" s="4"/>
      <c r="SM205" s="4"/>
      <c r="SN205" s="4"/>
      <c r="SO205" s="4"/>
      <c r="SP205" s="4"/>
      <c r="SQ205" s="4"/>
      <c r="SR205" s="4"/>
      <c r="SS205" s="4"/>
      <c r="ST205" s="4"/>
      <c r="SU205" s="4"/>
      <c r="SV205" s="4"/>
      <c r="SW205" s="4"/>
      <c r="SX205" s="4"/>
      <c r="SY205" s="4"/>
      <c r="SZ205" s="4"/>
      <c r="TA205" s="4"/>
      <c r="TB205" s="4"/>
      <c r="TC205" s="4"/>
      <c r="TD205" s="4"/>
      <c r="TE205" s="4"/>
      <c r="TF205" s="4"/>
      <c r="TG205" s="4"/>
      <c r="TH205" s="4"/>
      <c r="TI205" s="4"/>
      <c r="TJ205" s="4"/>
      <c r="TK205" s="4"/>
      <c r="TL205" s="4"/>
      <c r="TM205" s="4"/>
      <c r="TN205" s="4"/>
      <c r="TO205" s="4"/>
      <c r="TP205" s="4"/>
      <c r="TQ205" s="4"/>
      <c r="TR205" s="4"/>
      <c r="TS205" s="4"/>
      <c r="TT205" s="4"/>
      <c r="TU205" s="4"/>
      <c r="TV205" s="4"/>
      <c r="TW205" s="4"/>
      <c r="TX205" s="4"/>
      <c r="TY205" s="4"/>
      <c r="TZ205" s="4"/>
      <c r="UA205" s="4"/>
      <c r="UB205" s="4"/>
      <c r="UC205" s="4"/>
      <c r="UD205" s="4"/>
      <c r="UE205" s="4"/>
      <c r="UF205" s="4"/>
      <c r="UG205" s="4"/>
      <c r="UH205" s="4"/>
      <c r="UI205" s="4"/>
      <c r="UJ205" s="4"/>
      <c r="UK205" s="4"/>
      <c r="UL205" s="4"/>
      <c r="UM205" s="4"/>
      <c r="UN205" s="4"/>
      <c r="UO205" s="4"/>
      <c r="UP205" s="4"/>
      <c r="UQ205" s="4"/>
      <c r="UR205" s="4"/>
      <c r="US205" s="4"/>
      <c r="UT205" s="4"/>
      <c r="UU205" s="4"/>
      <c r="UV205" s="4"/>
      <c r="UW205" s="4"/>
      <c r="UX205" s="4"/>
      <c r="UY205" s="4"/>
      <c r="UZ205" s="4"/>
      <c r="VA205" s="4"/>
      <c r="VB205" s="4"/>
      <c r="VC205" s="4"/>
      <c r="VD205" s="4"/>
      <c r="VE205" s="4"/>
      <c r="VF205" s="4"/>
      <c r="VG205" s="4"/>
      <c r="VH205" s="4"/>
      <c r="VI205" s="4"/>
      <c r="VJ205" s="4"/>
      <c r="VK205" s="4"/>
      <c r="VL205" s="4"/>
      <c r="VM205" s="4"/>
      <c r="VN205" s="4"/>
    </row>
    <row r="206" spans="14:586" x14ac:dyDescent="0.25"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</row>
    <row r="207" spans="14:586" x14ac:dyDescent="0.25"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/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/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/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/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4"/>
      <c r="QR207" s="4"/>
      <c r="QS207" s="4"/>
      <c r="QT207" s="4"/>
      <c r="QU207" s="4"/>
      <c r="QV207" s="4"/>
      <c r="QW207" s="4"/>
      <c r="QX207" s="4"/>
      <c r="QY207" s="4"/>
      <c r="QZ207" s="4"/>
      <c r="RA207" s="4"/>
      <c r="RB207" s="4"/>
      <c r="RC207" s="4"/>
      <c r="RD207" s="4"/>
      <c r="RE207" s="4"/>
      <c r="RF207" s="4"/>
      <c r="RG207" s="4"/>
      <c r="RH207" s="4"/>
      <c r="RI207" s="4"/>
      <c r="RJ207" s="4"/>
      <c r="RK207" s="4"/>
      <c r="RL207" s="4"/>
      <c r="RM207" s="4"/>
      <c r="RN207" s="4"/>
      <c r="RO207" s="4"/>
      <c r="RP207" s="4"/>
      <c r="RQ207" s="4"/>
      <c r="RR207" s="4"/>
      <c r="RS207" s="4"/>
      <c r="RT207" s="4"/>
      <c r="RU207" s="4"/>
      <c r="RV207" s="4"/>
      <c r="RW207" s="4"/>
      <c r="RX207" s="4"/>
      <c r="RY207" s="4"/>
      <c r="RZ207" s="4"/>
      <c r="SA207" s="4"/>
      <c r="SB207" s="4"/>
      <c r="SC207" s="4"/>
      <c r="SD207" s="4"/>
      <c r="SE207" s="4"/>
      <c r="SF207" s="4"/>
      <c r="SG207" s="4"/>
      <c r="SH207" s="4"/>
      <c r="SI207" s="4"/>
      <c r="SJ207" s="4"/>
      <c r="SK207" s="4"/>
      <c r="SL207" s="4"/>
      <c r="SM207" s="4"/>
      <c r="SN207" s="4"/>
      <c r="SO207" s="4"/>
      <c r="SP207" s="4"/>
      <c r="SQ207" s="4"/>
      <c r="SR207" s="4"/>
      <c r="SS207" s="4"/>
      <c r="ST207" s="4"/>
      <c r="SU207" s="4"/>
      <c r="SV207" s="4"/>
      <c r="SW207" s="4"/>
      <c r="SX207" s="4"/>
      <c r="SY207" s="4"/>
      <c r="SZ207" s="4"/>
      <c r="TA207" s="4"/>
      <c r="TB207" s="4"/>
      <c r="TC207" s="4"/>
      <c r="TD207" s="4"/>
      <c r="TE207" s="4"/>
      <c r="TF207" s="4"/>
      <c r="TG207" s="4"/>
      <c r="TH207" s="4"/>
      <c r="TI207" s="4"/>
      <c r="TJ207" s="4"/>
      <c r="TK207" s="4"/>
      <c r="TL207" s="4"/>
      <c r="TM207" s="4"/>
      <c r="TN207" s="4"/>
      <c r="TO207" s="4"/>
      <c r="TP207" s="4"/>
      <c r="TQ207" s="4"/>
      <c r="TR207" s="4"/>
      <c r="TS207" s="4"/>
      <c r="TT207" s="4"/>
      <c r="TU207" s="4"/>
      <c r="TV207" s="4"/>
      <c r="TW207" s="4"/>
      <c r="TX207" s="4"/>
      <c r="TY207" s="4"/>
      <c r="TZ207" s="4"/>
      <c r="UA207" s="4"/>
      <c r="UB207" s="4"/>
      <c r="UC207" s="4"/>
      <c r="UD207" s="4"/>
      <c r="UE207" s="4"/>
      <c r="UF207" s="4"/>
      <c r="UG207" s="4"/>
      <c r="UH207" s="4"/>
      <c r="UI207" s="4"/>
      <c r="UJ207" s="4"/>
      <c r="UK207" s="4"/>
      <c r="UL207" s="4"/>
      <c r="UM207" s="4"/>
      <c r="UN207" s="4"/>
      <c r="UO207" s="4"/>
      <c r="UP207" s="4"/>
      <c r="UQ207" s="4"/>
      <c r="UR207" s="4"/>
      <c r="US207" s="4"/>
      <c r="UT207" s="4"/>
      <c r="UU207" s="4"/>
      <c r="UV207" s="4"/>
      <c r="UW207" s="4"/>
      <c r="UX207" s="4"/>
      <c r="UY207" s="4"/>
      <c r="UZ207" s="4"/>
      <c r="VA207" s="4"/>
      <c r="VB207" s="4"/>
      <c r="VC207" s="4"/>
      <c r="VD207" s="4"/>
      <c r="VE207" s="4"/>
      <c r="VF207" s="4"/>
      <c r="VG207" s="4"/>
      <c r="VH207" s="4"/>
      <c r="VI207" s="4"/>
      <c r="VJ207" s="4"/>
      <c r="VK207" s="4"/>
      <c r="VL207" s="4"/>
      <c r="VM207" s="4"/>
      <c r="VN207" s="4"/>
    </row>
    <row r="208" spans="14:586" x14ac:dyDescent="0.25"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  <c r="SK208" s="4"/>
      <c r="SL208" s="4"/>
      <c r="SM208" s="4"/>
      <c r="SN208" s="4"/>
      <c r="SO208" s="4"/>
      <c r="SP208" s="4"/>
      <c r="SQ208" s="4"/>
      <c r="SR208" s="4"/>
      <c r="SS208" s="4"/>
      <c r="ST208" s="4"/>
      <c r="SU208" s="4"/>
      <c r="SV208" s="4"/>
      <c r="SW208" s="4"/>
      <c r="SX208" s="4"/>
      <c r="SY208" s="4"/>
      <c r="SZ208" s="4"/>
      <c r="TA208" s="4"/>
      <c r="TB208" s="4"/>
      <c r="TC208" s="4"/>
      <c r="TD208" s="4"/>
      <c r="TE208" s="4"/>
      <c r="TF208" s="4"/>
      <c r="TG208" s="4"/>
      <c r="TH208" s="4"/>
      <c r="TI208" s="4"/>
      <c r="TJ208" s="4"/>
      <c r="TK208" s="4"/>
      <c r="TL208" s="4"/>
      <c r="TM208" s="4"/>
      <c r="TN208" s="4"/>
      <c r="TO208" s="4"/>
      <c r="TP208" s="4"/>
      <c r="TQ208" s="4"/>
      <c r="TR208" s="4"/>
      <c r="TS208" s="4"/>
      <c r="TT208" s="4"/>
      <c r="TU208" s="4"/>
      <c r="TV208" s="4"/>
      <c r="TW208" s="4"/>
      <c r="TX208" s="4"/>
      <c r="TY208" s="4"/>
      <c r="TZ208" s="4"/>
      <c r="UA208" s="4"/>
      <c r="UB208" s="4"/>
      <c r="UC208" s="4"/>
      <c r="UD208" s="4"/>
      <c r="UE208" s="4"/>
      <c r="UF208" s="4"/>
      <c r="UG208" s="4"/>
      <c r="UH208" s="4"/>
      <c r="UI208" s="4"/>
      <c r="UJ208" s="4"/>
      <c r="UK208" s="4"/>
      <c r="UL208" s="4"/>
      <c r="UM208" s="4"/>
      <c r="UN208" s="4"/>
      <c r="UO208" s="4"/>
      <c r="UP208" s="4"/>
      <c r="UQ208" s="4"/>
      <c r="UR208" s="4"/>
      <c r="US208" s="4"/>
      <c r="UT208" s="4"/>
      <c r="UU208" s="4"/>
      <c r="UV208" s="4"/>
      <c r="UW208" s="4"/>
      <c r="UX208" s="4"/>
      <c r="UY208" s="4"/>
      <c r="UZ208" s="4"/>
      <c r="VA208" s="4"/>
      <c r="VB208" s="4"/>
      <c r="VC208" s="4"/>
      <c r="VD208" s="4"/>
      <c r="VE208" s="4"/>
      <c r="VF208" s="4"/>
      <c r="VG208" s="4"/>
      <c r="VH208" s="4"/>
      <c r="VI208" s="4"/>
      <c r="VJ208" s="4"/>
      <c r="VK208" s="4"/>
      <c r="VL208" s="4"/>
      <c r="VM208" s="4"/>
      <c r="VN208" s="4"/>
    </row>
    <row r="209" spans="14:586" x14ac:dyDescent="0.25"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/>
      <c r="OO209" s="4"/>
      <c r="OP209" s="4"/>
      <c r="OQ209" s="4"/>
      <c r="OR209" s="4"/>
      <c r="OS209" s="4"/>
      <c r="OT209" s="4"/>
      <c r="OU209" s="4"/>
      <c r="OV209" s="4"/>
      <c r="OW209" s="4"/>
      <c r="OX209" s="4"/>
      <c r="OY209" s="4"/>
      <c r="OZ209" s="4"/>
      <c r="PA209" s="4"/>
      <c r="PB209" s="4"/>
      <c r="PC209" s="4"/>
      <c r="PD209" s="4"/>
      <c r="PE209" s="4"/>
      <c r="PF209" s="4"/>
      <c r="PG209" s="4"/>
      <c r="PH209" s="4"/>
      <c r="PI209" s="4"/>
      <c r="PJ209" s="4"/>
      <c r="PK209" s="4"/>
      <c r="PL209" s="4"/>
      <c r="PM209" s="4"/>
      <c r="PN209" s="4"/>
      <c r="PO209" s="4"/>
      <c r="PP209" s="4"/>
      <c r="PQ209" s="4"/>
      <c r="PR209" s="4"/>
      <c r="PS209" s="4"/>
      <c r="PT209" s="4"/>
      <c r="PU209" s="4"/>
      <c r="PV209" s="4"/>
      <c r="PW209" s="4"/>
      <c r="PX209" s="4"/>
      <c r="PY209" s="4"/>
      <c r="PZ209" s="4"/>
      <c r="QA209" s="4"/>
      <c r="QB209" s="4"/>
      <c r="QC209" s="4"/>
      <c r="QD209" s="4"/>
      <c r="QE209" s="4"/>
      <c r="QF209" s="4"/>
      <c r="QG209" s="4"/>
      <c r="QH209" s="4"/>
      <c r="QI209" s="4"/>
      <c r="QJ209" s="4"/>
      <c r="QK209" s="4"/>
      <c r="QL209" s="4"/>
      <c r="QM209" s="4"/>
      <c r="QN209" s="4"/>
      <c r="QO209" s="4"/>
      <c r="QP209" s="4"/>
      <c r="QQ209" s="4"/>
      <c r="QR209" s="4"/>
      <c r="QS209" s="4"/>
      <c r="QT209" s="4"/>
      <c r="QU209" s="4"/>
      <c r="QV209" s="4"/>
      <c r="QW209" s="4"/>
      <c r="QX209" s="4"/>
      <c r="QY209" s="4"/>
      <c r="QZ209" s="4"/>
      <c r="RA209" s="4"/>
      <c r="RB209" s="4"/>
      <c r="RC209" s="4"/>
      <c r="RD209" s="4"/>
      <c r="RE209" s="4"/>
      <c r="RF209" s="4"/>
      <c r="RG209" s="4"/>
      <c r="RH209" s="4"/>
      <c r="RI209" s="4"/>
      <c r="RJ209" s="4"/>
      <c r="RK209" s="4"/>
      <c r="RL209" s="4"/>
      <c r="RM209" s="4"/>
      <c r="RN209" s="4"/>
      <c r="RO209" s="4"/>
      <c r="RP209" s="4"/>
      <c r="RQ209" s="4"/>
      <c r="RR209" s="4"/>
      <c r="RS209" s="4"/>
      <c r="RT209" s="4"/>
      <c r="RU209" s="4"/>
      <c r="RV209" s="4"/>
      <c r="RW209" s="4"/>
      <c r="RX209" s="4"/>
      <c r="RY209" s="4"/>
      <c r="RZ209" s="4"/>
      <c r="SA209" s="4"/>
      <c r="SB209" s="4"/>
      <c r="SC209" s="4"/>
      <c r="SD209" s="4"/>
      <c r="SE209" s="4"/>
      <c r="SF209" s="4"/>
      <c r="SG209" s="4"/>
      <c r="SH209" s="4"/>
      <c r="SI209" s="4"/>
      <c r="SJ209" s="4"/>
      <c r="SK209" s="4"/>
      <c r="SL209" s="4"/>
      <c r="SM209" s="4"/>
      <c r="SN209" s="4"/>
      <c r="SO209" s="4"/>
      <c r="SP209" s="4"/>
      <c r="SQ209" s="4"/>
      <c r="SR209" s="4"/>
      <c r="SS209" s="4"/>
      <c r="ST209" s="4"/>
      <c r="SU209" s="4"/>
      <c r="SV209" s="4"/>
      <c r="SW209" s="4"/>
      <c r="SX209" s="4"/>
      <c r="SY209" s="4"/>
      <c r="SZ209" s="4"/>
      <c r="TA209" s="4"/>
      <c r="TB209" s="4"/>
      <c r="TC209" s="4"/>
      <c r="TD209" s="4"/>
      <c r="TE209" s="4"/>
      <c r="TF209" s="4"/>
      <c r="TG209" s="4"/>
      <c r="TH209" s="4"/>
      <c r="TI209" s="4"/>
      <c r="TJ209" s="4"/>
      <c r="TK209" s="4"/>
      <c r="TL209" s="4"/>
      <c r="TM209" s="4"/>
      <c r="TN209" s="4"/>
      <c r="TO209" s="4"/>
      <c r="TP209" s="4"/>
      <c r="TQ209" s="4"/>
      <c r="TR209" s="4"/>
      <c r="TS209" s="4"/>
      <c r="TT209" s="4"/>
      <c r="TU209" s="4"/>
      <c r="TV209" s="4"/>
      <c r="TW209" s="4"/>
      <c r="TX209" s="4"/>
      <c r="TY209" s="4"/>
      <c r="TZ209" s="4"/>
      <c r="UA209" s="4"/>
      <c r="UB209" s="4"/>
      <c r="UC209" s="4"/>
      <c r="UD209" s="4"/>
      <c r="UE209" s="4"/>
      <c r="UF209" s="4"/>
      <c r="UG209" s="4"/>
      <c r="UH209" s="4"/>
      <c r="UI209" s="4"/>
      <c r="UJ209" s="4"/>
      <c r="UK209" s="4"/>
      <c r="UL209" s="4"/>
      <c r="UM209" s="4"/>
      <c r="UN209" s="4"/>
      <c r="UO209" s="4"/>
      <c r="UP209" s="4"/>
      <c r="UQ209" s="4"/>
      <c r="UR209" s="4"/>
      <c r="US209" s="4"/>
      <c r="UT209" s="4"/>
      <c r="UU209" s="4"/>
      <c r="UV209" s="4"/>
      <c r="UW209" s="4"/>
      <c r="UX209" s="4"/>
      <c r="UY209" s="4"/>
      <c r="UZ209" s="4"/>
      <c r="VA209" s="4"/>
      <c r="VB209" s="4"/>
      <c r="VC209" s="4"/>
      <c r="VD209" s="4"/>
      <c r="VE209" s="4"/>
      <c r="VF209" s="4"/>
      <c r="VG209" s="4"/>
      <c r="VH209" s="4"/>
      <c r="VI209" s="4"/>
      <c r="VJ209" s="4"/>
      <c r="VK209" s="4"/>
      <c r="VL209" s="4"/>
      <c r="VM209" s="4"/>
      <c r="VN209" s="4"/>
    </row>
    <row r="210" spans="14:586" x14ac:dyDescent="0.25"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/>
      <c r="OO210" s="4"/>
      <c r="OP210" s="4"/>
      <c r="OQ210" s="4"/>
      <c r="OR210" s="4"/>
      <c r="OS210" s="4"/>
      <c r="OT210" s="4"/>
      <c r="OU210" s="4"/>
      <c r="OV210" s="4"/>
      <c r="OW210" s="4"/>
      <c r="OX210" s="4"/>
      <c r="OY210" s="4"/>
      <c r="OZ210" s="4"/>
      <c r="PA210" s="4"/>
      <c r="PB210" s="4"/>
      <c r="PC210" s="4"/>
      <c r="PD210" s="4"/>
      <c r="PE210" s="4"/>
      <c r="PF210" s="4"/>
      <c r="PG210" s="4"/>
      <c r="PH210" s="4"/>
      <c r="PI210" s="4"/>
      <c r="PJ210" s="4"/>
      <c r="PK210" s="4"/>
      <c r="PL210" s="4"/>
      <c r="PM210" s="4"/>
      <c r="PN210" s="4"/>
      <c r="PO210" s="4"/>
      <c r="PP210" s="4"/>
      <c r="PQ210" s="4"/>
      <c r="PR210" s="4"/>
      <c r="PS210" s="4"/>
      <c r="PT210" s="4"/>
      <c r="PU210" s="4"/>
      <c r="PV210" s="4"/>
      <c r="PW210" s="4"/>
      <c r="PX210" s="4"/>
      <c r="PY210" s="4"/>
      <c r="PZ210" s="4"/>
      <c r="QA210" s="4"/>
      <c r="QB210" s="4"/>
      <c r="QC210" s="4"/>
      <c r="QD210" s="4"/>
      <c r="QE210" s="4"/>
      <c r="QF210" s="4"/>
      <c r="QG210" s="4"/>
      <c r="QH210" s="4"/>
      <c r="QI210" s="4"/>
      <c r="QJ210" s="4"/>
      <c r="QK210" s="4"/>
      <c r="QL210" s="4"/>
      <c r="QM210" s="4"/>
      <c r="QN210" s="4"/>
      <c r="QO210" s="4"/>
      <c r="QP210" s="4"/>
      <c r="QQ210" s="4"/>
      <c r="QR210" s="4"/>
      <c r="QS210" s="4"/>
      <c r="QT210" s="4"/>
      <c r="QU210" s="4"/>
      <c r="QV210" s="4"/>
      <c r="QW210" s="4"/>
      <c r="QX210" s="4"/>
      <c r="QY210" s="4"/>
      <c r="QZ210" s="4"/>
      <c r="RA210" s="4"/>
      <c r="RB210" s="4"/>
      <c r="RC210" s="4"/>
      <c r="RD210" s="4"/>
      <c r="RE210" s="4"/>
      <c r="RF210" s="4"/>
      <c r="RG210" s="4"/>
      <c r="RH210" s="4"/>
      <c r="RI210" s="4"/>
      <c r="RJ210" s="4"/>
      <c r="RK210" s="4"/>
      <c r="RL210" s="4"/>
      <c r="RM210" s="4"/>
      <c r="RN210" s="4"/>
      <c r="RO210" s="4"/>
      <c r="RP210" s="4"/>
      <c r="RQ210" s="4"/>
      <c r="RR210" s="4"/>
      <c r="RS210" s="4"/>
      <c r="RT210" s="4"/>
      <c r="RU210" s="4"/>
      <c r="RV210" s="4"/>
      <c r="RW210" s="4"/>
      <c r="RX210" s="4"/>
      <c r="RY210" s="4"/>
      <c r="RZ210" s="4"/>
      <c r="SA210" s="4"/>
      <c r="SB210" s="4"/>
      <c r="SC210" s="4"/>
      <c r="SD210" s="4"/>
      <c r="SE210" s="4"/>
      <c r="SF210" s="4"/>
      <c r="SG210" s="4"/>
      <c r="SH210" s="4"/>
      <c r="SI210" s="4"/>
      <c r="SJ210" s="4"/>
      <c r="SK210" s="4"/>
      <c r="SL210" s="4"/>
      <c r="SM210" s="4"/>
      <c r="SN210" s="4"/>
      <c r="SO210" s="4"/>
      <c r="SP210" s="4"/>
      <c r="SQ210" s="4"/>
      <c r="SR210" s="4"/>
      <c r="SS210" s="4"/>
      <c r="ST210" s="4"/>
      <c r="SU210" s="4"/>
      <c r="SV210" s="4"/>
      <c r="SW210" s="4"/>
      <c r="SX210" s="4"/>
      <c r="SY210" s="4"/>
      <c r="SZ210" s="4"/>
      <c r="TA210" s="4"/>
      <c r="TB210" s="4"/>
      <c r="TC210" s="4"/>
      <c r="TD210" s="4"/>
      <c r="TE210" s="4"/>
      <c r="TF210" s="4"/>
      <c r="TG210" s="4"/>
      <c r="TH210" s="4"/>
      <c r="TI210" s="4"/>
      <c r="TJ210" s="4"/>
      <c r="TK210" s="4"/>
      <c r="TL210" s="4"/>
      <c r="TM210" s="4"/>
      <c r="TN210" s="4"/>
      <c r="TO210" s="4"/>
      <c r="TP210" s="4"/>
      <c r="TQ210" s="4"/>
      <c r="TR210" s="4"/>
      <c r="TS210" s="4"/>
      <c r="TT210" s="4"/>
      <c r="TU210" s="4"/>
      <c r="TV210" s="4"/>
      <c r="TW210" s="4"/>
      <c r="TX210" s="4"/>
      <c r="TY210" s="4"/>
      <c r="TZ210" s="4"/>
      <c r="UA210" s="4"/>
      <c r="UB210" s="4"/>
      <c r="UC210" s="4"/>
      <c r="UD210" s="4"/>
      <c r="UE210" s="4"/>
      <c r="UF210" s="4"/>
      <c r="UG210" s="4"/>
      <c r="UH210" s="4"/>
      <c r="UI210" s="4"/>
      <c r="UJ210" s="4"/>
      <c r="UK210" s="4"/>
      <c r="UL210" s="4"/>
      <c r="UM210" s="4"/>
      <c r="UN210" s="4"/>
      <c r="UO210" s="4"/>
      <c r="UP210" s="4"/>
      <c r="UQ210" s="4"/>
      <c r="UR210" s="4"/>
      <c r="US210" s="4"/>
      <c r="UT210" s="4"/>
      <c r="UU210" s="4"/>
      <c r="UV210" s="4"/>
      <c r="UW210" s="4"/>
      <c r="UX210" s="4"/>
      <c r="UY210" s="4"/>
      <c r="UZ210" s="4"/>
      <c r="VA210" s="4"/>
      <c r="VB210" s="4"/>
      <c r="VC210" s="4"/>
      <c r="VD210" s="4"/>
      <c r="VE210" s="4"/>
      <c r="VF210" s="4"/>
      <c r="VG210" s="4"/>
      <c r="VH210" s="4"/>
      <c r="VI210" s="4"/>
      <c r="VJ210" s="4"/>
      <c r="VK210" s="4"/>
      <c r="VL210" s="4"/>
      <c r="VM210" s="4"/>
      <c r="VN210" s="4"/>
    </row>
    <row r="211" spans="14:586" x14ac:dyDescent="0.25"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/>
      <c r="OO211" s="4"/>
      <c r="OP211" s="4"/>
      <c r="OQ211" s="4"/>
      <c r="OR211" s="4"/>
      <c r="OS211" s="4"/>
      <c r="OT211" s="4"/>
      <c r="OU211" s="4"/>
      <c r="OV211" s="4"/>
      <c r="OW211" s="4"/>
      <c r="OX211" s="4"/>
      <c r="OY211" s="4"/>
      <c r="OZ211" s="4"/>
      <c r="PA211" s="4"/>
      <c r="PB211" s="4"/>
      <c r="PC211" s="4"/>
      <c r="PD211" s="4"/>
      <c r="PE211" s="4"/>
      <c r="PF211" s="4"/>
      <c r="PG211" s="4"/>
      <c r="PH211" s="4"/>
      <c r="PI211" s="4"/>
      <c r="PJ211" s="4"/>
      <c r="PK211" s="4"/>
      <c r="PL211" s="4"/>
      <c r="PM211" s="4"/>
      <c r="PN211" s="4"/>
      <c r="PO211" s="4"/>
      <c r="PP211" s="4"/>
      <c r="PQ211" s="4"/>
      <c r="PR211" s="4"/>
      <c r="PS211" s="4"/>
      <c r="PT211" s="4"/>
      <c r="PU211" s="4"/>
      <c r="PV211" s="4"/>
      <c r="PW211" s="4"/>
      <c r="PX211" s="4"/>
      <c r="PY211" s="4"/>
      <c r="PZ211" s="4"/>
      <c r="QA211" s="4"/>
      <c r="QB211" s="4"/>
      <c r="QC211" s="4"/>
      <c r="QD211" s="4"/>
      <c r="QE211" s="4"/>
      <c r="QF211" s="4"/>
      <c r="QG211" s="4"/>
      <c r="QH211" s="4"/>
      <c r="QI211" s="4"/>
      <c r="QJ211" s="4"/>
      <c r="QK211" s="4"/>
      <c r="QL211" s="4"/>
      <c r="QM211" s="4"/>
      <c r="QN211" s="4"/>
      <c r="QO211" s="4"/>
      <c r="QP211" s="4"/>
      <c r="QQ211" s="4"/>
      <c r="QR211" s="4"/>
      <c r="QS211" s="4"/>
      <c r="QT211" s="4"/>
      <c r="QU211" s="4"/>
      <c r="QV211" s="4"/>
      <c r="QW211" s="4"/>
      <c r="QX211" s="4"/>
      <c r="QY211" s="4"/>
      <c r="QZ211" s="4"/>
      <c r="RA211" s="4"/>
      <c r="RB211" s="4"/>
      <c r="RC211" s="4"/>
      <c r="RD211" s="4"/>
      <c r="RE211" s="4"/>
      <c r="RF211" s="4"/>
      <c r="RG211" s="4"/>
      <c r="RH211" s="4"/>
      <c r="RI211" s="4"/>
      <c r="RJ211" s="4"/>
      <c r="RK211" s="4"/>
      <c r="RL211" s="4"/>
      <c r="RM211" s="4"/>
      <c r="RN211" s="4"/>
      <c r="RO211" s="4"/>
      <c r="RP211" s="4"/>
      <c r="RQ211" s="4"/>
      <c r="RR211" s="4"/>
      <c r="RS211" s="4"/>
      <c r="RT211" s="4"/>
      <c r="RU211" s="4"/>
      <c r="RV211" s="4"/>
      <c r="RW211" s="4"/>
      <c r="RX211" s="4"/>
      <c r="RY211" s="4"/>
      <c r="RZ211" s="4"/>
      <c r="SA211" s="4"/>
      <c r="SB211" s="4"/>
      <c r="SC211" s="4"/>
      <c r="SD211" s="4"/>
      <c r="SE211" s="4"/>
      <c r="SF211" s="4"/>
      <c r="SG211" s="4"/>
      <c r="SH211" s="4"/>
      <c r="SI211" s="4"/>
      <c r="SJ211" s="4"/>
      <c r="SK211" s="4"/>
      <c r="SL211" s="4"/>
      <c r="SM211" s="4"/>
      <c r="SN211" s="4"/>
      <c r="SO211" s="4"/>
      <c r="SP211" s="4"/>
      <c r="SQ211" s="4"/>
      <c r="SR211" s="4"/>
      <c r="SS211" s="4"/>
      <c r="ST211" s="4"/>
      <c r="SU211" s="4"/>
      <c r="SV211" s="4"/>
      <c r="SW211" s="4"/>
      <c r="SX211" s="4"/>
      <c r="SY211" s="4"/>
      <c r="SZ211" s="4"/>
      <c r="TA211" s="4"/>
      <c r="TB211" s="4"/>
      <c r="TC211" s="4"/>
      <c r="TD211" s="4"/>
      <c r="TE211" s="4"/>
      <c r="TF211" s="4"/>
      <c r="TG211" s="4"/>
      <c r="TH211" s="4"/>
      <c r="TI211" s="4"/>
      <c r="TJ211" s="4"/>
      <c r="TK211" s="4"/>
      <c r="TL211" s="4"/>
      <c r="TM211" s="4"/>
      <c r="TN211" s="4"/>
      <c r="TO211" s="4"/>
      <c r="TP211" s="4"/>
      <c r="TQ211" s="4"/>
      <c r="TR211" s="4"/>
      <c r="TS211" s="4"/>
      <c r="TT211" s="4"/>
      <c r="TU211" s="4"/>
      <c r="TV211" s="4"/>
      <c r="TW211" s="4"/>
      <c r="TX211" s="4"/>
      <c r="TY211" s="4"/>
      <c r="TZ211" s="4"/>
      <c r="UA211" s="4"/>
      <c r="UB211" s="4"/>
      <c r="UC211" s="4"/>
      <c r="UD211" s="4"/>
      <c r="UE211" s="4"/>
      <c r="UF211" s="4"/>
      <c r="UG211" s="4"/>
      <c r="UH211" s="4"/>
      <c r="UI211" s="4"/>
      <c r="UJ211" s="4"/>
      <c r="UK211" s="4"/>
      <c r="UL211" s="4"/>
      <c r="UM211" s="4"/>
      <c r="UN211" s="4"/>
      <c r="UO211" s="4"/>
      <c r="UP211" s="4"/>
      <c r="UQ211" s="4"/>
      <c r="UR211" s="4"/>
      <c r="US211" s="4"/>
      <c r="UT211" s="4"/>
      <c r="UU211" s="4"/>
      <c r="UV211" s="4"/>
      <c r="UW211" s="4"/>
      <c r="UX211" s="4"/>
      <c r="UY211" s="4"/>
      <c r="UZ211" s="4"/>
      <c r="VA211" s="4"/>
      <c r="VB211" s="4"/>
      <c r="VC211" s="4"/>
      <c r="VD211" s="4"/>
      <c r="VE211" s="4"/>
      <c r="VF211" s="4"/>
      <c r="VG211" s="4"/>
      <c r="VH211" s="4"/>
      <c r="VI211" s="4"/>
      <c r="VJ211" s="4"/>
      <c r="VK211" s="4"/>
      <c r="VL211" s="4"/>
      <c r="VM211" s="4"/>
      <c r="VN211" s="4"/>
    </row>
    <row r="212" spans="14:586" x14ac:dyDescent="0.25"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4"/>
      <c r="OE212" s="4"/>
      <c r="OF212" s="4"/>
      <c r="OG212" s="4"/>
      <c r="OH212" s="4"/>
      <c r="OI212" s="4"/>
      <c r="OJ212" s="4"/>
      <c r="OK212" s="4"/>
      <c r="OL212" s="4"/>
      <c r="OM212" s="4"/>
      <c r="ON212" s="4"/>
      <c r="OO212" s="4"/>
      <c r="OP212" s="4"/>
      <c r="OQ212" s="4"/>
      <c r="OR212" s="4"/>
      <c r="OS212" s="4"/>
      <c r="OT212" s="4"/>
      <c r="OU212" s="4"/>
      <c r="OV212" s="4"/>
      <c r="OW212" s="4"/>
      <c r="OX212" s="4"/>
      <c r="OY212" s="4"/>
      <c r="OZ212" s="4"/>
      <c r="PA212" s="4"/>
      <c r="PB212" s="4"/>
      <c r="PC212" s="4"/>
      <c r="PD212" s="4"/>
      <c r="PE212" s="4"/>
      <c r="PF212" s="4"/>
      <c r="PG212" s="4"/>
      <c r="PH212" s="4"/>
      <c r="PI212" s="4"/>
      <c r="PJ212" s="4"/>
      <c r="PK212" s="4"/>
      <c r="PL212" s="4"/>
      <c r="PM212" s="4"/>
      <c r="PN212" s="4"/>
      <c r="PO212" s="4"/>
      <c r="PP212" s="4"/>
      <c r="PQ212" s="4"/>
      <c r="PR212" s="4"/>
      <c r="PS212" s="4"/>
      <c r="PT212" s="4"/>
      <c r="PU212" s="4"/>
      <c r="PV212" s="4"/>
      <c r="PW212" s="4"/>
      <c r="PX212" s="4"/>
      <c r="PY212" s="4"/>
      <c r="PZ212" s="4"/>
      <c r="QA212" s="4"/>
      <c r="QB212" s="4"/>
      <c r="QC212" s="4"/>
      <c r="QD212" s="4"/>
      <c r="QE212" s="4"/>
      <c r="QF212" s="4"/>
      <c r="QG212" s="4"/>
      <c r="QH212" s="4"/>
      <c r="QI212" s="4"/>
      <c r="QJ212" s="4"/>
      <c r="QK212" s="4"/>
      <c r="QL212" s="4"/>
      <c r="QM212" s="4"/>
      <c r="QN212" s="4"/>
      <c r="QO212" s="4"/>
      <c r="QP212" s="4"/>
      <c r="QQ212" s="4"/>
      <c r="QR212" s="4"/>
      <c r="QS212" s="4"/>
      <c r="QT212" s="4"/>
      <c r="QU212" s="4"/>
      <c r="QV212" s="4"/>
      <c r="QW212" s="4"/>
      <c r="QX212" s="4"/>
      <c r="QY212" s="4"/>
      <c r="QZ212" s="4"/>
      <c r="RA212" s="4"/>
      <c r="RB212" s="4"/>
      <c r="RC212" s="4"/>
      <c r="RD212" s="4"/>
      <c r="RE212" s="4"/>
      <c r="RF212" s="4"/>
      <c r="RG212" s="4"/>
      <c r="RH212" s="4"/>
      <c r="RI212" s="4"/>
      <c r="RJ212" s="4"/>
      <c r="RK212" s="4"/>
      <c r="RL212" s="4"/>
      <c r="RM212" s="4"/>
      <c r="RN212" s="4"/>
      <c r="RO212" s="4"/>
      <c r="RP212" s="4"/>
      <c r="RQ212" s="4"/>
      <c r="RR212" s="4"/>
      <c r="RS212" s="4"/>
      <c r="RT212" s="4"/>
      <c r="RU212" s="4"/>
      <c r="RV212" s="4"/>
      <c r="RW212" s="4"/>
      <c r="RX212" s="4"/>
      <c r="RY212" s="4"/>
      <c r="RZ212" s="4"/>
      <c r="SA212" s="4"/>
      <c r="SB212" s="4"/>
      <c r="SC212" s="4"/>
      <c r="SD212" s="4"/>
      <c r="SE212" s="4"/>
      <c r="SF212" s="4"/>
      <c r="SG212" s="4"/>
      <c r="SH212" s="4"/>
      <c r="SI212" s="4"/>
      <c r="SJ212" s="4"/>
      <c r="SK212" s="4"/>
      <c r="SL212" s="4"/>
      <c r="SM212" s="4"/>
      <c r="SN212" s="4"/>
      <c r="SO212" s="4"/>
      <c r="SP212" s="4"/>
      <c r="SQ212" s="4"/>
      <c r="SR212" s="4"/>
      <c r="SS212" s="4"/>
      <c r="ST212" s="4"/>
      <c r="SU212" s="4"/>
      <c r="SV212" s="4"/>
      <c r="SW212" s="4"/>
      <c r="SX212" s="4"/>
      <c r="SY212" s="4"/>
      <c r="SZ212" s="4"/>
      <c r="TA212" s="4"/>
      <c r="TB212" s="4"/>
      <c r="TC212" s="4"/>
      <c r="TD212" s="4"/>
      <c r="TE212" s="4"/>
      <c r="TF212" s="4"/>
      <c r="TG212" s="4"/>
      <c r="TH212" s="4"/>
      <c r="TI212" s="4"/>
      <c r="TJ212" s="4"/>
      <c r="TK212" s="4"/>
      <c r="TL212" s="4"/>
      <c r="TM212" s="4"/>
      <c r="TN212" s="4"/>
      <c r="TO212" s="4"/>
      <c r="TP212" s="4"/>
      <c r="TQ212" s="4"/>
      <c r="TR212" s="4"/>
      <c r="TS212" s="4"/>
      <c r="TT212" s="4"/>
      <c r="TU212" s="4"/>
      <c r="TV212" s="4"/>
      <c r="TW212" s="4"/>
      <c r="TX212" s="4"/>
      <c r="TY212" s="4"/>
      <c r="TZ212" s="4"/>
      <c r="UA212" s="4"/>
      <c r="UB212" s="4"/>
      <c r="UC212" s="4"/>
      <c r="UD212" s="4"/>
      <c r="UE212" s="4"/>
      <c r="UF212" s="4"/>
      <c r="UG212" s="4"/>
      <c r="UH212" s="4"/>
      <c r="UI212" s="4"/>
      <c r="UJ212" s="4"/>
      <c r="UK212" s="4"/>
      <c r="UL212" s="4"/>
      <c r="UM212" s="4"/>
      <c r="UN212" s="4"/>
      <c r="UO212" s="4"/>
      <c r="UP212" s="4"/>
      <c r="UQ212" s="4"/>
      <c r="UR212" s="4"/>
      <c r="US212" s="4"/>
      <c r="UT212" s="4"/>
      <c r="UU212" s="4"/>
      <c r="UV212" s="4"/>
      <c r="UW212" s="4"/>
      <c r="UX212" s="4"/>
      <c r="UY212" s="4"/>
      <c r="UZ212" s="4"/>
      <c r="VA212" s="4"/>
      <c r="VB212" s="4"/>
      <c r="VC212" s="4"/>
      <c r="VD212" s="4"/>
      <c r="VE212" s="4"/>
      <c r="VF212" s="4"/>
      <c r="VG212" s="4"/>
      <c r="VH212" s="4"/>
      <c r="VI212" s="4"/>
      <c r="VJ212" s="4"/>
      <c r="VK212" s="4"/>
      <c r="VL212" s="4"/>
      <c r="VM212" s="4"/>
      <c r="VN212" s="4"/>
    </row>
    <row r="213" spans="14:586" x14ac:dyDescent="0.25"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/>
      <c r="OO213" s="4"/>
      <c r="OP213" s="4"/>
      <c r="OQ213" s="4"/>
      <c r="OR213" s="4"/>
      <c r="OS213" s="4"/>
      <c r="OT213" s="4"/>
      <c r="OU213" s="4"/>
      <c r="OV213" s="4"/>
      <c r="OW213" s="4"/>
      <c r="OX213" s="4"/>
      <c r="OY213" s="4"/>
      <c r="OZ213" s="4"/>
      <c r="PA213" s="4"/>
      <c r="PB213" s="4"/>
      <c r="PC213" s="4"/>
      <c r="PD213" s="4"/>
      <c r="PE213" s="4"/>
      <c r="PF213" s="4"/>
      <c r="PG213" s="4"/>
      <c r="PH213" s="4"/>
      <c r="PI213" s="4"/>
      <c r="PJ213" s="4"/>
      <c r="PK213" s="4"/>
      <c r="PL213" s="4"/>
      <c r="PM213" s="4"/>
      <c r="PN213" s="4"/>
      <c r="PO213" s="4"/>
      <c r="PP213" s="4"/>
      <c r="PQ213" s="4"/>
      <c r="PR213" s="4"/>
      <c r="PS213" s="4"/>
      <c r="PT213" s="4"/>
      <c r="PU213" s="4"/>
      <c r="PV213" s="4"/>
      <c r="PW213" s="4"/>
      <c r="PX213" s="4"/>
      <c r="PY213" s="4"/>
      <c r="PZ213" s="4"/>
      <c r="QA213" s="4"/>
      <c r="QB213" s="4"/>
      <c r="QC213" s="4"/>
      <c r="QD213" s="4"/>
      <c r="QE213" s="4"/>
      <c r="QF213" s="4"/>
      <c r="QG213" s="4"/>
      <c r="QH213" s="4"/>
      <c r="QI213" s="4"/>
      <c r="QJ213" s="4"/>
      <c r="QK213" s="4"/>
      <c r="QL213" s="4"/>
      <c r="QM213" s="4"/>
      <c r="QN213" s="4"/>
      <c r="QO213" s="4"/>
      <c r="QP213" s="4"/>
      <c r="QQ213" s="4"/>
      <c r="QR213" s="4"/>
      <c r="QS213" s="4"/>
      <c r="QT213" s="4"/>
      <c r="QU213" s="4"/>
      <c r="QV213" s="4"/>
      <c r="QW213" s="4"/>
      <c r="QX213" s="4"/>
      <c r="QY213" s="4"/>
      <c r="QZ213" s="4"/>
      <c r="RA213" s="4"/>
      <c r="RB213" s="4"/>
      <c r="RC213" s="4"/>
      <c r="RD213" s="4"/>
      <c r="RE213" s="4"/>
      <c r="RF213" s="4"/>
      <c r="RG213" s="4"/>
      <c r="RH213" s="4"/>
      <c r="RI213" s="4"/>
      <c r="RJ213" s="4"/>
      <c r="RK213" s="4"/>
      <c r="RL213" s="4"/>
      <c r="RM213" s="4"/>
      <c r="RN213" s="4"/>
      <c r="RO213" s="4"/>
      <c r="RP213" s="4"/>
      <c r="RQ213" s="4"/>
      <c r="RR213" s="4"/>
      <c r="RS213" s="4"/>
      <c r="RT213" s="4"/>
      <c r="RU213" s="4"/>
      <c r="RV213" s="4"/>
      <c r="RW213" s="4"/>
      <c r="RX213" s="4"/>
      <c r="RY213" s="4"/>
      <c r="RZ213" s="4"/>
      <c r="SA213" s="4"/>
      <c r="SB213" s="4"/>
      <c r="SC213" s="4"/>
      <c r="SD213" s="4"/>
      <c r="SE213" s="4"/>
      <c r="SF213" s="4"/>
      <c r="SG213" s="4"/>
      <c r="SH213" s="4"/>
      <c r="SI213" s="4"/>
      <c r="SJ213" s="4"/>
      <c r="SK213" s="4"/>
      <c r="SL213" s="4"/>
      <c r="SM213" s="4"/>
      <c r="SN213" s="4"/>
      <c r="SO213" s="4"/>
      <c r="SP213" s="4"/>
      <c r="SQ213" s="4"/>
      <c r="SR213" s="4"/>
      <c r="SS213" s="4"/>
      <c r="ST213" s="4"/>
      <c r="SU213" s="4"/>
      <c r="SV213" s="4"/>
      <c r="SW213" s="4"/>
      <c r="SX213" s="4"/>
      <c r="SY213" s="4"/>
      <c r="SZ213" s="4"/>
      <c r="TA213" s="4"/>
      <c r="TB213" s="4"/>
      <c r="TC213" s="4"/>
      <c r="TD213" s="4"/>
      <c r="TE213" s="4"/>
      <c r="TF213" s="4"/>
      <c r="TG213" s="4"/>
      <c r="TH213" s="4"/>
      <c r="TI213" s="4"/>
      <c r="TJ213" s="4"/>
      <c r="TK213" s="4"/>
      <c r="TL213" s="4"/>
      <c r="TM213" s="4"/>
      <c r="TN213" s="4"/>
      <c r="TO213" s="4"/>
      <c r="TP213" s="4"/>
      <c r="TQ213" s="4"/>
      <c r="TR213" s="4"/>
      <c r="TS213" s="4"/>
      <c r="TT213" s="4"/>
      <c r="TU213" s="4"/>
      <c r="TV213" s="4"/>
      <c r="TW213" s="4"/>
      <c r="TX213" s="4"/>
      <c r="TY213" s="4"/>
      <c r="TZ213" s="4"/>
      <c r="UA213" s="4"/>
      <c r="UB213" s="4"/>
      <c r="UC213" s="4"/>
      <c r="UD213" s="4"/>
      <c r="UE213" s="4"/>
      <c r="UF213" s="4"/>
      <c r="UG213" s="4"/>
      <c r="UH213" s="4"/>
      <c r="UI213" s="4"/>
      <c r="UJ213" s="4"/>
      <c r="UK213" s="4"/>
      <c r="UL213" s="4"/>
      <c r="UM213" s="4"/>
      <c r="UN213" s="4"/>
      <c r="UO213" s="4"/>
      <c r="UP213" s="4"/>
      <c r="UQ213" s="4"/>
      <c r="UR213" s="4"/>
      <c r="US213" s="4"/>
      <c r="UT213" s="4"/>
      <c r="UU213" s="4"/>
      <c r="UV213" s="4"/>
      <c r="UW213" s="4"/>
      <c r="UX213" s="4"/>
      <c r="UY213" s="4"/>
      <c r="UZ213" s="4"/>
      <c r="VA213" s="4"/>
      <c r="VB213" s="4"/>
      <c r="VC213" s="4"/>
      <c r="VD213" s="4"/>
      <c r="VE213" s="4"/>
      <c r="VF213" s="4"/>
      <c r="VG213" s="4"/>
      <c r="VH213" s="4"/>
      <c r="VI213" s="4"/>
      <c r="VJ213" s="4"/>
      <c r="VK213" s="4"/>
      <c r="VL213" s="4"/>
      <c r="VM213" s="4"/>
      <c r="VN213" s="4"/>
    </row>
    <row r="214" spans="14:586" x14ac:dyDescent="0.25"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/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/>
      <c r="PJ214" s="4"/>
      <c r="PK214" s="4"/>
      <c r="PL214" s="4"/>
      <c r="PM214" s="4"/>
      <c r="PN214" s="4"/>
      <c r="PO214" s="4"/>
      <c r="PP214" s="4"/>
      <c r="PQ214" s="4"/>
      <c r="PR214" s="4"/>
      <c r="PS214" s="4"/>
      <c r="PT214" s="4"/>
      <c r="PU214" s="4"/>
      <c r="PV214" s="4"/>
      <c r="PW214" s="4"/>
      <c r="PX214" s="4"/>
      <c r="PY214" s="4"/>
      <c r="PZ214" s="4"/>
      <c r="QA214" s="4"/>
      <c r="QB214" s="4"/>
      <c r="QC214" s="4"/>
      <c r="QD214" s="4"/>
      <c r="QE214" s="4"/>
      <c r="QF214" s="4"/>
      <c r="QG214" s="4"/>
      <c r="QH214" s="4"/>
      <c r="QI214" s="4"/>
      <c r="QJ214" s="4"/>
      <c r="QK214" s="4"/>
      <c r="QL214" s="4"/>
      <c r="QM214" s="4"/>
      <c r="QN214" s="4"/>
      <c r="QO214" s="4"/>
      <c r="QP214" s="4"/>
      <c r="QQ214" s="4"/>
      <c r="QR214" s="4"/>
      <c r="QS214" s="4"/>
      <c r="QT214" s="4"/>
      <c r="QU214" s="4"/>
      <c r="QV214" s="4"/>
      <c r="QW214" s="4"/>
      <c r="QX214" s="4"/>
      <c r="QY214" s="4"/>
      <c r="QZ214" s="4"/>
      <c r="RA214" s="4"/>
      <c r="RB214" s="4"/>
      <c r="RC214" s="4"/>
      <c r="RD214" s="4"/>
      <c r="RE214" s="4"/>
      <c r="RF214" s="4"/>
      <c r="RG214" s="4"/>
      <c r="RH214" s="4"/>
      <c r="RI214" s="4"/>
      <c r="RJ214" s="4"/>
      <c r="RK214" s="4"/>
      <c r="RL214" s="4"/>
      <c r="RM214" s="4"/>
      <c r="RN214" s="4"/>
      <c r="RO214" s="4"/>
      <c r="RP214" s="4"/>
      <c r="RQ214" s="4"/>
      <c r="RR214" s="4"/>
      <c r="RS214" s="4"/>
      <c r="RT214" s="4"/>
      <c r="RU214" s="4"/>
      <c r="RV214" s="4"/>
      <c r="RW214" s="4"/>
      <c r="RX214" s="4"/>
      <c r="RY214" s="4"/>
      <c r="RZ214" s="4"/>
      <c r="SA214" s="4"/>
      <c r="SB214" s="4"/>
      <c r="SC214" s="4"/>
      <c r="SD214" s="4"/>
      <c r="SE214" s="4"/>
      <c r="SF214" s="4"/>
      <c r="SG214" s="4"/>
      <c r="SH214" s="4"/>
      <c r="SI214" s="4"/>
      <c r="SJ214" s="4"/>
      <c r="SK214" s="4"/>
      <c r="SL214" s="4"/>
      <c r="SM214" s="4"/>
      <c r="SN214" s="4"/>
      <c r="SO214" s="4"/>
      <c r="SP214" s="4"/>
      <c r="SQ214" s="4"/>
      <c r="SR214" s="4"/>
      <c r="SS214" s="4"/>
      <c r="ST214" s="4"/>
      <c r="SU214" s="4"/>
      <c r="SV214" s="4"/>
      <c r="SW214" s="4"/>
      <c r="SX214" s="4"/>
      <c r="SY214" s="4"/>
      <c r="SZ214" s="4"/>
      <c r="TA214" s="4"/>
      <c r="TB214" s="4"/>
      <c r="TC214" s="4"/>
      <c r="TD214" s="4"/>
      <c r="TE214" s="4"/>
      <c r="TF214" s="4"/>
      <c r="TG214" s="4"/>
      <c r="TH214" s="4"/>
      <c r="TI214" s="4"/>
      <c r="TJ214" s="4"/>
      <c r="TK214" s="4"/>
      <c r="TL214" s="4"/>
      <c r="TM214" s="4"/>
      <c r="TN214" s="4"/>
      <c r="TO214" s="4"/>
      <c r="TP214" s="4"/>
      <c r="TQ214" s="4"/>
      <c r="TR214" s="4"/>
      <c r="TS214" s="4"/>
      <c r="TT214" s="4"/>
      <c r="TU214" s="4"/>
      <c r="TV214" s="4"/>
      <c r="TW214" s="4"/>
      <c r="TX214" s="4"/>
      <c r="TY214" s="4"/>
      <c r="TZ214" s="4"/>
      <c r="UA214" s="4"/>
      <c r="UB214" s="4"/>
      <c r="UC214" s="4"/>
      <c r="UD214" s="4"/>
      <c r="UE214" s="4"/>
      <c r="UF214" s="4"/>
      <c r="UG214" s="4"/>
      <c r="UH214" s="4"/>
      <c r="UI214" s="4"/>
      <c r="UJ214" s="4"/>
      <c r="UK214" s="4"/>
      <c r="UL214" s="4"/>
      <c r="UM214" s="4"/>
      <c r="UN214" s="4"/>
      <c r="UO214" s="4"/>
      <c r="UP214" s="4"/>
      <c r="UQ214" s="4"/>
      <c r="UR214" s="4"/>
      <c r="US214" s="4"/>
      <c r="UT214" s="4"/>
      <c r="UU214" s="4"/>
      <c r="UV214" s="4"/>
      <c r="UW214" s="4"/>
      <c r="UX214" s="4"/>
      <c r="UY214" s="4"/>
      <c r="UZ214" s="4"/>
      <c r="VA214" s="4"/>
      <c r="VB214" s="4"/>
      <c r="VC214" s="4"/>
      <c r="VD214" s="4"/>
      <c r="VE214" s="4"/>
      <c r="VF214" s="4"/>
      <c r="VG214" s="4"/>
      <c r="VH214" s="4"/>
      <c r="VI214" s="4"/>
      <c r="VJ214" s="4"/>
      <c r="VK214" s="4"/>
      <c r="VL214" s="4"/>
      <c r="VM214" s="4"/>
      <c r="VN214" s="4"/>
    </row>
    <row r="215" spans="14:586" x14ac:dyDescent="0.25"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/>
      <c r="OO215" s="4"/>
      <c r="OP215" s="4"/>
      <c r="OQ215" s="4"/>
      <c r="OR215" s="4"/>
      <c r="OS215" s="4"/>
      <c r="OT215" s="4"/>
      <c r="OU215" s="4"/>
      <c r="OV215" s="4"/>
      <c r="OW215" s="4"/>
      <c r="OX215" s="4"/>
      <c r="OY215" s="4"/>
      <c r="OZ215" s="4"/>
      <c r="PA215" s="4"/>
      <c r="PB215" s="4"/>
      <c r="PC215" s="4"/>
      <c r="PD215" s="4"/>
      <c r="PE215" s="4"/>
      <c r="PF215" s="4"/>
      <c r="PG215" s="4"/>
      <c r="PH215" s="4"/>
      <c r="PI215" s="4"/>
      <c r="PJ215" s="4"/>
      <c r="PK215" s="4"/>
      <c r="PL215" s="4"/>
      <c r="PM215" s="4"/>
      <c r="PN215" s="4"/>
      <c r="PO215" s="4"/>
      <c r="PP215" s="4"/>
      <c r="PQ215" s="4"/>
      <c r="PR215" s="4"/>
      <c r="PS215" s="4"/>
      <c r="PT215" s="4"/>
      <c r="PU215" s="4"/>
      <c r="PV215" s="4"/>
      <c r="PW215" s="4"/>
      <c r="PX215" s="4"/>
      <c r="PY215" s="4"/>
      <c r="PZ215" s="4"/>
      <c r="QA215" s="4"/>
      <c r="QB215" s="4"/>
      <c r="QC215" s="4"/>
      <c r="QD215" s="4"/>
      <c r="QE215" s="4"/>
      <c r="QF215" s="4"/>
      <c r="QG215" s="4"/>
      <c r="QH215" s="4"/>
      <c r="QI215" s="4"/>
      <c r="QJ215" s="4"/>
      <c r="QK215" s="4"/>
      <c r="QL215" s="4"/>
      <c r="QM215" s="4"/>
      <c r="QN215" s="4"/>
      <c r="QO215" s="4"/>
      <c r="QP215" s="4"/>
      <c r="QQ215" s="4"/>
      <c r="QR215" s="4"/>
      <c r="QS215" s="4"/>
      <c r="QT215" s="4"/>
      <c r="QU215" s="4"/>
      <c r="QV215" s="4"/>
      <c r="QW215" s="4"/>
      <c r="QX215" s="4"/>
      <c r="QY215" s="4"/>
      <c r="QZ215" s="4"/>
      <c r="RA215" s="4"/>
      <c r="RB215" s="4"/>
      <c r="RC215" s="4"/>
      <c r="RD215" s="4"/>
      <c r="RE215" s="4"/>
      <c r="RF215" s="4"/>
      <c r="RG215" s="4"/>
      <c r="RH215" s="4"/>
      <c r="RI215" s="4"/>
      <c r="RJ215" s="4"/>
      <c r="RK215" s="4"/>
      <c r="RL215" s="4"/>
      <c r="RM215" s="4"/>
      <c r="RN215" s="4"/>
      <c r="RO215" s="4"/>
      <c r="RP215" s="4"/>
      <c r="RQ215" s="4"/>
      <c r="RR215" s="4"/>
      <c r="RS215" s="4"/>
      <c r="RT215" s="4"/>
      <c r="RU215" s="4"/>
      <c r="RV215" s="4"/>
      <c r="RW215" s="4"/>
      <c r="RX215" s="4"/>
      <c r="RY215" s="4"/>
      <c r="RZ215" s="4"/>
      <c r="SA215" s="4"/>
      <c r="SB215" s="4"/>
      <c r="SC215" s="4"/>
      <c r="SD215" s="4"/>
      <c r="SE215" s="4"/>
      <c r="SF215" s="4"/>
      <c r="SG215" s="4"/>
      <c r="SH215" s="4"/>
      <c r="SI215" s="4"/>
      <c r="SJ215" s="4"/>
      <c r="SK215" s="4"/>
      <c r="SL215" s="4"/>
      <c r="SM215" s="4"/>
      <c r="SN215" s="4"/>
      <c r="SO215" s="4"/>
      <c r="SP215" s="4"/>
      <c r="SQ215" s="4"/>
      <c r="SR215" s="4"/>
      <c r="SS215" s="4"/>
      <c r="ST215" s="4"/>
      <c r="SU215" s="4"/>
      <c r="SV215" s="4"/>
      <c r="SW215" s="4"/>
      <c r="SX215" s="4"/>
      <c r="SY215" s="4"/>
      <c r="SZ215" s="4"/>
      <c r="TA215" s="4"/>
      <c r="TB215" s="4"/>
      <c r="TC215" s="4"/>
      <c r="TD215" s="4"/>
      <c r="TE215" s="4"/>
      <c r="TF215" s="4"/>
      <c r="TG215" s="4"/>
      <c r="TH215" s="4"/>
      <c r="TI215" s="4"/>
      <c r="TJ215" s="4"/>
      <c r="TK215" s="4"/>
      <c r="TL215" s="4"/>
      <c r="TM215" s="4"/>
      <c r="TN215" s="4"/>
      <c r="TO215" s="4"/>
      <c r="TP215" s="4"/>
      <c r="TQ215" s="4"/>
      <c r="TR215" s="4"/>
      <c r="TS215" s="4"/>
      <c r="TT215" s="4"/>
      <c r="TU215" s="4"/>
      <c r="TV215" s="4"/>
      <c r="TW215" s="4"/>
      <c r="TX215" s="4"/>
      <c r="TY215" s="4"/>
      <c r="TZ215" s="4"/>
      <c r="UA215" s="4"/>
      <c r="UB215" s="4"/>
      <c r="UC215" s="4"/>
      <c r="UD215" s="4"/>
      <c r="UE215" s="4"/>
      <c r="UF215" s="4"/>
      <c r="UG215" s="4"/>
      <c r="UH215" s="4"/>
      <c r="UI215" s="4"/>
      <c r="UJ215" s="4"/>
      <c r="UK215" s="4"/>
      <c r="UL215" s="4"/>
      <c r="UM215" s="4"/>
      <c r="UN215" s="4"/>
      <c r="UO215" s="4"/>
      <c r="UP215" s="4"/>
      <c r="UQ215" s="4"/>
      <c r="UR215" s="4"/>
      <c r="US215" s="4"/>
      <c r="UT215" s="4"/>
      <c r="UU215" s="4"/>
      <c r="UV215" s="4"/>
      <c r="UW215" s="4"/>
      <c r="UX215" s="4"/>
      <c r="UY215" s="4"/>
      <c r="UZ215" s="4"/>
      <c r="VA215" s="4"/>
      <c r="VB215" s="4"/>
      <c r="VC215" s="4"/>
      <c r="VD215" s="4"/>
      <c r="VE215" s="4"/>
      <c r="VF215" s="4"/>
      <c r="VG215" s="4"/>
      <c r="VH215" s="4"/>
      <c r="VI215" s="4"/>
      <c r="VJ215" s="4"/>
      <c r="VK215" s="4"/>
      <c r="VL215" s="4"/>
      <c r="VM215" s="4"/>
      <c r="VN215" s="4"/>
    </row>
    <row r="216" spans="14:586" x14ac:dyDescent="0.25"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/>
      <c r="OJ216" s="4"/>
      <c r="OK216" s="4"/>
      <c r="OL216" s="4"/>
      <c r="OM216" s="4"/>
      <c r="ON216" s="4"/>
      <c r="OO216" s="4"/>
      <c r="OP216" s="4"/>
      <c r="OQ216" s="4"/>
      <c r="OR216" s="4"/>
      <c r="OS216" s="4"/>
      <c r="OT216" s="4"/>
      <c r="OU216" s="4"/>
      <c r="OV216" s="4"/>
      <c r="OW216" s="4"/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/>
      <c r="PJ216" s="4"/>
      <c r="PK216" s="4"/>
      <c r="PL216" s="4"/>
      <c r="PM216" s="4"/>
      <c r="PN216" s="4"/>
      <c r="PO216" s="4"/>
      <c r="PP216" s="4"/>
      <c r="PQ216" s="4"/>
      <c r="PR216" s="4"/>
      <c r="PS216" s="4"/>
      <c r="PT216" s="4"/>
      <c r="PU216" s="4"/>
      <c r="PV216" s="4"/>
      <c r="PW216" s="4"/>
      <c r="PX216" s="4"/>
      <c r="PY216" s="4"/>
      <c r="PZ216" s="4"/>
      <c r="QA216" s="4"/>
      <c r="QB216" s="4"/>
      <c r="QC216" s="4"/>
      <c r="QD216" s="4"/>
      <c r="QE216" s="4"/>
      <c r="QF216" s="4"/>
      <c r="QG216" s="4"/>
      <c r="QH216" s="4"/>
      <c r="QI216" s="4"/>
      <c r="QJ216" s="4"/>
      <c r="QK216" s="4"/>
      <c r="QL216" s="4"/>
      <c r="QM216" s="4"/>
      <c r="QN216" s="4"/>
      <c r="QO216" s="4"/>
      <c r="QP216" s="4"/>
      <c r="QQ216" s="4"/>
      <c r="QR216" s="4"/>
      <c r="QS216" s="4"/>
      <c r="QT216" s="4"/>
      <c r="QU216" s="4"/>
      <c r="QV216" s="4"/>
      <c r="QW216" s="4"/>
      <c r="QX216" s="4"/>
      <c r="QY216" s="4"/>
      <c r="QZ216" s="4"/>
      <c r="RA216" s="4"/>
      <c r="RB216" s="4"/>
      <c r="RC216" s="4"/>
      <c r="RD216" s="4"/>
      <c r="RE216" s="4"/>
      <c r="RF216" s="4"/>
      <c r="RG216" s="4"/>
      <c r="RH216" s="4"/>
      <c r="RI216" s="4"/>
      <c r="RJ216" s="4"/>
      <c r="RK216" s="4"/>
      <c r="RL216" s="4"/>
      <c r="RM216" s="4"/>
      <c r="RN216" s="4"/>
      <c r="RO216" s="4"/>
      <c r="RP216" s="4"/>
      <c r="RQ216" s="4"/>
      <c r="RR216" s="4"/>
      <c r="RS216" s="4"/>
      <c r="RT216" s="4"/>
      <c r="RU216" s="4"/>
      <c r="RV216" s="4"/>
      <c r="RW216" s="4"/>
      <c r="RX216" s="4"/>
      <c r="RY216" s="4"/>
      <c r="RZ216" s="4"/>
      <c r="SA216" s="4"/>
      <c r="SB216" s="4"/>
      <c r="SC216" s="4"/>
      <c r="SD216" s="4"/>
      <c r="SE216" s="4"/>
      <c r="SF216" s="4"/>
      <c r="SG216" s="4"/>
      <c r="SH216" s="4"/>
      <c r="SI216" s="4"/>
      <c r="SJ216" s="4"/>
      <c r="SK216" s="4"/>
      <c r="SL216" s="4"/>
      <c r="SM216" s="4"/>
      <c r="SN216" s="4"/>
      <c r="SO216" s="4"/>
      <c r="SP216" s="4"/>
      <c r="SQ216" s="4"/>
      <c r="SR216" s="4"/>
      <c r="SS216" s="4"/>
      <c r="ST216" s="4"/>
      <c r="SU216" s="4"/>
      <c r="SV216" s="4"/>
      <c r="SW216" s="4"/>
      <c r="SX216" s="4"/>
      <c r="SY216" s="4"/>
      <c r="SZ216" s="4"/>
      <c r="TA216" s="4"/>
      <c r="TB216" s="4"/>
      <c r="TC216" s="4"/>
      <c r="TD216" s="4"/>
      <c r="TE216" s="4"/>
      <c r="TF216" s="4"/>
      <c r="TG216" s="4"/>
      <c r="TH216" s="4"/>
      <c r="TI216" s="4"/>
      <c r="TJ216" s="4"/>
      <c r="TK216" s="4"/>
      <c r="TL216" s="4"/>
      <c r="TM216" s="4"/>
      <c r="TN216" s="4"/>
      <c r="TO216" s="4"/>
      <c r="TP216" s="4"/>
      <c r="TQ216" s="4"/>
      <c r="TR216" s="4"/>
      <c r="TS216" s="4"/>
      <c r="TT216" s="4"/>
      <c r="TU216" s="4"/>
      <c r="TV216" s="4"/>
      <c r="TW216" s="4"/>
      <c r="TX216" s="4"/>
      <c r="TY216" s="4"/>
      <c r="TZ216" s="4"/>
      <c r="UA216" s="4"/>
      <c r="UB216" s="4"/>
      <c r="UC216" s="4"/>
      <c r="UD216" s="4"/>
      <c r="UE216" s="4"/>
      <c r="UF216" s="4"/>
      <c r="UG216" s="4"/>
      <c r="UH216" s="4"/>
      <c r="UI216" s="4"/>
      <c r="UJ216" s="4"/>
      <c r="UK216" s="4"/>
      <c r="UL216" s="4"/>
      <c r="UM216" s="4"/>
      <c r="UN216" s="4"/>
      <c r="UO216" s="4"/>
      <c r="UP216" s="4"/>
      <c r="UQ216" s="4"/>
      <c r="UR216" s="4"/>
      <c r="US216" s="4"/>
      <c r="UT216" s="4"/>
      <c r="UU216" s="4"/>
      <c r="UV216" s="4"/>
      <c r="UW216" s="4"/>
      <c r="UX216" s="4"/>
      <c r="UY216" s="4"/>
      <c r="UZ216" s="4"/>
      <c r="VA216" s="4"/>
      <c r="VB216" s="4"/>
      <c r="VC216" s="4"/>
      <c r="VD216" s="4"/>
      <c r="VE216" s="4"/>
      <c r="VF216" s="4"/>
      <c r="VG216" s="4"/>
      <c r="VH216" s="4"/>
      <c r="VI216" s="4"/>
      <c r="VJ216" s="4"/>
      <c r="VK216" s="4"/>
      <c r="VL216" s="4"/>
      <c r="VM216" s="4"/>
      <c r="VN216" s="4"/>
    </row>
    <row r="217" spans="14:586" x14ac:dyDescent="0.25"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/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/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4"/>
      <c r="QR217" s="4"/>
      <c r="QS217" s="4"/>
      <c r="QT217" s="4"/>
      <c r="QU217" s="4"/>
      <c r="QV217" s="4"/>
      <c r="QW217" s="4"/>
      <c r="QX217" s="4"/>
      <c r="QY217" s="4"/>
      <c r="QZ217" s="4"/>
      <c r="RA217" s="4"/>
      <c r="RB217" s="4"/>
      <c r="RC217" s="4"/>
      <c r="RD217" s="4"/>
      <c r="RE217" s="4"/>
      <c r="RF217" s="4"/>
      <c r="RG217" s="4"/>
      <c r="RH217" s="4"/>
      <c r="RI217" s="4"/>
      <c r="RJ217" s="4"/>
      <c r="RK217" s="4"/>
      <c r="RL217" s="4"/>
      <c r="RM217" s="4"/>
      <c r="RN217" s="4"/>
      <c r="RO217" s="4"/>
      <c r="RP217" s="4"/>
      <c r="RQ217" s="4"/>
      <c r="RR217" s="4"/>
      <c r="RS217" s="4"/>
      <c r="RT217" s="4"/>
      <c r="RU217" s="4"/>
      <c r="RV217" s="4"/>
      <c r="RW217" s="4"/>
      <c r="RX217" s="4"/>
      <c r="RY217" s="4"/>
      <c r="RZ217" s="4"/>
      <c r="SA217" s="4"/>
      <c r="SB217" s="4"/>
      <c r="SC217" s="4"/>
      <c r="SD217" s="4"/>
      <c r="SE217" s="4"/>
      <c r="SF217" s="4"/>
      <c r="SG217" s="4"/>
      <c r="SH217" s="4"/>
      <c r="SI217" s="4"/>
      <c r="SJ217" s="4"/>
      <c r="SK217" s="4"/>
      <c r="SL217" s="4"/>
      <c r="SM217" s="4"/>
      <c r="SN217" s="4"/>
      <c r="SO217" s="4"/>
      <c r="SP217" s="4"/>
      <c r="SQ217" s="4"/>
      <c r="SR217" s="4"/>
      <c r="SS217" s="4"/>
      <c r="ST217" s="4"/>
      <c r="SU217" s="4"/>
      <c r="SV217" s="4"/>
      <c r="SW217" s="4"/>
      <c r="SX217" s="4"/>
      <c r="SY217" s="4"/>
      <c r="SZ217" s="4"/>
      <c r="TA217" s="4"/>
      <c r="TB217" s="4"/>
      <c r="TC217" s="4"/>
      <c r="TD217" s="4"/>
      <c r="TE217" s="4"/>
      <c r="TF217" s="4"/>
      <c r="TG217" s="4"/>
      <c r="TH217" s="4"/>
      <c r="TI217" s="4"/>
      <c r="TJ217" s="4"/>
      <c r="TK217" s="4"/>
      <c r="TL217" s="4"/>
      <c r="TM217" s="4"/>
      <c r="TN217" s="4"/>
      <c r="TO217" s="4"/>
      <c r="TP217" s="4"/>
      <c r="TQ217" s="4"/>
      <c r="TR217" s="4"/>
      <c r="TS217" s="4"/>
      <c r="TT217" s="4"/>
      <c r="TU217" s="4"/>
      <c r="TV217" s="4"/>
      <c r="TW217" s="4"/>
      <c r="TX217" s="4"/>
      <c r="TY217" s="4"/>
      <c r="TZ217" s="4"/>
      <c r="UA217" s="4"/>
      <c r="UB217" s="4"/>
      <c r="UC217" s="4"/>
      <c r="UD217" s="4"/>
      <c r="UE217" s="4"/>
      <c r="UF217" s="4"/>
      <c r="UG217" s="4"/>
      <c r="UH217" s="4"/>
      <c r="UI217" s="4"/>
      <c r="UJ217" s="4"/>
      <c r="UK217" s="4"/>
      <c r="UL217" s="4"/>
      <c r="UM217" s="4"/>
      <c r="UN217" s="4"/>
      <c r="UO217" s="4"/>
      <c r="UP217" s="4"/>
      <c r="UQ217" s="4"/>
      <c r="UR217" s="4"/>
      <c r="US217" s="4"/>
      <c r="UT217" s="4"/>
      <c r="UU217" s="4"/>
      <c r="UV217" s="4"/>
      <c r="UW217" s="4"/>
      <c r="UX217" s="4"/>
      <c r="UY217" s="4"/>
      <c r="UZ217" s="4"/>
      <c r="VA217" s="4"/>
      <c r="VB217" s="4"/>
      <c r="VC217" s="4"/>
      <c r="VD217" s="4"/>
      <c r="VE217" s="4"/>
      <c r="VF217" s="4"/>
      <c r="VG217" s="4"/>
      <c r="VH217" s="4"/>
      <c r="VI217" s="4"/>
      <c r="VJ217" s="4"/>
      <c r="VK217" s="4"/>
      <c r="VL217" s="4"/>
      <c r="VM217" s="4"/>
      <c r="VN217" s="4"/>
    </row>
    <row r="218" spans="14:586" x14ac:dyDescent="0.25"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/>
      <c r="OP218" s="4"/>
      <c r="OQ218" s="4"/>
      <c r="OR218" s="4"/>
      <c r="OS218" s="4"/>
      <c r="OT218" s="4"/>
      <c r="OU218" s="4"/>
      <c r="OV218" s="4"/>
      <c r="OW218" s="4"/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/>
      <c r="PJ218" s="4"/>
      <c r="PK218" s="4"/>
      <c r="PL218" s="4"/>
      <c r="PM218" s="4"/>
      <c r="PN218" s="4"/>
      <c r="PO218" s="4"/>
      <c r="PP218" s="4"/>
      <c r="PQ218" s="4"/>
      <c r="PR218" s="4"/>
      <c r="PS218" s="4"/>
      <c r="PT218" s="4"/>
      <c r="PU218" s="4"/>
      <c r="PV218" s="4"/>
      <c r="PW218" s="4"/>
      <c r="PX218" s="4"/>
      <c r="PY218" s="4"/>
      <c r="PZ218" s="4"/>
      <c r="QA218" s="4"/>
      <c r="QB218" s="4"/>
      <c r="QC218" s="4"/>
      <c r="QD218" s="4"/>
      <c r="QE218" s="4"/>
      <c r="QF218" s="4"/>
      <c r="QG218" s="4"/>
      <c r="QH218" s="4"/>
      <c r="QI218" s="4"/>
      <c r="QJ218" s="4"/>
      <c r="QK218" s="4"/>
      <c r="QL218" s="4"/>
      <c r="QM218" s="4"/>
      <c r="QN218" s="4"/>
      <c r="QO218" s="4"/>
      <c r="QP218" s="4"/>
      <c r="QQ218" s="4"/>
      <c r="QR218" s="4"/>
      <c r="QS218" s="4"/>
      <c r="QT218" s="4"/>
      <c r="QU218" s="4"/>
      <c r="QV218" s="4"/>
      <c r="QW218" s="4"/>
      <c r="QX218" s="4"/>
      <c r="QY218" s="4"/>
      <c r="QZ218" s="4"/>
      <c r="RA218" s="4"/>
      <c r="RB218" s="4"/>
      <c r="RC218" s="4"/>
      <c r="RD218" s="4"/>
      <c r="RE218" s="4"/>
      <c r="RF218" s="4"/>
      <c r="RG218" s="4"/>
      <c r="RH218" s="4"/>
      <c r="RI218" s="4"/>
      <c r="RJ218" s="4"/>
      <c r="RK218" s="4"/>
      <c r="RL218" s="4"/>
      <c r="RM218" s="4"/>
      <c r="RN218" s="4"/>
      <c r="RO218" s="4"/>
      <c r="RP218" s="4"/>
      <c r="RQ218" s="4"/>
      <c r="RR218" s="4"/>
      <c r="RS218" s="4"/>
      <c r="RT218" s="4"/>
      <c r="RU218" s="4"/>
      <c r="RV218" s="4"/>
      <c r="RW218" s="4"/>
      <c r="RX218" s="4"/>
      <c r="RY218" s="4"/>
      <c r="RZ218" s="4"/>
      <c r="SA218" s="4"/>
      <c r="SB218" s="4"/>
      <c r="SC218" s="4"/>
      <c r="SD218" s="4"/>
      <c r="SE218" s="4"/>
      <c r="SF218" s="4"/>
      <c r="SG218" s="4"/>
      <c r="SH218" s="4"/>
      <c r="SI218" s="4"/>
      <c r="SJ218" s="4"/>
      <c r="SK218" s="4"/>
      <c r="SL218" s="4"/>
      <c r="SM218" s="4"/>
      <c r="SN218" s="4"/>
      <c r="SO218" s="4"/>
      <c r="SP218" s="4"/>
      <c r="SQ218" s="4"/>
      <c r="SR218" s="4"/>
      <c r="SS218" s="4"/>
      <c r="ST218" s="4"/>
      <c r="SU218" s="4"/>
      <c r="SV218" s="4"/>
      <c r="SW218" s="4"/>
      <c r="SX218" s="4"/>
      <c r="SY218" s="4"/>
      <c r="SZ218" s="4"/>
      <c r="TA218" s="4"/>
      <c r="TB218" s="4"/>
      <c r="TC218" s="4"/>
      <c r="TD218" s="4"/>
      <c r="TE218" s="4"/>
      <c r="TF218" s="4"/>
      <c r="TG218" s="4"/>
      <c r="TH218" s="4"/>
      <c r="TI218" s="4"/>
      <c r="TJ218" s="4"/>
      <c r="TK218" s="4"/>
      <c r="TL218" s="4"/>
      <c r="TM218" s="4"/>
      <c r="TN218" s="4"/>
      <c r="TO218" s="4"/>
      <c r="TP218" s="4"/>
      <c r="TQ218" s="4"/>
      <c r="TR218" s="4"/>
      <c r="TS218" s="4"/>
      <c r="TT218" s="4"/>
      <c r="TU218" s="4"/>
      <c r="TV218" s="4"/>
      <c r="TW218" s="4"/>
      <c r="TX218" s="4"/>
      <c r="TY218" s="4"/>
      <c r="TZ218" s="4"/>
      <c r="UA218" s="4"/>
      <c r="UB218" s="4"/>
      <c r="UC218" s="4"/>
      <c r="UD218" s="4"/>
      <c r="UE218" s="4"/>
      <c r="UF218" s="4"/>
      <c r="UG218" s="4"/>
      <c r="UH218" s="4"/>
      <c r="UI218" s="4"/>
      <c r="UJ218" s="4"/>
      <c r="UK218" s="4"/>
      <c r="UL218" s="4"/>
      <c r="UM218" s="4"/>
      <c r="UN218" s="4"/>
      <c r="UO218" s="4"/>
      <c r="UP218" s="4"/>
      <c r="UQ218" s="4"/>
      <c r="UR218" s="4"/>
      <c r="US218" s="4"/>
      <c r="UT218" s="4"/>
      <c r="UU218" s="4"/>
      <c r="UV218" s="4"/>
      <c r="UW218" s="4"/>
      <c r="UX218" s="4"/>
      <c r="UY218" s="4"/>
      <c r="UZ218" s="4"/>
      <c r="VA218" s="4"/>
      <c r="VB218" s="4"/>
      <c r="VC218" s="4"/>
      <c r="VD218" s="4"/>
      <c r="VE218" s="4"/>
      <c r="VF218" s="4"/>
      <c r="VG218" s="4"/>
      <c r="VH218" s="4"/>
      <c r="VI218" s="4"/>
      <c r="VJ218" s="4"/>
      <c r="VK218" s="4"/>
      <c r="VL218" s="4"/>
      <c r="VM218" s="4"/>
      <c r="VN218" s="4"/>
    </row>
    <row r="219" spans="14:586" x14ac:dyDescent="0.25"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/>
      <c r="OP219" s="4"/>
      <c r="OQ219" s="4"/>
      <c r="OR219" s="4"/>
      <c r="OS219" s="4"/>
      <c r="OT219" s="4"/>
      <c r="OU219" s="4"/>
      <c r="OV219" s="4"/>
      <c r="OW219" s="4"/>
      <c r="OX219" s="4"/>
      <c r="OY219" s="4"/>
      <c r="OZ219" s="4"/>
      <c r="PA219" s="4"/>
      <c r="PB219" s="4"/>
      <c r="PC219" s="4"/>
      <c r="PD219" s="4"/>
      <c r="PE219" s="4"/>
      <c r="PF219" s="4"/>
      <c r="PG219" s="4"/>
      <c r="PH219" s="4"/>
      <c r="PI219" s="4"/>
      <c r="PJ219" s="4"/>
      <c r="PK219" s="4"/>
      <c r="PL219" s="4"/>
      <c r="PM219" s="4"/>
      <c r="PN219" s="4"/>
      <c r="PO219" s="4"/>
      <c r="PP219" s="4"/>
      <c r="PQ219" s="4"/>
      <c r="PR219" s="4"/>
      <c r="PS219" s="4"/>
      <c r="PT219" s="4"/>
      <c r="PU219" s="4"/>
      <c r="PV219" s="4"/>
      <c r="PW219" s="4"/>
      <c r="PX219" s="4"/>
      <c r="PY219" s="4"/>
      <c r="PZ219" s="4"/>
      <c r="QA219" s="4"/>
      <c r="QB219" s="4"/>
      <c r="QC219" s="4"/>
      <c r="QD219" s="4"/>
      <c r="QE219" s="4"/>
      <c r="QF219" s="4"/>
      <c r="QG219" s="4"/>
      <c r="QH219" s="4"/>
      <c r="QI219" s="4"/>
      <c r="QJ219" s="4"/>
      <c r="QK219" s="4"/>
      <c r="QL219" s="4"/>
      <c r="QM219" s="4"/>
      <c r="QN219" s="4"/>
      <c r="QO219" s="4"/>
      <c r="QP219" s="4"/>
      <c r="QQ219" s="4"/>
      <c r="QR219" s="4"/>
      <c r="QS219" s="4"/>
      <c r="QT219" s="4"/>
      <c r="QU219" s="4"/>
      <c r="QV219" s="4"/>
      <c r="QW219" s="4"/>
      <c r="QX219" s="4"/>
      <c r="QY219" s="4"/>
      <c r="QZ219" s="4"/>
      <c r="RA219" s="4"/>
      <c r="RB219" s="4"/>
      <c r="RC219" s="4"/>
      <c r="RD219" s="4"/>
      <c r="RE219" s="4"/>
      <c r="RF219" s="4"/>
      <c r="RG219" s="4"/>
      <c r="RH219" s="4"/>
      <c r="RI219" s="4"/>
      <c r="RJ219" s="4"/>
      <c r="RK219" s="4"/>
      <c r="RL219" s="4"/>
      <c r="RM219" s="4"/>
      <c r="RN219" s="4"/>
      <c r="RO219" s="4"/>
      <c r="RP219" s="4"/>
      <c r="RQ219" s="4"/>
      <c r="RR219" s="4"/>
      <c r="RS219" s="4"/>
      <c r="RT219" s="4"/>
      <c r="RU219" s="4"/>
      <c r="RV219" s="4"/>
      <c r="RW219" s="4"/>
      <c r="RX219" s="4"/>
      <c r="RY219" s="4"/>
      <c r="RZ219" s="4"/>
      <c r="SA219" s="4"/>
      <c r="SB219" s="4"/>
      <c r="SC219" s="4"/>
      <c r="SD219" s="4"/>
      <c r="SE219" s="4"/>
      <c r="SF219" s="4"/>
      <c r="SG219" s="4"/>
      <c r="SH219" s="4"/>
      <c r="SI219" s="4"/>
      <c r="SJ219" s="4"/>
      <c r="SK219" s="4"/>
      <c r="SL219" s="4"/>
      <c r="SM219" s="4"/>
      <c r="SN219" s="4"/>
      <c r="SO219" s="4"/>
      <c r="SP219" s="4"/>
      <c r="SQ219" s="4"/>
      <c r="SR219" s="4"/>
      <c r="SS219" s="4"/>
      <c r="ST219" s="4"/>
      <c r="SU219" s="4"/>
      <c r="SV219" s="4"/>
      <c r="SW219" s="4"/>
      <c r="SX219" s="4"/>
      <c r="SY219" s="4"/>
      <c r="SZ219" s="4"/>
      <c r="TA219" s="4"/>
      <c r="TB219" s="4"/>
      <c r="TC219" s="4"/>
      <c r="TD219" s="4"/>
      <c r="TE219" s="4"/>
      <c r="TF219" s="4"/>
      <c r="TG219" s="4"/>
      <c r="TH219" s="4"/>
      <c r="TI219" s="4"/>
      <c r="TJ219" s="4"/>
      <c r="TK219" s="4"/>
      <c r="TL219" s="4"/>
      <c r="TM219" s="4"/>
      <c r="TN219" s="4"/>
      <c r="TO219" s="4"/>
      <c r="TP219" s="4"/>
      <c r="TQ219" s="4"/>
      <c r="TR219" s="4"/>
      <c r="TS219" s="4"/>
      <c r="TT219" s="4"/>
      <c r="TU219" s="4"/>
      <c r="TV219" s="4"/>
      <c r="TW219" s="4"/>
      <c r="TX219" s="4"/>
      <c r="TY219" s="4"/>
      <c r="TZ219" s="4"/>
      <c r="UA219" s="4"/>
      <c r="UB219" s="4"/>
      <c r="UC219" s="4"/>
      <c r="UD219" s="4"/>
      <c r="UE219" s="4"/>
      <c r="UF219" s="4"/>
      <c r="UG219" s="4"/>
      <c r="UH219" s="4"/>
      <c r="UI219" s="4"/>
      <c r="UJ219" s="4"/>
      <c r="UK219" s="4"/>
      <c r="UL219" s="4"/>
      <c r="UM219" s="4"/>
      <c r="UN219" s="4"/>
      <c r="UO219" s="4"/>
      <c r="UP219" s="4"/>
      <c r="UQ219" s="4"/>
      <c r="UR219" s="4"/>
      <c r="US219" s="4"/>
      <c r="UT219" s="4"/>
      <c r="UU219" s="4"/>
      <c r="UV219" s="4"/>
      <c r="UW219" s="4"/>
      <c r="UX219" s="4"/>
      <c r="UY219" s="4"/>
      <c r="UZ219" s="4"/>
      <c r="VA219" s="4"/>
      <c r="VB219" s="4"/>
      <c r="VC219" s="4"/>
      <c r="VD219" s="4"/>
      <c r="VE219" s="4"/>
      <c r="VF219" s="4"/>
      <c r="VG219" s="4"/>
      <c r="VH219" s="4"/>
      <c r="VI219" s="4"/>
      <c r="VJ219" s="4"/>
      <c r="VK219" s="4"/>
      <c r="VL219" s="4"/>
      <c r="VM219" s="4"/>
      <c r="VN219" s="4"/>
    </row>
    <row r="220" spans="14:586" x14ac:dyDescent="0.25"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/>
      <c r="OO220" s="4"/>
      <c r="OP220" s="4"/>
      <c r="OQ220" s="4"/>
      <c r="OR220" s="4"/>
      <c r="OS220" s="4"/>
      <c r="OT220" s="4"/>
      <c r="OU220" s="4"/>
      <c r="OV220" s="4"/>
      <c r="OW220" s="4"/>
      <c r="OX220" s="4"/>
      <c r="OY220" s="4"/>
      <c r="OZ220" s="4"/>
      <c r="PA220" s="4"/>
      <c r="PB220" s="4"/>
      <c r="PC220" s="4"/>
      <c r="PD220" s="4"/>
      <c r="PE220" s="4"/>
      <c r="PF220" s="4"/>
      <c r="PG220" s="4"/>
      <c r="PH220" s="4"/>
      <c r="PI220" s="4"/>
      <c r="PJ220" s="4"/>
      <c r="PK220" s="4"/>
      <c r="PL220" s="4"/>
      <c r="PM220" s="4"/>
      <c r="PN220" s="4"/>
      <c r="PO220" s="4"/>
      <c r="PP220" s="4"/>
      <c r="PQ220" s="4"/>
      <c r="PR220" s="4"/>
      <c r="PS220" s="4"/>
      <c r="PT220" s="4"/>
      <c r="PU220" s="4"/>
      <c r="PV220" s="4"/>
      <c r="PW220" s="4"/>
      <c r="PX220" s="4"/>
      <c r="PY220" s="4"/>
      <c r="PZ220" s="4"/>
      <c r="QA220" s="4"/>
      <c r="QB220" s="4"/>
      <c r="QC220" s="4"/>
      <c r="QD220" s="4"/>
      <c r="QE220" s="4"/>
      <c r="QF220" s="4"/>
      <c r="QG220" s="4"/>
      <c r="QH220" s="4"/>
      <c r="QI220" s="4"/>
      <c r="QJ220" s="4"/>
      <c r="QK220" s="4"/>
      <c r="QL220" s="4"/>
      <c r="QM220" s="4"/>
      <c r="QN220" s="4"/>
      <c r="QO220" s="4"/>
      <c r="QP220" s="4"/>
      <c r="QQ220" s="4"/>
      <c r="QR220" s="4"/>
      <c r="QS220" s="4"/>
      <c r="QT220" s="4"/>
      <c r="QU220" s="4"/>
      <c r="QV220" s="4"/>
      <c r="QW220" s="4"/>
      <c r="QX220" s="4"/>
      <c r="QY220" s="4"/>
      <c r="QZ220" s="4"/>
      <c r="RA220" s="4"/>
      <c r="RB220" s="4"/>
      <c r="RC220" s="4"/>
      <c r="RD220" s="4"/>
      <c r="RE220" s="4"/>
      <c r="RF220" s="4"/>
      <c r="RG220" s="4"/>
      <c r="RH220" s="4"/>
      <c r="RI220" s="4"/>
      <c r="RJ220" s="4"/>
      <c r="RK220" s="4"/>
      <c r="RL220" s="4"/>
      <c r="RM220" s="4"/>
      <c r="RN220" s="4"/>
      <c r="RO220" s="4"/>
      <c r="RP220" s="4"/>
      <c r="RQ220" s="4"/>
      <c r="RR220" s="4"/>
      <c r="RS220" s="4"/>
      <c r="RT220" s="4"/>
      <c r="RU220" s="4"/>
      <c r="RV220" s="4"/>
      <c r="RW220" s="4"/>
      <c r="RX220" s="4"/>
      <c r="RY220" s="4"/>
      <c r="RZ220" s="4"/>
      <c r="SA220" s="4"/>
      <c r="SB220" s="4"/>
      <c r="SC220" s="4"/>
      <c r="SD220" s="4"/>
      <c r="SE220" s="4"/>
      <c r="SF220" s="4"/>
      <c r="SG220" s="4"/>
      <c r="SH220" s="4"/>
      <c r="SI220" s="4"/>
      <c r="SJ220" s="4"/>
      <c r="SK220" s="4"/>
      <c r="SL220" s="4"/>
      <c r="SM220" s="4"/>
      <c r="SN220" s="4"/>
      <c r="SO220" s="4"/>
      <c r="SP220" s="4"/>
      <c r="SQ220" s="4"/>
      <c r="SR220" s="4"/>
      <c r="SS220" s="4"/>
      <c r="ST220" s="4"/>
      <c r="SU220" s="4"/>
      <c r="SV220" s="4"/>
      <c r="SW220" s="4"/>
      <c r="SX220" s="4"/>
      <c r="SY220" s="4"/>
      <c r="SZ220" s="4"/>
      <c r="TA220" s="4"/>
      <c r="TB220" s="4"/>
      <c r="TC220" s="4"/>
      <c r="TD220" s="4"/>
      <c r="TE220" s="4"/>
      <c r="TF220" s="4"/>
      <c r="TG220" s="4"/>
      <c r="TH220" s="4"/>
      <c r="TI220" s="4"/>
      <c r="TJ220" s="4"/>
      <c r="TK220" s="4"/>
      <c r="TL220" s="4"/>
      <c r="TM220" s="4"/>
      <c r="TN220" s="4"/>
      <c r="TO220" s="4"/>
      <c r="TP220" s="4"/>
      <c r="TQ220" s="4"/>
      <c r="TR220" s="4"/>
      <c r="TS220" s="4"/>
      <c r="TT220" s="4"/>
      <c r="TU220" s="4"/>
      <c r="TV220" s="4"/>
      <c r="TW220" s="4"/>
      <c r="TX220" s="4"/>
      <c r="TY220" s="4"/>
      <c r="TZ220" s="4"/>
      <c r="UA220" s="4"/>
      <c r="UB220" s="4"/>
      <c r="UC220" s="4"/>
      <c r="UD220" s="4"/>
      <c r="UE220" s="4"/>
      <c r="UF220" s="4"/>
      <c r="UG220" s="4"/>
      <c r="UH220" s="4"/>
      <c r="UI220" s="4"/>
      <c r="UJ220" s="4"/>
      <c r="UK220" s="4"/>
      <c r="UL220" s="4"/>
      <c r="UM220" s="4"/>
      <c r="UN220" s="4"/>
      <c r="UO220" s="4"/>
      <c r="UP220" s="4"/>
      <c r="UQ220" s="4"/>
      <c r="UR220" s="4"/>
      <c r="US220" s="4"/>
      <c r="UT220" s="4"/>
      <c r="UU220" s="4"/>
      <c r="UV220" s="4"/>
      <c r="UW220" s="4"/>
      <c r="UX220" s="4"/>
      <c r="UY220" s="4"/>
      <c r="UZ220" s="4"/>
      <c r="VA220" s="4"/>
      <c r="VB220" s="4"/>
      <c r="VC220" s="4"/>
      <c r="VD220" s="4"/>
      <c r="VE220" s="4"/>
      <c r="VF220" s="4"/>
      <c r="VG220" s="4"/>
      <c r="VH220" s="4"/>
      <c r="VI220" s="4"/>
      <c r="VJ220" s="4"/>
      <c r="VK220" s="4"/>
      <c r="VL220" s="4"/>
      <c r="VM220" s="4"/>
      <c r="VN220" s="4"/>
    </row>
    <row r="221" spans="14:586" x14ac:dyDescent="0.25"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/>
      <c r="OP221" s="4"/>
      <c r="OQ221" s="4"/>
      <c r="OR221" s="4"/>
      <c r="OS221" s="4"/>
      <c r="OT221" s="4"/>
      <c r="OU221" s="4"/>
      <c r="OV221" s="4"/>
      <c r="OW221" s="4"/>
      <c r="OX221" s="4"/>
      <c r="OY221" s="4"/>
      <c r="OZ221" s="4"/>
      <c r="PA221" s="4"/>
      <c r="PB221" s="4"/>
      <c r="PC221" s="4"/>
      <c r="PD221" s="4"/>
      <c r="PE221" s="4"/>
      <c r="PF221" s="4"/>
      <c r="PG221" s="4"/>
      <c r="PH221" s="4"/>
      <c r="PI221" s="4"/>
      <c r="PJ221" s="4"/>
      <c r="PK221" s="4"/>
      <c r="PL221" s="4"/>
      <c r="PM221" s="4"/>
      <c r="PN221" s="4"/>
      <c r="PO221" s="4"/>
      <c r="PP221" s="4"/>
      <c r="PQ221" s="4"/>
      <c r="PR221" s="4"/>
      <c r="PS221" s="4"/>
      <c r="PT221" s="4"/>
      <c r="PU221" s="4"/>
      <c r="PV221" s="4"/>
      <c r="PW221" s="4"/>
      <c r="PX221" s="4"/>
      <c r="PY221" s="4"/>
      <c r="PZ221" s="4"/>
      <c r="QA221" s="4"/>
      <c r="QB221" s="4"/>
      <c r="QC221" s="4"/>
      <c r="QD221" s="4"/>
      <c r="QE221" s="4"/>
      <c r="QF221" s="4"/>
      <c r="QG221" s="4"/>
      <c r="QH221" s="4"/>
      <c r="QI221" s="4"/>
      <c r="QJ221" s="4"/>
      <c r="QK221" s="4"/>
      <c r="QL221" s="4"/>
      <c r="QM221" s="4"/>
      <c r="QN221" s="4"/>
      <c r="QO221" s="4"/>
      <c r="QP221" s="4"/>
      <c r="QQ221" s="4"/>
      <c r="QR221" s="4"/>
      <c r="QS221" s="4"/>
      <c r="QT221" s="4"/>
      <c r="QU221" s="4"/>
      <c r="QV221" s="4"/>
      <c r="QW221" s="4"/>
      <c r="QX221" s="4"/>
      <c r="QY221" s="4"/>
      <c r="QZ221" s="4"/>
      <c r="RA221" s="4"/>
      <c r="RB221" s="4"/>
      <c r="RC221" s="4"/>
      <c r="RD221" s="4"/>
      <c r="RE221" s="4"/>
      <c r="RF221" s="4"/>
      <c r="RG221" s="4"/>
      <c r="RH221" s="4"/>
      <c r="RI221" s="4"/>
      <c r="RJ221" s="4"/>
      <c r="RK221" s="4"/>
      <c r="RL221" s="4"/>
      <c r="RM221" s="4"/>
      <c r="RN221" s="4"/>
      <c r="RO221" s="4"/>
      <c r="RP221" s="4"/>
      <c r="RQ221" s="4"/>
      <c r="RR221" s="4"/>
      <c r="RS221" s="4"/>
      <c r="RT221" s="4"/>
      <c r="RU221" s="4"/>
      <c r="RV221" s="4"/>
      <c r="RW221" s="4"/>
      <c r="RX221" s="4"/>
      <c r="RY221" s="4"/>
      <c r="RZ221" s="4"/>
      <c r="SA221" s="4"/>
      <c r="SB221" s="4"/>
      <c r="SC221" s="4"/>
      <c r="SD221" s="4"/>
      <c r="SE221" s="4"/>
      <c r="SF221" s="4"/>
      <c r="SG221" s="4"/>
      <c r="SH221" s="4"/>
      <c r="SI221" s="4"/>
      <c r="SJ221" s="4"/>
      <c r="SK221" s="4"/>
      <c r="SL221" s="4"/>
      <c r="SM221" s="4"/>
      <c r="SN221" s="4"/>
      <c r="SO221" s="4"/>
      <c r="SP221" s="4"/>
      <c r="SQ221" s="4"/>
      <c r="SR221" s="4"/>
      <c r="SS221" s="4"/>
      <c r="ST221" s="4"/>
      <c r="SU221" s="4"/>
      <c r="SV221" s="4"/>
      <c r="SW221" s="4"/>
      <c r="SX221" s="4"/>
      <c r="SY221" s="4"/>
      <c r="SZ221" s="4"/>
      <c r="TA221" s="4"/>
      <c r="TB221" s="4"/>
      <c r="TC221" s="4"/>
      <c r="TD221" s="4"/>
      <c r="TE221" s="4"/>
      <c r="TF221" s="4"/>
      <c r="TG221" s="4"/>
      <c r="TH221" s="4"/>
      <c r="TI221" s="4"/>
      <c r="TJ221" s="4"/>
      <c r="TK221" s="4"/>
      <c r="TL221" s="4"/>
      <c r="TM221" s="4"/>
      <c r="TN221" s="4"/>
      <c r="TO221" s="4"/>
      <c r="TP221" s="4"/>
      <c r="TQ221" s="4"/>
      <c r="TR221" s="4"/>
      <c r="TS221" s="4"/>
      <c r="TT221" s="4"/>
      <c r="TU221" s="4"/>
      <c r="TV221" s="4"/>
      <c r="TW221" s="4"/>
      <c r="TX221" s="4"/>
      <c r="TY221" s="4"/>
      <c r="TZ221" s="4"/>
      <c r="UA221" s="4"/>
      <c r="UB221" s="4"/>
      <c r="UC221" s="4"/>
      <c r="UD221" s="4"/>
      <c r="UE221" s="4"/>
      <c r="UF221" s="4"/>
      <c r="UG221" s="4"/>
      <c r="UH221" s="4"/>
      <c r="UI221" s="4"/>
      <c r="UJ221" s="4"/>
      <c r="UK221" s="4"/>
      <c r="UL221" s="4"/>
      <c r="UM221" s="4"/>
      <c r="UN221" s="4"/>
      <c r="UO221" s="4"/>
      <c r="UP221" s="4"/>
      <c r="UQ221" s="4"/>
      <c r="UR221" s="4"/>
      <c r="US221" s="4"/>
      <c r="UT221" s="4"/>
      <c r="UU221" s="4"/>
      <c r="UV221" s="4"/>
      <c r="UW221" s="4"/>
      <c r="UX221" s="4"/>
      <c r="UY221" s="4"/>
      <c r="UZ221" s="4"/>
      <c r="VA221" s="4"/>
      <c r="VB221" s="4"/>
      <c r="VC221" s="4"/>
      <c r="VD221" s="4"/>
      <c r="VE221" s="4"/>
      <c r="VF221" s="4"/>
      <c r="VG221" s="4"/>
      <c r="VH221" s="4"/>
      <c r="VI221" s="4"/>
      <c r="VJ221" s="4"/>
      <c r="VK221" s="4"/>
      <c r="VL221" s="4"/>
      <c r="VM221" s="4"/>
      <c r="VN221" s="4"/>
    </row>
    <row r="222" spans="14:586" x14ac:dyDescent="0.25"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/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/>
      <c r="PC222" s="4"/>
      <c r="PD222" s="4"/>
      <c r="PE222" s="4"/>
      <c r="PF222" s="4"/>
      <c r="PG222" s="4"/>
      <c r="PH222" s="4"/>
      <c r="PI222" s="4"/>
      <c r="PJ222" s="4"/>
      <c r="PK222" s="4"/>
      <c r="PL222" s="4"/>
      <c r="PM222" s="4"/>
      <c r="PN222" s="4"/>
      <c r="PO222" s="4"/>
      <c r="PP222" s="4"/>
      <c r="PQ222" s="4"/>
      <c r="PR222" s="4"/>
      <c r="PS222" s="4"/>
      <c r="PT222" s="4"/>
      <c r="PU222" s="4"/>
      <c r="PV222" s="4"/>
      <c r="PW222" s="4"/>
      <c r="PX222" s="4"/>
      <c r="PY222" s="4"/>
      <c r="PZ222" s="4"/>
      <c r="QA222" s="4"/>
      <c r="QB222" s="4"/>
      <c r="QC222" s="4"/>
      <c r="QD222" s="4"/>
      <c r="QE222" s="4"/>
      <c r="QF222" s="4"/>
      <c r="QG222" s="4"/>
      <c r="QH222" s="4"/>
      <c r="QI222" s="4"/>
      <c r="QJ222" s="4"/>
      <c r="QK222" s="4"/>
      <c r="QL222" s="4"/>
      <c r="QM222" s="4"/>
      <c r="QN222" s="4"/>
      <c r="QO222" s="4"/>
      <c r="QP222" s="4"/>
      <c r="QQ222" s="4"/>
      <c r="QR222" s="4"/>
      <c r="QS222" s="4"/>
      <c r="QT222" s="4"/>
      <c r="QU222" s="4"/>
      <c r="QV222" s="4"/>
      <c r="QW222" s="4"/>
      <c r="QX222" s="4"/>
      <c r="QY222" s="4"/>
      <c r="QZ222" s="4"/>
      <c r="RA222" s="4"/>
      <c r="RB222" s="4"/>
      <c r="RC222" s="4"/>
      <c r="RD222" s="4"/>
      <c r="RE222" s="4"/>
      <c r="RF222" s="4"/>
      <c r="RG222" s="4"/>
      <c r="RH222" s="4"/>
      <c r="RI222" s="4"/>
      <c r="RJ222" s="4"/>
      <c r="RK222" s="4"/>
      <c r="RL222" s="4"/>
      <c r="RM222" s="4"/>
      <c r="RN222" s="4"/>
      <c r="RO222" s="4"/>
      <c r="RP222" s="4"/>
      <c r="RQ222" s="4"/>
      <c r="RR222" s="4"/>
      <c r="RS222" s="4"/>
      <c r="RT222" s="4"/>
      <c r="RU222" s="4"/>
      <c r="RV222" s="4"/>
      <c r="RW222" s="4"/>
      <c r="RX222" s="4"/>
      <c r="RY222" s="4"/>
      <c r="RZ222" s="4"/>
      <c r="SA222" s="4"/>
      <c r="SB222" s="4"/>
      <c r="SC222" s="4"/>
      <c r="SD222" s="4"/>
      <c r="SE222" s="4"/>
      <c r="SF222" s="4"/>
      <c r="SG222" s="4"/>
      <c r="SH222" s="4"/>
      <c r="SI222" s="4"/>
      <c r="SJ222" s="4"/>
      <c r="SK222" s="4"/>
      <c r="SL222" s="4"/>
      <c r="SM222" s="4"/>
      <c r="SN222" s="4"/>
      <c r="SO222" s="4"/>
      <c r="SP222" s="4"/>
      <c r="SQ222" s="4"/>
      <c r="SR222" s="4"/>
      <c r="SS222" s="4"/>
      <c r="ST222" s="4"/>
      <c r="SU222" s="4"/>
      <c r="SV222" s="4"/>
      <c r="SW222" s="4"/>
      <c r="SX222" s="4"/>
      <c r="SY222" s="4"/>
      <c r="SZ222" s="4"/>
      <c r="TA222" s="4"/>
      <c r="TB222" s="4"/>
      <c r="TC222" s="4"/>
      <c r="TD222" s="4"/>
      <c r="TE222" s="4"/>
      <c r="TF222" s="4"/>
      <c r="TG222" s="4"/>
      <c r="TH222" s="4"/>
      <c r="TI222" s="4"/>
      <c r="TJ222" s="4"/>
      <c r="TK222" s="4"/>
      <c r="TL222" s="4"/>
      <c r="TM222" s="4"/>
      <c r="TN222" s="4"/>
      <c r="TO222" s="4"/>
      <c r="TP222" s="4"/>
      <c r="TQ222" s="4"/>
      <c r="TR222" s="4"/>
      <c r="TS222" s="4"/>
      <c r="TT222" s="4"/>
      <c r="TU222" s="4"/>
      <c r="TV222" s="4"/>
      <c r="TW222" s="4"/>
      <c r="TX222" s="4"/>
      <c r="TY222" s="4"/>
      <c r="TZ222" s="4"/>
      <c r="UA222" s="4"/>
      <c r="UB222" s="4"/>
      <c r="UC222" s="4"/>
      <c r="UD222" s="4"/>
      <c r="UE222" s="4"/>
      <c r="UF222" s="4"/>
      <c r="UG222" s="4"/>
      <c r="UH222" s="4"/>
      <c r="UI222" s="4"/>
      <c r="UJ222" s="4"/>
      <c r="UK222" s="4"/>
      <c r="UL222" s="4"/>
      <c r="UM222" s="4"/>
      <c r="UN222" s="4"/>
      <c r="UO222" s="4"/>
      <c r="UP222" s="4"/>
      <c r="UQ222" s="4"/>
      <c r="UR222" s="4"/>
      <c r="US222" s="4"/>
      <c r="UT222" s="4"/>
      <c r="UU222" s="4"/>
      <c r="UV222" s="4"/>
      <c r="UW222" s="4"/>
      <c r="UX222" s="4"/>
      <c r="UY222" s="4"/>
      <c r="UZ222" s="4"/>
      <c r="VA222" s="4"/>
      <c r="VB222" s="4"/>
      <c r="VC222" s="4"/>
      <c r="VD222" s="4"/>
      <c r="VE222" s="4"/>
      <c r="VF222" s="4"/>
      <c r="VG222" s="4"/>
      <c r="VH222" s="4"/>
      <c r="VI222" s="4"/>
      <c r="VJ222" s="4"/>
      <c r="VK222" s="4"/>
      <c r="VL222" s="4"/>
      <c r="VM222" s="4"/>
      <c r="VN222" s="4"/>
    </row>
    <row r="223" spans="14:586" x14ac:dyDescent="0.25"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/>
      <c r="OO223" s="4"/>
      <c r="OP223" s="4"/>
      <c r="OQ223" s="4"/>
      <c r="OR223" s="4"/>
      <c r="OS223" s="4"/>
      <c r="OT223" s="4"/>
      <c r="OU223" s="4"/>
      <c r="OV223" s="4"/>
      <c r="OW223" s="4"/>
      <c r="OX223" s="4"/>
      <c r="OY223" s="4"/>
      <c r="OZ223" s="4"/>
      <c r="PA223" s="4"/>
      <c r="PB223" s="4"/>
      <c r="PC223" s="4"/>
      <c r="PD223" s="4"/>
      <c r="PE223" s="4"/>
      <c r="PF223" s="4"/>
      <c r="PG223" s="4"/>
      <c r="PH223" s="4"/>
      <c r="PI223" s="4"/>
      <c r="PJ223" s="4"/>
      <c r="PK223" s="4"/>
      <c r="PL223" s="4"/>
      <c r="PM223" s="4"/>
      <c r="PN223" s="4"/>
      <c r="PO223" s="4"/>
      <c r="PP223" s="4"/>
      <c r="PQ223" s="4"/>
      <c r="PR223" s="4"/>
      <c r="PS223" s="4"/>
      <c r="PT223" s="4"/>
      <c r="PU223" s="4"/>
      <c r="PV223" s="4"/>
      <c r="PW223" s="4"/>
      <c r="PX223" s="4"/>
      <c r="PY223" s="4"/>
      <c r="PZ223" s="4"/>
      <c r="QA223" s="4"/>
      <c r="QB223" s="4"/>
      <c r="QC223" s="4"/>
      <c r="QD223" s="4"/>
      <c r="QE223" s="4"/>
      <c r="QF223" s="4"/>
      <c r="QG223" s="4"/>
      <c r="QH223" s="4"/>
      <c r="QI223" s="4"/>
      <c r="QJ223" s="4"/>
      <c r="QK223" s="4"/>
      <c r="QL223" s="4"/>
      <c r="QM223" s="4"/>
      <c r="QN223" s="4"/>
      <c r="QO223" s="4"/>
      <c r="QP223" s="4"/>
      <c r="QQ223" s="4"/>
      <c r="QR223" s="4"/>
      <c r="QS223" s="4"/>
      <c r="QT223" s="4"/>
      <c r="QU223" s="4"/>
      <c r="QV223" s="4"/>
      <c r="QW223" s="4"/>
      <c r="QX223" s="4"/>
      <c r="QY223" s="4"/>
      <c r="QZ223" s="4"/>
      <c r="RA223" s="4"/>
      <c r="RB223" s="4"/>
      <c r="RC223" s="4"/>
      <c r="RD223" s="4"/>
      <c r="RE223" s="4"/>
      <c r="RF223" s="4"/>
      <c r="RG223" s="4"/>
      <c r="RH223" s="4"/>
      <c r="RI223" s="4"/>
      <c r="RJ223" s="4"/>
      <c r="RK223" s="4"/>
      <c r="RL223" s="4"/>
      <c r="RM223" s="4"/>
      <c r="RN223" s="4"/>
      <c r="RO223" s="4"/>
      <c r="RP223" s="4"/>
      <c r="RQ223" s="4"/>
      <c r="RR223" s="4"/>
      <c r="RS223" s="4"/>
      <c r="RT223" s="4"/>
      <c r="RU223" s="4"/>
      <c r="RV223" s="4"/>
      <c r="RW223" s="4"/>
      <c r="RX223" s="4"/>
      <c r="RY223" s="4"/>
      <c r="RZ223" s="4"/>
      <c r="SA223" s="4"/>
      <c r="SB223" s="4"/>
      <c r="SC223" s="4"/>
      <c r="SD223" s="4"/>
      <c r="SE223" s="4"/>
      <c r="SF223" s="4"/>
      <c r="SG223" s="4"/>
      <c r="SH223" s="4"/>
      <c r="SI223" s="4"/>
      <c r="SJ223" s="4"/>
      <c r="SK223" s="4"/>
      <c r="SL223" s="4"/>
      <c r="SM223" s="4"/>
      <c r="SN223" s="4"/>
      <c r="SO223" s="4"/>
      <c r="SP223" s="4"/>
      <c r="SQ223" s="4"/>
      <c r="SR223" s="4"/>
      <c r="SS223" s="4"/>
      <c r="ST223" s="4"/>
      <c r="SU223" s="4"/>
      <c r="SV223" s="4"/>
      <c r="SW223" s="4"/>
      <c r="SX223" s="4"/>
      <c r="SY223" s="4"/>
      <c r="SZ223" s="4"/>
      <c r="TA223" s="4"/>
      <c r="TB223" s="4"/>
      <c r="TC223" s="4"/>
      <c r="TD223" s="4"/>
      <c r="TE223" s="4"/>
      <c r="TF223" s="4"/>
      <c r="TG223" s="4"/>
      <c r="TH223" s="4"/>
      <c r="TI223" s="4"/>
      <c r="TJ223" s="4"/>
      <c r="TK223" s="4"/>
      <c r="TL223" s="4"/>
      <c r="TM223" s="4"/>
      <c r="TN223" s="4"/>
      <c r="TO223" s="4"/>
      <c r="TP223" s="4"/>
      <c r="TQ223" s="4"/>
      <c r="TR223" s="4"/>
      <c r="TS223" s="4"/>
      <c r="TT223" s="4"/>
      <c r="TU223" s="4"/>
      <c r="TV223" s="4"/>
      <c r="TW223" s="4"/>
      <c r="TX223" s="4"/>
      <c r="TY223" s="4"/>
      <c r="TZ223" s="4"/>
      <c r="UA223" s="4"/>
      <c r="UB223" s="4"/>
      <c r="UC223" s="4"/>
      <c r="UD223" s="4"/>
      <c r="UE223" s="4"/>
      <c r="UF223" s="4"/>
      <c r="UG223" s="4"/>
      <c r="UH223" s="4"/>
      <c r="UI223" s="4"/>
      <c r="UJ223" s="4"/>
      <c r="UK223" s="4"/>
      <c r="UL223" s="4"/>
      <c r="UM223" s="4"/>
      <c r="UN223" s="4"/>
      <c r="UO223" s="4"/>
      <c r="UP223" s="4"/>
      <c r="UQ223" s="4"/>
      <c r="UR223" s="4"/>
      <c r="US223" s="4"/>
      <c r="UT223" s="4"/>
      <c r="UU223" s="4"/>
      <c r="UV223" s="4"/>
      <c r="UW223" s="4"/>
      <c r="UX223" s="4"/>
      <c r="UY223" s="4"/>
      <c r="UZ223" s="4"/>
      <c r="VA223" s="4"/>
      <c r="VB223" s="4"/>
      <c r="VC223" s="4"/>
      <c r="VD223" s="4"/>
      <c r="VE223" s="4"/>
      <c r="VF223" s="4"/>
      <c r="VG223" s="4"/>
      <c r="VH223" s="4"/>
      <c r="VI223" s="4"/>
      <c r="VJ223" s="4"/>
      <c r="VK223" s="4"/>
      <c r="VL223" s="4"/>
      <c r="VM223" s="4"/>
      <c r="VN223" s="4"/>
    </row>
    <row r="224" spans="14:586" x14ac:dyDescent="0.25"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/>
      <c r="OP224" s="4"/>
      <c r="OQ224" s="4"/>
      <c r="OR224" s="4"/>
      <c r="OS224" s="4"/>
      <c r="OT224" s="4"/>
      <c r="OU224" s="4"/>
      <c r="OV224" s="4"/>
      <c r="OW224" s="4"/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/>
      <c r="PJ224" s="4"/>
      <c r="PK224" s="4"/>
      <c r="PL224" s="4"/>
      <c r="PM224" s="4"/>
      <c r="PN224" s="4"/>
      <c r="PO224" s="4"/>
      <c r="PP224" s="4"/>
      <c r="PQ224" s="4"/>
      <c r="PR224" s="4"/>
      <c r="PS224" s="4"/>
      <c r="PT224" s="4"/>
      <c r="PU224" s="4"/>
      <c r="PV224" s="4"/>
      <c r="PW224" s="4"/>
      <c r="PX224" s="4"/>
      <c r="PY224" s="4"/>
      <c r="PZ224" s="4"/>
      <c r="QA224" s="4"/>
      <c r="QB224" s="4"/>
      <c r="QC224" s="4"/>
      <c r="QD224" s="4"/>
      <c r="QE224" s="4"/>
      <c r="QF224" s="4"/>
      <c r="QG224" s="4"/>
      <c r="QH224" s="4"/>
      <c r="QI224" s="4"/>
      <c r="QJ224" s="4"/>
      <c r="QK224" s="4"/>
      <c r="QL224" s="4"/>
      <c r="QM224" s="4"/>
      <c r="QN224" s="4"/>
      <c r="QO224" s="4"/>
      <c r="QP224" s="4"/>
      <c r="QQ224" s="4"/>
      <c r="QR224" s="4"/>
      <c r="QS224" s="4"/>
      <c r="QT224" s="4"/>
      <c r="QU224" s="4"/>
      <c r="QV224" s="4"/>
      <c r="QW224" s="4"/>
      <c r="QX224" s="4"/>
      <c r="QY224" s="4"/>
      <c r="QZ224" s="4"/>
      <c r="RA224" s="4"/>
      <c r="RB224" s="4"/>
      <c r="RC224" s="4"/>
      <c r="RD224" s="4"/>
      <c r="RE224" s="4"/>
      <c r="RF224" s="4"/>
      <c r="RG224" s="4"/>
      <c r="RH224" s="4"/>
      <c r="RI224" s="4"/>
      <c r="RJ224" s="4"/>
      <c r="RK224" s="4"/>
      <c r="RL224" s="4"/>
      <c r="RM224" s="4"/>
      <c r="RN224" s="4"/>
      <c r="RO224" s="4"/>
      <c r="RP224" s="4"/>
      <c r="RQ224" s="4"/>
      <c r="RR224" s="4"/>
      <c r="RS224" s="4"/>
      <c r="RT224" s="4"/>
      <c r="RU224" s="4"/>
      <c r="RV224" s="4"/>
      <c r="RW224" s="4"/>
      <c r="RX224" s="4"/>
      <c r="RY224" s="4"/>
      <c r="RZ224" s="4"/>
      <c r="SA224" s="4"/>
      <c r="SB224" s="4"/>
      <c r="SC224" s="4"/>
      <c r="SD224" s="4"/>
      <c r="SE224" s="4"/>
      <c r="SF224" s="4"/>
      <c r="SG224" s="4"/>
      <c r="SH224" s="4"/>
      <c r="SI224" s="4"/>
      <c r="SJ224" s="4"/>
      <c r="SK224" s="4"/>
      <c r="SL224" s="4"/>
      <c r="SM224" s="4"/>
      <c r="SN224" s="4"/>
      <c r="SO224" s="4"/>
      <c r="SP224" s="4"/>
      <c r="SQ224" s="4"/>
      <c r="SR224" s="4"/>
      <c r="SS224" s="4"/>
      <c r="ST224" s="4"/>
      <c r="SU224" s="4"/>
      <c r="SV224" s="4"/>
      <c r="SW224" s="4"/>
      <c r="SX224" s="4"/>
      <c r="SY224" s="4"/>
      <c r="SZ224" s="4"/>
      <c r="TA224" s="4"/>
      <c r="TB224" s="4"/>
      <c r="TC224" s="4"/>
      <c r="TD224" s="4"/>
      <c r="TE224" s="4"/>
      <c r="TF224" s="4"/>
      <c r="TG224" s="4"/>
      <c r="TH224" s="4"/>
      <c r="TI224" s="4"/>
      <c r="TJ224" s="4"/>
      <c r="TK224" s="4"/>
      <c r="TL224" s="4"/>
      <c r="TM224" s="4"/>
      <c r="TN224" s="4"/>
      <c r="TO224" s="4"/>
      <c r="TP224" s="4"/>
      <c r="TQ224" s="4"/>
      <c r="TR224" s="4"/>
      <c r="TS224" s="4"/>
      <c r="TT224" s="4"/>
      <c r="TU224" s="4"/>
      <c r="TV224" s="4"/>
      <c r="TW224" s="4"/>
      <c r="TX224" s="4"/>
      <c r="TY224" s="4"/>
      <c r="TZ224" s="4"/>
      <c r="UA224" s="4"/>
      <c r="UB224" s="4"/>
      <c r="UC224" s="4"/>
      <c r="UD224" s="4"/>
      <c r="UE224" s="4"/>
      <c r="UF224" s="4"/>
      <c r="UG224" s="4"/>
      <c r="UH224" s="4"/>
      <c r="UI224" s="4"/>
      <c r="UJ224" s="4"/>
      <c r="UK224" s="4"/>
      <c r="UL224" s="4"/>
      <c r="UM224" s="4"/>
      <c r="UN224" s="4"/>
      <c r="UO224" s="4"/>
      <c r="UP224" s="4"/>
      <c r="UQ224" s="4"/>
      <c r="UR224" s="4"/>
      <c r="US224" s="4"/>
      <c r="UT224" s="4"/>
      <c r="UU224" s="4"/>
      <c r="UV224" s="4"/>
      <c r="UW224" s="4"/>
      <c r="UX224" s="4"/>
      <c r="UY224" s="4"/>
      <c r="UZ224" s="4"/>
      <c r="VA224" s="4"/>
      <c r="VB224" s="4"/>
      <c r="VC224" s="4"/>
      <c r="VD224" s="4"/>
      <c r="VE224" s="4"/>
      <c r="VF224" s="4"/>
      <c r="VG224" s="4"/>
      <c r="VH224" s="4"/>
      <c r="VI224" s="4"/>
      <c r="VJ224" s="4"/>
      <c r="VK224" s="4"/>
      <c r="VL224" s="4"/>
      <c r="VM224" s="4"/>
      <c r="VN224" s="4"/>
    </row>
    <row r="225" spans="14:586" x14ac:dyDescent="0.25"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/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/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4"/>
      <c r="PR225" s="4"/>
      <c r="PS225" s="4"/>
      <c r="PT225" s="4"/>
      <c r="PU225" s="4"/>
      <c r="PV225" s="4"/>
      <c r="PW225" s="4"/>
      <c r="PX225" s="4"/>
      <c r="PY225" s="4"/>
      <c r="PZ225" s="4"/>
      <c r="QA225" s="4"/>
      <c r="QB225" s="4"/>
      <c r="QC225" s="4"/>
      <c r="QD225" s="4"/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4"/>
      <c r="QR225" s="4"/>
      <c r="QS225" s="4"/>
      <c r="QT225" s="4"/>
      <c r="QU225" s="4"/>
      <c r="QV225" s="4"/>
      <c r="QW225" s="4"/>
      <c r="QX225" s="4"/>
      <c r="QY225" s="4"/>
      <c r="QZ225" s="4"/>
      <c r="RA225" s="4"/>
      <c r="RB225" s="4"/>
      <c r="RC225" s="4"/>
      <c r="RD225" s="4"/>
      <c r="RE225" s="4"/>
      <c r="RF225" s="4"/>
      <c r="RG225" s="4"/>
      <c r="RH225" s="4"/>
      <c r="RI225" s="4"/>
      <c r="RJ225" s="4"/>
      <c r="RK225" s="4"/>
      <c r="RL225" s="4"/>
      <c r="RM225" s="4"/>
      <c r="RN225" s="4"/>
      <c r="RO225" s="4"/>
      <c r="RP225" s="4"/>
      <c r="RQ225" s="4"/>
      <c r="RR225" s="4"/>
      <c r="RS225" s="4"/>
      <c r="RT225" s="4"/>
      <c r="RU225" s="4"/>
      <c r="RV225" s="4"/>
      <c r="RW225" s="4"/>
      <c r="RX225" s="4"/>
      <c r="RY225" s="4"/>
      <c r="RZ225" s="4"/>
      <c r="SA225" s="4"/>
      <c r="SB225" s="4"/>
      <c r="SC225" s="4"/>
      <c r="SD225" s="4"/>
      <c r="SE225" s="4"/>
      <c r="SF225" s="4"/>
      <c r="SG225" s="4"/>
      <c r="SH225" s="4"/>
      <c r="SI225" s="4"/>
      <c r="SJ225" s="4"/>
      <c r="SK225" s="4"/>
      <c r="SL225" s="4"/>
      <c r="SM225" s="4"/>
      <c r="SN225" s="4"/>
      <c r="SO225" s="4"/>
      <c r="SP225" s="4"/>
      <c r="SQ225" s="4"/>
      <c r="SR225" s="4"/>
      <c r="SS225" s="4"/>
      <c r="ST225" s="4"/>
      <c r="SU225" s="4"/>
      <c r="SV225" s="4"/>
      <c r="SW225" s="4"/>
      <c r="SX225" s="4"/>
      <c r="SY225" s="4"/>
      <c r="SZ225" s="4"/>
      <c r="TA225" s="4"/>
      <c r="TB225" s="4"/>
      <c r="TC225" s="4"/>
      <c r="TD225" s="4"/>
      <c r="TE225" s="4"/>
      <c r="TF225" s="4"/>
      <c r="TG225" s="4"/>
      <c r="TH225" s="4"/>
      <c r="TI225" s="4"/>
      <c r="TJ225" s="4"/>
      <c r="TK225" s="4"/>
      <c r="TL225" s="4"/>
      <c r="TM225" s="4"/>
      <c r="TN225" s="4"/>
      <c r="TO225" s="4"/>
      <c r="TP225" s="4"/>
      <c r="TQ225" s="4"/>
      <c r="TR225" s="4"/>
      <c r="TS225" s="4"/>
      <c r="TT225" s="4"/>
      <c r="TU225" s="4"/>
      <c r="TV225" s="4"/>
      <c r="TW225" s="4"/>
      <c r="TX225" s="4"/>
      <c r="TY225" s="4"/>
      <c r="TZ225" s="4"/>
      <c r="UA225" s="4"/>
      <c r="UB225" s="4"/>
      <c r="UC225" s="4"/>
      <c r="UD225" s="4"/>
      <c r="UE225" s="4"/>
      <c r="UF225" s="4"/>
      <c r="UG225" s="4"/>
      <c r="UH225" s="4"/>
      <c r="UI225" s="4"/>
      <c r="UJ225" s="4"/>
      <c r="UK225" s="4"/>
      <c r="UL225" s="4"/>
      <c r="UM225" s="4"/>
      <c r="UN225" s="4"/>
      <c r="UO225" s="4"/>
      <c r="UP225" s="4"/>
      <c r="UQ225" s="4"/>
      <c r="UR225" s="4"/>
      <c r="US225" s="4"/>
      <c r="UT225" s="4"/>
      <c r="UU225" s="4"/>
      <c r="UV225" s="4"/>
      <c r="UW225" s="4"/>
      <c r="UX225" s="4"/>
      <c r="UY225" s="4"/>
      <c r="UZ225" s="4"/>
      <c r="VA225" s="4"/>
      <c r="VB225" s="4"/>
      <c r="VC225" s="4"/>
      <c r="VD225" s="4"/>
      <c r="VE225" s="4"/>
      <c r="VF225" s="4"/>
      <c r="VG225" s="4"/>
      <c r="VH225" s="4"/>
      <c r="VI225" s="4"/>
      <c r="VJ225" s="4"/>
      <c r="VK225" s="4"/>
      <c r="VL225" s="4"/>
      <c r="VM225" s="4"/>
      <c r="VN225" s="4"/>
    </row>
    <row r="226" spans="14:586" x14ac:dyDescent="0.25"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/>
      <c r="OP226" s="4"/>
      <c r="OQ226" s="4"/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/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4"/>
      <c r="PR226" s="4"/>
      <c r="PS226" s="4"/>
      <c r="PT226" s="4"/>
      <c r="PU226" s="4"/>
      <c r="PV226" s="4"/>
      <c r="PW226" s="4"/>
      <c r="PX226" s="4"/>
      <c r="PY226" s="4"/>
      <c r="PZ226" s="4"/>
      <c r="QA226" s="4"/>
      <c r="QB226" s="4"/>
      <c r="QC226" s="4"/>
      <c r="QD226" s="4"/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4"/>
      <c r="QR226" s="4"/>
      <c r="QS226" s="4"/>
      <c r="QT226" s="4"/>
      <c r="QU226" s="4"/>
      <c r="QV226" s="4"/>
      <c r="QW226" s="4"/>
      <c r="QX226" s="4"/>
      <c r="QY226" s="4"/>
      <c r="QZ226" s="4"/>
      <c r="RA226" s="4"/>
      <c r="RB226" s="4"/>
      <c r="RC226" s="4"/>
      <c r="RD226" s="4"/>
      <c r="RE226" s="4"/>
      <c r="RF226" s="4"/>
      <c r="RG226" s="4"/>
      <c r="RH226" s="4"/>
      <c r="RI226" s="4"/>
      <c r="RJ226" s="4"/>
      <c r="RK226" s="4"/>
      <c r="RL226" s="4"/>
      <c r="RM226" s="4"/>
      <c r="RN226" s="4"/>
      <c r="RO226" s="4"/>
      <c r="RP226" s="4"/>
      <c r="RQ226" s="4"/>
      <c r="RR226" s="4"/>
      <c r="RS226" s="4"/>
      <c r="RT226" s="4"/>
      <c r="RU226" s="4"/>
      <c r="RV226" s="4"/>
      <c r="RW226" s="4"/>
      <c r="RX226" s="4"/>
      <c r="RY226" s="4"/>
      <c r="RZ226" s="4"/>
      <c r="SA226" s="4"/>
      <c r="SB226" s="4"/>
      <c r="SC226" s="4"/>
      <c r="SD226" s="4"/>
      <c r="SE226" s="4"/>
      <c r="SF226" s="4"/>
      <c r="SG226" s="4"/>
      <c r="SH226" s="4"/>
      <c r="SI226" s="4"/>
      <c r="SJ226" s="4"/>
      <c r="SK226" s="4"/>
      <c r="SL226" s="4"/>
      <c r="SM226" s="4"/>
      <c r="SN226" s="4"/>
      <c r="SO226" s="4"/>
      <c r="SP226" s="4"/>
      <c r="SQ226" s="4"/>
      <c r="SR226" s="4"/>
      <c r="SS226" s="4"/>
      <c r="ST226" s="4"/>
      <c r="SU226" s="4"/>
      <c r="SV226" s="4"/>
      <c r="SW226" s="4"/>
      <c r="SX226" s="4"/>
      <c r="SY226" s="4"/>
      <c r="SZ226" s="4"/>
      <c r="TA226" s="4"/>
      <c r="TB226" s="4"/>
      <c r="TC226" s="4"/>
      <c r="TD226" s="4"/>
      <c r="TE226" s="4"/>
      <c r="TF226" s="4"/>
      <c r="TG226" s="4"/>
      <c r="TH226" s="4"/>
      <c r="TI226" s="4"/>
      <c r="TJ226" s="4"/>
      <c r="TK226" s="4"/>
      <c r="TL226" s="4"/>
      <c r="TM226" s="4"/>
      <c r="TN226" s="4"/>
      <c r="TO226" s="4"/>
      <c r="TP226" s="4"/>
      <c r="TQ226" s="4"/>
      <c r="TR226" s="4"/>
      <c r="TS226" s="4"/>
      <c r="TT226" s="4"/>
      <c r="TU226" s="4"/>
      <c r="TV226" s="4"/>
      <c r="TW226" s="4"/>
      <c r="TX226" s="4"/>
      <c r="TY226" s="4"/>
      <c r="TZ226" s="4"/>
      <c r="UA226" s="4"/>
      <c r="UB226" s="4"/>
      <c r="UC226" s="4"/>
      <c r="UD226" s="4"/>
      <c r="UE226" s="4"/>
      <c r="UF226" s="4"/>
      <c r="UG226" s="4"/>
      <c r="UH226" s="4"/>
      <c r="UI226" s="4"/>
      <c r="UJ226" s="4"/>
      <c r="UK226" s="4"/>
      <c r="UL226" s="4"/>
      <c r="UM226" s="4"/>
      <c r="UN226" s="4"/>
      <c r="UO226" s="4"/>
      <c r="UP226" s="4"/>
      <c r="UQ226" s="4"/>
      <c r="UR226" s="4"/>
      <c r="US226" s="4"/>
      <c r="UT226" s="4"/>
      <c r="UU226" s="4"/>
      <c r="UV226" s="4"/>
      <c r="UW226" s="4"/>
      <c r="UX226" s="4"/>
      <c r="UY226" s="4"/>
      <c r="UZ226" s="4"/>
      <c r="VA226" s="4"/>
      <c r="VB226" s="4"/>
      <c r="VC226" s="4"/>
      <c r="VD226" s="4"/>
      <c r="VE226" s="4"/>
      <c r="VF226" s="4"/>
      <c r="VG226" s="4"/>
      <c r="VH226" s="4"/>
      <c r="VI226" s="4"/>
      <c r="VJ226" s="4"/>
      <c r="VK226" s="4"/>
      <c r="VL226" s="4"/>
      <c r="VM226" s="4"/>
      <c r="VN226" s="4"/>
    </row>
    <row r="227" spans="14:586" x14ac:dyDescent="0.25"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/>
      <c r="OP227" s="4"/>
      <c r="OQ227" s="4"/>
      <c r="OR227" s="4"/>
      <c r="OS227" s="4"/>
      <c r="OT227" s="4"/>
      <c r="OU227" s="4"/>
      <c r="OV227" s="4"/>
      <c r="OW227" s="4"/>
      <c r="OX227" s="4"/>
      <c r="OY227" s="4"/>
      <c r="OZ227" s="4"/>
      <c r="PA227" s="4"/>
      <c r="PB227" s="4"/>
      <c r="PC227" s="4"/>
      <c r="PD227" s="4"/>
      <c r="PE227" s="4"/>
      <c r="PF227" s="4"/>
      <c r="PG227" s="4"/>
      <c r="PH227" s="4"/>
      <c r="PI227" s="4"/>
      <c r="PJ227" s="4"/>
      <c r="PK227" s="4"/>
      <c r="PL227" s="4"/>
      <c r="PM227" s="4"/>
      <c r="PN227" s="4"/>
      <c r="PO227" s="4"/>
      <c r="PP227" s="4"/>
      <c r="PQ227" s="4"/>
      <c r="PR227" s="4"/>
      <c r="PS227" s="4"/>
      <c r="PT227" s="4"/>
      <c r="PU227" s="4"/>
      <c r="PV227" s="4"/>
      <c r="PW227" s="4"/>
      <c r="PX227" s="4"/>
      <c r="PY227" s="4"/>
      <c r="PZ227" s="4"/>
      <c r="QA227" s="4"/>
      <c r="QB227" s="4"/>
      <c r="QC227" s="4"/>
      <c r="QD227" s="4"/>
      <c r="QE227" s="4"/>
      <c r="QF227" s="4"/>
      <c r="QG227" s="4"/>
      <c r="QH227" s="4"/>
      <c r="QI227" s="4"/>
      <c r="QJ227" s="4"/>
      <c r="QK227" s="4"/>
      <c r="QL227" s="4"/>
      <c r="QM227" s="4"/>
      <c r="QN227" s="4"/>
      <c r="QO227" s="4"/>
      <c r="QP227" s="4"/>
      <c r="QQ227" s="4"/>
      <c r="QR227" s="4"/>
      <c r="QS227" s="4"/>
      <c r="QT227" s="4"/>
      <c r="QU227" s="4"/>
      <c r="QV227" s="4"/>
      <c r="QW227" s="4"/>
      <c r="QX227" s="4"/>
      <c r="QY227" s="4"/>
      <c r="QZ227" s="4"/>
      <c r="RA227" s="4"/>
      <c r="RB227" s="4"/>
      <c r="RC227" s="4"/>
      <c r="RD227" s="4"/>
      <c r="RE227" s="4"/>
      <c r="RF227" s="4"/>
      <c r="RG227" s="4"/>
      <c r="RH227" s="4"/>
      <c r="RI227" s="4"/>
      <c r="RJ227" s="4"/>
      <c r="RK227" s="4"/>
      <c r="RL227" s="4"/>
      <c r="RM227" s="4"/>
      <c r="RN227" s="4"/>
      <c r="RO227" s="4"/>
      <c r="RP227" s="4"/>
      <c r="RQ227" s="4"/>
      <c r="RR227" s="4"/>
      <c r="RS227" s="4"/>
      <c r="RT227" s="4"/>
      <c r="RU227" s="4"/>
      <c r="RV227" s="4"/>
      <c r="RW227" s="4"/>
      <c r="RX227" s="4"/>
      <c r="RY227" s="4"/>
      <c r="RZ227" s="4"/>
      <c r="SA227" s="4"/>
      <c r="SB227" s="4"/>
      <c r="SC227" s="4"/>
      <c r="SD227" s="4"/>
      <c r="SE227" s="4"/>
      <c r="SF227" s="4"/>
      <c r="SG227" s="4"/>
      <c r="SH227" s="4"/>
      <c r="SI227" s="4"/>
      <c r="SJ227" s="4"/>
      <c r="SK227" s="4"/>
      <c r="SL227" s="4"/>
      <c r="SM227" s="4"/>
      <c r="SN227" s="4"/>
      <c r="SO227" s="4"/>
      <c r="SP227" s="4"/>
      <c r="SQ227" s="4"/>
      <c r="SR227" s="4"/>
      <c r="SS227" s="4"/>
      <c r="ST227" s="4"/>
      <c r="SU227" s="4"/>
      <c r="SV227" s="4"/>
      <c r="SW227" s="4"/>
      <c r="SX227" s="4"/>
      <c r="SY227" s="4"/>
      <c r="SZ227" s="4"/>
      <c r="TA227" s="4"/>
      <c r="TB227" s="4"/>
      <c r="TC227" s="4"/>
      <c r="TD227" s="4"/>
      <c r="TE227" s="4"/>
      <c r="TF227" s="4"/>
      <c r="TG227" s="4"/>
      <c r="TH227" s="4"/>
      <c r="TI227" s="4"/>
      <c r="TJ227" s="4"/>
      <c r="TK227" s="4"/>
      <c r="TL227" s="4"/>
      <c r="TM227" s="4"/>
      <c r="TN227" s="4"/>
      <c r="TO227" s="4"/>
      <c r="TP227" s="4"/>
      <c r="TQ227" s="4"/>
      <c r="TR227" s="4"/>
      <c r="TS227" s="4"/>
      <c r="TT227" s="4"/>
      <c r="TU227" s="4"/>
      <c r="TV227" s="4"/>
      <c r="TW227" s="4"/>
      <c r="TX227" s="4"/>
      <c r="TY227" s="4"/>
      <c r="TZ227" s="4"/>
      <c r="UA227" s="4"/>
      <c r="UB227" s="4"/>
      <c r="UC227" s="4"/>
      <c r="UD227" s="4"/>
      <c r="UE227" s="4"/>
      <c r="UF227" s="4"/>
      <c r="UG227" s="4"/>
      <c r="UH227" s="4"/>
      <c r="UI227" s="4"/>
      <c r="UJ227" s="4"/>
      <c r="UK227" s="4"/>
      <c r="UL227" s="4"/>
      <c r="UM227" s="4"/>
      <c r="UN227" s="4"/>
      <c r="UO227" s="4"/>
      <c r="UP227" s="4"/>
      <c r="UQ227" s="4"/>
      <c r="UR227" s="4"/>
      <c r="US227" s="4"/>
      <c r="UT227" s="4"/>
      <c r="UU227" s="4"/>
      <c r="UV227" s="4"/>
      <c r="UW227" s="4"/>
      <c r="UX227" s="4"/>
      <c r="UY227" s="4"/>
      <c r="UZ227" s="4"/>
      <c r="VA227" s="4"/>
      <c r="VB227" s="4"/>
      <c r="VC227" s="4"/>
      <c r="VD227" s="4"/>
      <c r="VE227" s="4"/>
      <c r="VF227" s="4"/>
      <c r="VG227" s="4"/>
      <c r="VH227" s="4"/>
      <c r="VI227" s="4"/>
      <c r="VJ227" s="4"/>
      <c r="VK227" s="4"/>
      <c r="VL227" s="4"/>
      <c r="VM227" s="4"/>
      <c r="VN227" s="4"/>
    </row>
    <row r="228" spans="14:586" x14ac:dyDescent="0.25"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/>
      <c r="OP228" s="4"/>
      <c r="OQ228" s="4"/>
      <c r="OR228" s="4"/>
      <c r="OS228" s="4"/>
      <c r="OT228" s="4"/>
      <c r="OU228" s="4"/>
      <c r="OV228" s="4"/>
      <c r="OW228" s="4"/>
      <c r="OX228" s="4"/>
      <c r="OY228" s="4"/>
      <c r="OZ228" s="4"/>
      <c r="PA228" s="4"/>
      <c r="PB228" s="4"/>
      <c r="PC228" s="4"/>
      <c r="PD228" s="4"/>
      <c r="PE228" s="4"/>
      <c r="PF228" s="4"/>
      <c r="PG228" s="4"/>
      <c r="PH228" s="4"/>
      <c r="PI228" s="4"/>
      <c r="PJ228" s="4"/>
      <c r="PK228" s="4"/>
      <c r="PL228" s="4"/>
      <c r="PM228" s="4"/>
      <c r="PN228" s="4"/>
      <c r="PO228" s="4"/>
      <c r="PP228" s="4"/>
      <c r="PQ228" s="4"/>
      <c r="PR228" s="4"/>
      <c r="PS228" s="4"/>
      <c r="PT228" s="4"/>
      <c r="PU228" s="4"/>
      <c r="PV228" s="4"/>
      <c r="PW228" s="4"/>
      <c r="PX228" s="4"/>
      <c r="PY228" s="4"/>
      <c r="PZ228" s="4"/>
      <c r="QA228" s="4"/>
      <c r="QB228" s="4"/>
      <c r="QC228" s="4"/>
      <c r="QD228" s="4"/>
      <c r="QE228" s="4"/>
      <c r="QF228" s="4"/>
      <c r="QG228" s="4"/>
      <c r="QH228" s="4"/>
      <c r="QI228" s="4"/>
      <c r="QJ228" s="4"/>
      <c r="QK228" s="4"/>
      <c r="QL228" s="4"/>
      <c r="QM228" s="4"/>
      <c r="QN228" s="4"/>
      <c r="QO228" s="4"/>
      <c r="QP228" s="4"/>
      <c r="QQ228" s="4"/>
      <c r="QR228" s="4"/>
      <c r="QS228" s="4"/>
      <c r="QT228" s="4"/>
      <c r="QU228" s="4"/>
      <c r="QV228" s="4"/>
      <c r="QW228" s="4"/>
      <c r="QX228" s="4"/>
      <c r="QY228" s="4"/>
      <c r="QZ228" s="4"/>
      <c r="RA228" s="4"/>
      <c r="RB228" s="4"/>
      <c r="RC228" s="4"/>
      <c r="RD228" s="4"/>
      <c r="RE228" s="4"/>
      <c r="RF228" s="4"/>
      <c r="RG228" s="4"/>
      <c r="RH228" s="4"/>
      <c r="RI228" s="4"/>
      <c r="RJ228" s="4"/>
      <c r="RK228" s="4"/>
      <c r="RL228" s="4"/>
      <c r="RM228" s="4"/>
      <c r="RN228" s="4"/>
      <c r="RO228" s="4"/>
      <c r="RP228" s="4"/>
      <c r="RQ228" s="4"/>
      <c r="RR228" s="4"/>
      <c r="RS228" s="4"/>
      <c r="RT228" s="4"/>
      <c r="RU228" s="4"/>
      <c r="RV228" s="4"/>
      <c r="RW228" s="4"/>
      <c r="RX228" s="4"/>
      <c r="RY228" s="4"/>
      <c r="RZ228" s="4"/>
      <c r="SA228" s="4"/>
      <c r="SB228" s="4"/>
      <c r="SC228" s="4"/>
      <c r="SD228" s="4"/>
      <c r="SE228" s="4"/>
      <c r="SF228" s="4"/>
      <c r="SG228" s="4"/>
      <c r="SH228" s="4"/>
      <c r="SI228" s="4"/>
      <c r="SJ228" s="4"/>
      <c r="SK228" s="4"/>
      <c r="SL228" s="4"/>
      <c r="SM228" s="4"/>
      <c r="SN228" s="4"/>
      <c r="SO228" s="4"/>
      <c r="SP228" s="4"/>
      <c r="SQ228" s="4"/>
      <c r="SR228" s="4"/>
      <c r="SS228" s="4"/>
      <c r="ST228" s="4"/>
      <c r="SU228" s="4"/>
      <c r="SV228" s="4"/>
      <c r="SW228" s="4"/>
      <c r="SX228" s="4"/>
      <c r="SY228" s="4"/>
      <c r="SZ228" s="4"/>
      <c r="TA228" s="4"/>
      <c r="TB228" s="4"/>
      <c r="TC228" s="4"/>
      <c r="TD228" s="4"/>
      <c r="TE228" s="4"/>
      <c r="TF228" s="4"/>
      <c r="TG228" s="4"/>
      <c r="TH228" s="4"/>
      <c r="TI228" s="4"/>
      <c r="TJ228" s="4"/>
      <c r="TK228" s="4"/>
      <c r="TL228" s="4"/>
      <c r="TM228" s="4"/>
      <c r="TN228" s="4"/>
      <c r="TO228" s="4"/>
      <c r="TP228" s="4"/>
      <c r="TQ228" s="4"/>
      <c r="TR228" s="4"/>
      <c r="TS228" s="4"/>
      <c r="TT228" s="4"/>
      <c r="TU228" s="4"/>
      <c r="TV228" s="4"/>
      <c r="TW228" s="4"/>
      <c r="TX228" s="4"/>
      <c r="TY228" s="4"/>
      <c r="TZ228" s="4"/>
      <c r="UA228" s="4"/>
      <c r="UB228" s="4"/>
      <c r="UC228" s="4"/>
      <c r="UD228" s="4"/>
      <c r="UE228" s="4"/>
      <c r="UF228" s="4"/>
      <c r="UG228" s="4"/>
      <c r="UH228" s="4"/>
      <c r="UI228" s="4"/>
      <c r="UJ228" s="4"/>
      <c r="UK228" s="4"/>
      <c r="UL228" s="4"/>
      <c r="UM228" s="4"/>
      <c r="UN228" s="4"/>
      <c r="UO228" s="4"/>
      <c r="UP228" s="4"/>
      <c r="UQ228" s="4"/>
      <c r="UR228" s="4"/>
      <c r="US228" s="4"/>
      <c r="UT228" s="4"/>
      <c r="UU228" s="4"/>
      <c r="UV228" s="4"/>
      <c r="UW228" s="4"/>
      <c r="UX228" s="4"/>
      <c r="UY228" s="4"/>
      <c r="UZ228" s="4"/>
      <c r="VA228" s="4"/>
      <c r="VB228" s="4"/>
      <c r="VC228" s="4"/>
      <c r="VD228" s="4"/>
      <c r="VE228" s="4"/>
      <c r="VF228" s="4"/>
      <c r="VG228" s="4"/>
      <c r="VH228" s="4"/>
      <c r="VI228" s="4"/>
      <c r="VJ228" s="4"/>
      <c r="VK228" s="4"/>
      <c r="VL228" s="4"/>
      <c r="VM228" s="4"/>
      <c r="VN228" s="4"/>
    </row>
    <row r="229" spans="14:586" x14ac:dyDescent="0.25"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/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/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/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/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4"/>
      <c r="QR229" s="4"/>
      <c r="QS229" s="4"/>
      <c r="QT229" s="4"/>
      <c r="QU229" s="4"/>
      <c r="QV229" s="4"/>
      <c r="QW229" s="4"/>
      <c r="QX229" s="4"/>
      <c r="QY229" s="4"/>
      <c r="QZ229" s="4"/>
      <c r="RA229" s="4"/>
      <c r="RB229" s="4"/>
      <c r="RC229" s="4"/>
      <c r="RD229" s="4"/>
      <c r="RE229" s="4"/>
      <c r="RF229" s="4"/>
      <c r="RG229" s="4"/>
      <c r="RH229" s="4"/>
      <c r="RI229" s="4"/>
      <c r="RJ229" s="4"/>
      <c r="RK229" s="4"/>
      <c r="RL229" s="4"/>
      <c r="RM229" s="4"/>
      <c r="RN229" s="4"/>
      <c r="RO229" s="4"/>
      <c r="RP229" s="4"/>
      <c r="RQ229" s="4"/>
      <c r="RR229" s="4"/>
      <c r="RS229" s="4"/>
      <c r="RT229" s="4"/>
      <c r="RU229" s="4"/>
      <c r="RV229" s="4"/>
      <c r="RW229" s="4"/>
      <c r="RX229" s="4"/>
      <c r="RY229" s="4"/>
      <c r="RZ229" s="4"/>
      <c r="SA229" s="4"/>
      <c r="SB229" s="4"/>
      <c r="SC229" s="4"/>
      <c r="SD229" s="4"/>
      <c r="SE229" s="4"/>
      <c r="SF229" s="4"/>
      <c r="SG229" s="4"/>
      <c r="SH229" s="4"/>
      <c r="SI229" s="4"/>
      <c r="SJ229" s="4"/>
      <c r="SK229" s="4"/>
      <c r="SL229" s="4"/>
      <c r="SM229" s="4"/>
      <c r="SN229" s="4"/>
      <c r="SO229" s="4"/>
      <c r="SP229" s="4"/>
      <c r="SQ229" s="4"/>
      <c r="SR229" s="4"/>
      <c r="SS229" s="4"/>
      <c r="ST229" s="4"/>
      <c r="SU229" s="4"/>
      <c r="SV229" s="4"/>
      <c r="SW229" s="4"/>
      <c r="SX229" s="4"/>
      <c r="SY229" s="4"/>
      <c r="SZ229" s="4"/>
      <c r="TA229" s="4"/>
      <c r="TB229" s="4"/>
      <c r="TC229" s="4"/>
      <c r="TD229" s="4"/>
      <c r="TE229" s="4"/>
      <c r="TF229" s="4"/>
      <c r="TG229" s="4"/>
      <c r="TH229" s="4"/>
      <c r="TI229" s="4"/>
      <c r="TJ229" s="4"/>
      <c r="TK229" s="4"/>
      <c r="TL229" s="4"/>
      <c r="TM229" s="4"/>
      <c r="TN229" s="4"/>
      <c r="TO229" s="4"/>
      <c r="TP229" s="4"/>
      <c r="TQ229" s="4"/>
      <c r="TR229" s="4"/>
      <c r="TS229" s="4"/>
      <c r="TT229" s="4"/>
      <c r="TU229" s="4"/>
      <c r="TV229" s="4"/>
      <c r="TW229" s="4"/>
      <c r="TX229" s="4"/>
      <c r="TY229" s="4"/>
      <c r="TZ229" s="4"/>
      <c r="UA229" s="4"/>
      <c r="UB229" s="4"/>
      <c r="UC229" s="4"/>
      <c r="UD229" s="4"/>
      <c r="UE229" s="4"/>
      <c r="UF229" s="4"/>
      <c r="UG229" s="4"/>
      <c r="UH229" s="4"/>
      <c r="UI229" s="4"/>
      <c r="UJ229" s="4"/>
      <c r="UK229" s="4"/>
      <c r="UL229" s="4"/>
      <c r="UM229" s="4"/>
      <c r="UN229" s="4"/>
      <c r="UO229" s="4"/>
      <c r="UP229" s="4"/>
      <c r="UQ229" s="4"/>
      <c r="UR229" s="4"/>
      <c r="US229" s="4"/>
      <c r="UT229" s="4"/>
      <c r="UU229" s="4"/>
      <c r="UV229" s="4"/>
      <c r="UW229" s="4"/>
      <c r="UX229" s="4"/>
      <c r="UY229" s="4"/>
      <c r="UZ229" s="4"/>
      <c r="VA229" s="4"/>
      <c r="VB229" s="4"/>
      <c r="VC229" s="4"/>
      <c r="VD229" s="4"/>
      <c r="VE229" s="4"/>
      <c r="VF229" s="4"/>
      <c r="VG229" s="4"/>
      <c r="VH229" s="4"/>
      <c r="VI229" s="4"/>
      <c r="VJ229" s="4"/>
      <c r="VK229" s="4"/>
      <c r="VL229" s="4"/>
      <c r="VM229" s="4"/>
      <c r="VN229" s="4"/>
    </row>
    <row r="230" spans="14:586" x14ac:dyDescent="0.25"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/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/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/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/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4"/>
      <c r="QR230" s="4"/>
      <c r="QS230" s="4"/>
      <c r="QT230" s="4"/>
      <c r="QU230" s="4"/>
      <c r="QV230" s="4"/>
      <c r="QW230" s="4"/>
      <c r="QX230" s="4"/>
      <c r="QY230" s="4"/>
      <c r="QZ230" s="4"/>
      <c r="RA230" s="4"/>
      <c r="RB230" s="4"/>
      <c r="RC230" s="4"/>
      <c r="RD230" s="4"/>
      <c r="RE230" s="4"/>
      <c r="RF230" s="4"/>
      <c r="RG230" s="4"/>
      <c r="RH230" s="4"/>
      <c r="RI230" s="4"/>
      <c r="RJ230" s="4"/>
      <c r="RK230" s="4"/>
      <c r="RL230" s="4"/>
      <c r="RM230" s="4"/>
      <c r="RN230" s="4"/>
      <c r="RO230" s="4"/>
      <c r="RP230" s="4"/>
      <c r="RQ230" s="4"/>
      <c r="RR230" s="4"/>
      <c r="RS230" s="4"/>
      <c r="RT230" s="4"/>
      <c r="RU230" s="4"/>
      <c r="RV230" s="4"/>
      <c r="RW230" s="4"/>
      <c r="RX230" s="4"/>
      <c r="RY230" s="4"/>
      <c r="RZ230" s="4"/>
      <c r="SA230" s="4"/>
      <c r="SB230" s="4"/>
      <c r="SC230" s="4"/>
      <c r="SD230" s="4"/>
      <c r="SE230" s="4"/>
      <c r="SF230" s="4"/>
      <c r="SG230" s="4"/>
      <c r="SH230" s="4"/>
      <c r="SI230" s="4"/>
      <c r="SJ230" s="4"/>
      <c r="SK230" s="4"/>
      <c r="SL230" s="4"/>
      <c r="SM230" s="4"/>
      <c r="SN230" s="4"/>
      <c r="SO230" s="4"/>
      <c r="SP230" s="4"/>
      <c r="SQ230" s="4"/>
      <c r="SR230" s="4"/>
      <c r="SS230" s="4"/>
      <c r="ST230" s="4"/>
      <c r="SU230" s="4"/>
      <c r="SV230" s="4"/>
      <c r="SW230" s="4"/>
      <c r="SX230" s="4"/>
      <c r="SY230" s="4"/>
      <c r="SZ230" s="4"/>
      <c r="TA230" s="4"/>
      <c r="TB230" s="4"/>
      <c r="TC230" s="4"/>
      <c r="TD230" s="4"/>
      <c r="TE230" s="4"/>
      <c r="TF230" s="4"/>
      <c r="TG230" s="4"/>
      <c r="TH230" s="4"/>
      <c r="TI230" s="4"/>
      <c r="TJ230" s="4"/>
      <c r="TK230" s="4"/>
      <c r="TL230" s="4"/>
      <c r="TM230" s="4"/>
      <c r="TN230" s="4"/>
      <c r="TO230" s="4"/>
      <c r="TP230" s="4"/>
      <c r="TQ230" s="4"/>
      <c r="TR230" s="4"/>
      <c r="TS230" s="4"/>
      <c r="TT230" s="4"/>
      <c r="TU230" s="4"/>
      <c r="TV230" s="4"/>
      <c r="TW230" s="4"/>
      <c r="TX230" s="4"/>
      <c r="TY230" s="4"/>
      <c r="TZ230" s="4"/>
      <c r="UA230" s="4"/>
      <c r="UB230" s="4"/>
      <c r="UC230" s="4"/>
      <c r="UD230" s="4"/>
      <c r="UE230" s="4"/>
      <c r="UF230" s="4"/>
      <c r="UG230" s="4"/>
      <c r="UH230" s="4"/>
      <c r="UI230" s="4"/>
      <c r="UJ230" s="4"/>
      <c r="UK230" s="4"/>
      <c r="UL230" s="4"/>
      <c r="UM230" s="4"/>
      <c r="UN230" s="4"/>
      <c r="UO230" s="4"/>
      <c r="UP230" s="4"/>
      <c r="UQ230" s="4"/>
      <c r="UR230" s="4"/>
      <c r="US230" s="4"/>
      <c r="UT230" s="4"/>
      <c r="UU230" s="4"/>
      <c r="UV230" s="4"/>
      <c r="UW230" s="4"/>
      <c r="UX230" s="4"/>
      <c r="UY230" s="4"/>
      <c r="UZ230" s="4"/>
      <c r="VA230" s="4"/>
      <c r="VB230" s="4"/>
      <c r="VC230" s="4"/>
      <c r="VD230" s="4"/>
      <c r="VE230" s="4"/>
      <c r="VF230" s="4"/>
      <c r="VG230" s="4"/>
      <c r="VH230" s="4"/>
      <c r="VI230" s="4"/>
      <c r="VJ230" s="4"/>
      <c r="VK230" s="4"/>
      <c r="VL230" s="4"/>
      <c r="VM230" s="4"/>
      <c r="VN230" s="4"/>
    </row>
    <row r="231" spans="14:586" x14ac:dyDescent="0.25"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/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/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/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/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4"/>
      <c r="QR231" s="4"/>
      <c r="QS231" s="4"/>
      <c r="QT231" s="4"/>
      <c r="QU231" s="4"/>
      <c r="QV231" s="4"/>
      <c r="QW231" s="4"/>
      <c r="QX231" s="4"/>
      <c r="QY231" s="4"/>
      <c r="QZ231" s="4"/>
      <c r="RA231" s="4"/>
      <c r="RB231" s="4"/>
      <c r="RC231" s="4"/>
      <c r="RD231" s="4"/>
      <c r="RE231" s="4"/>
      <c r="RF231" s="4"/>
      <c r="RG231" s="4"/>
      <c r="RH231" s="4"/>
      <c r="RI231" s="4"/>
      <c r="RJ231" s="4"/>
      <c r="RK231" s="4"/>
      <c r="RL231" s="4"/>
      <c r="RM231" s="4"/>
      <c r="RN231" s="4"/>
      <c r="RO231" s="4"/>
      <c r="RP231" s="4"/>
      <c r="RQ231" s="4"/>
      <c r="RR231" s="4"/>
      <c r="RS231" s="4"/>
      <c r="RT231" s="4"/>
      <c r="RU231" s="4"/>
      <c r="RV231" s="4"/>
      <c r="RW231" s="4"/>
      <c r="RX231" s="4"/>
      <c r="RY231" s="4"/>
      <c r="RZ231" s="4"/>
      <c r="SA231" s="4"/>
      <c r="SB231" s="4"/>
      <c r="SC231" s="4"/>
      <c r="SD231" s="4"/>
      <c r="SE231" s="4"/>
      <c r="SF231" s="4"/>
      <c r="SG231" s="4"/>
      <c r="SH231" s="4"/>
      <c r="SI231" s="4"/>
      <c r="SJ231" s="4"/>
      <c r="SK231" s="4"/>
      <c r="SL231" s="4"/>
      <c r="SM231" s="4"/>
      <c r="SN231" s="4"/>
      <c r="SO231" s="4"/>
      <c r="SP231" s="4"/>
      <c r="SQ231" s="4"/>
      <c r="SR231" s="4"/>
      <c r="SS231" s="4"/>
      <c r="ST231" s="4"/>
      <c r="SU231" s="4"/>
      <c r="SV231" s="4"/>
      <c r="SW231" s="4"/>
      <c r="SX231" s="4"/>
      <c r="SY231" s="4"/>
      <c r="SZ231" s="4"/>
      <c r="TA231" s="4"/>
      <c r="TB231" s="4"/>
      <c r="TC231" s="4"/>
      <c r="TD231" s="4"/>
      <c r="TE231" s="4"/>
      <c r="TF231" s="4"/>
      <c r="TG231" s="4"/>
      <c r="TH231" s="4"/>
      <c r="TI231" s="4"/>
      <c r="TJ231" s="4"/>
      <c r="TK231" s="4"/>
      <c r="TL231" s="4"/>
      <c r="TM231" s="4"/>
      <c r="TN231" s="4"/>
      <c r="TO231" s="4"/>
      <c r="TP231" s="4"/>
      <c r="TQ231" s="4"/>
      <c r="TR231" s="4"/>
      <c r="TS231" s="4"/>
      <c r="TT231" s="4"/>
      <c r="TU231" s="4"/>
      <c r="TV231" s="4"/>
      <c r="TW231" s="4"/>
      <c r="TX231" s="4"/>
      <c r="TY231" s="4"/>
      <c r="TZ231" s="4"/>
      <c r="UA231" s="4"/>
      <c r="UB231" s="4"/>
      <c r="UC231" s="4"/>
      <c r="UD231" s="4"/>
      <c r="UE231" s="4"/>
      <c r="UF231" s="4"/>
      <c r="UG231" s="4"/>
      <c r="UH231" s="4"/>
      <c r="UI231" s="4"/>
      <c r="UJ231" s="4"/>
      <c r="UK231" s="4"/>
      <c r="UL231" s="4"/>
      <c r="UM231" s="4"/>
      <c r="UN231" s="4"/>
      <c r="UO231" s="4"/>
      <c r="UP231" s="4"/>
      <c r="UQ231" s="4"/>
      <c r="UR231" s="4"/>
      <c r="US231" s="4"/>
      <c r="UT231" s="4"/>
      <c r="UU231" s="4"/>
      <c r="UV231" s="4"/>
      <c r="UW231" s="4"/>
      <c r="UX231" s="4"/>
      <c r="UY231" s="4"/>
      <c r="UZ231" s="4"/>
      <c r="VA231" s="4"/>
      <c r="VB231" s="4"/>
      <c r="VC231" s="4"/>
      <c r="VD231" s="4"/>
      <c r="VE231" s="4"/>
      <c r="VF231" s="4"/>
      <c r="VG231" s="4"/>
      <c r="VH231" s="4"/>
      <c r="VI231" s="4"/>
      <c r="VJ231" s="4"/>
      <c r="VK231" s="4"/>
      <c r="VL231" s="4"/>
      <c r="VM231" s="4"/>
      <c r="VN231" s="4"/>
    </row>
    <row r="232" spans="14:586" x14ac:dyDescent="0.25"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/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/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/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/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4"/>
      <c r="QR232" s="4"/>
      <c r="QS232" s="4"/>
      <c r="QT232" s="4"/>
      <c r="QU232" s="4"/>
      <c r="QV232" s="4"/>
      <c r="QW232" s="4"/>
      <c r="QX232" s="4"/>
      <c r="QY232" s="4"/>
      <c r="QZ232" s="4"/>
      <c r="RA232" s="4"/>
      <c r="RB232" s="4"/>
      <c r="RC232" s="4"/>
      <c r="RD232" s="4"/>
      <c r="RE232" s="4"/>
      <c r="RF232" s="4"/>
      <c r="RG232" s="4"/>
      <c r="RH232" s="4"/>
      <c r="RI232" s="4"/>
      <c r="RJ232" s="4"/>
      <c r="RK232" s="4"/>
      <c r="RL232" s="4"/>
      <c r="RM232" s="4"/>
      <c r="RN232" s="4"/>
      <c r="RO232" s="4"/>
      <c r="RP232" s="4"/>
      <c r="RQ232" s="4"/>
      <c r="RR232" s="4"/>
      <c r="RS232" s="4"/>
      <c r="RT232" s="4"/>
      <c r="RU232" s="4"/>
      <c r="RV232" s="4"/>
      <c r="RW232" s="4"/>
      <c r="RX232" s="4"/>
      <c r="RY232" s="4"/>
      <c r="RZ232" s="4"/>
      <c r="SA232" s="4"/>
      <c r="SB232" s="4"/>
      <c r="SC232" s="4"/>
      <c r="SD232" s="4"/>
      <c r="SE232" s="4"/>
      <c r="SF232" s="4"/>
      <c r="SG232" s="4"/>
      <c r="SH232" s="4"/>
      <c r="SI232" s="4"/>
      <c r="SJ232" s="4"/>
      <c r="SK232" s="4"/>
      <c r="SL232" s="4"/>
      <c r="SM232" s="4"/>
      <c r="SN232" s="4"/>
      <c r="SO232" s="4"/>
      <c r="SP232" s="4"/>
      <c r="SQ232" s="4"/>
      <c r="SR232" s="4"/>
      <c r="SS232" s="4"/>
      <c r="ST232" s="4"/>
      <c r="SU232" s="4"/>
      <c r="SV232" s="4"/>
      <c r="SW232" s="4"/>
      <c r="SX232" s="4"/>
      <c r="SY232" s="4"/>
      <c r="SZ232" s="4"/>
      <c r="TA232" s="4"/>
      <c r="TB232" s="4"/>
      <c r="TC232" s="4"/>
      <c r="TD232" s="4"/>
      <c r="TE232" s="4"/>
      <c r="TF232" s="4"/>
      <c r="TG232" s="4"/>
      <c r="TH232" s="4"/>
      <c r="TI232" s="4"/>
      <c r="TJ232" s="4"/>
      <c r="TK232" s="4"/>
      <c r="TL232" s="4"/>
      <c r="TM232" s="4"/>
      <c r="TN232" s="4"/>
      <c r="TO232" s="4"/>
      <c r="TP232" s="4"/>
      <c r="TQ232" s="4"/>
      <c r="TR232" s="4"/>
      <c r="TS232" s="4"/>
      <c r="TT232" s="4"/>
      <c r="TU232" s="4"/>
      <c r="TV232" s="4"/>
      <c r="TW232" s="4"/>
      <c r="TX232" s="4"/>
      <c r="TY232" s="4"/>
      <c r="TZ232" s="4"/>
      <c r="UA232" s="4"/>
      <c r="UB232" s="4"/>
      <c r="UC232" s="4"/>
      <c r="UD232" s="4"/>
      <c r="UE232" s="4"/>
      <c r="UF232" s="4"/>
      <c r="UG232" s="4"/>
      <c r="UH232" s="4"/>
      <c r="UI232" s="4"/>
      <c r="UJ232" s="4"/>
      <c r="UK232" s="4"/>
      <c r="UL232" s="4"/>
      <c r="UM232" s="4"/>
      <c r="UN232" s="4"/>
      <c r="UO232" s="4"/>
      <c r="UP232" s="4"/>
      <c r="UQ232" s="4"/>
      <c r="UR232" s="4"/>
      <c r="US232" s="4"/>
      <c r="UT232" s="4"/>
      <c r="UU232" s="4"/>
      <c r="UV232" s="4"/>
      <c r="UW232" s="4"/>
      <c r="UX232" s="4"/>
      <c r="UY232" s="4"/>
      <c r="UZ232" s="4"/>
      <c r="VA232" s="4"/>
      <c r="VB232" s="4"/>
      <c r="VC232" s="4"/>
      <c r="VD232" s="4"/>
      <c r="VE232" s="4"/>
      <c r="VF232" s="4"/>
      <c r="VG232" s="4"/>
      <c r="VH232" s="4"/>
      <c r="VI232" s="4"/>
      <c r="VJ232" s="4"/>
      <c r="VK232" s="4"/>
      <c r="VL232" s="4"/>
      <c r="VM232" s="4"/>
      <c r="VN232" s="4"/>
    </row>
    <row r="233" spans="14:586" x14ac:dyDescent="0.25"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/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/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/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/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4"/>
      <c r="QR233" s="4"/>
      <c r="QS233" s="4"/>
      <c r="QT233" s="4"/>
      <c r="QU233" s="4"/>
      <c r="QV233" s="4"/>
      <c r="QW233" s="4"/>
      <c r="QX233" s="4"/>
      <c r="QY233" s="4"/>
      <c r="QZ233" s="4"/>
      <c r="RA233" s="4"/>
      <c r="RB233" s="4"/>
      <c r="RC233" s="4"/>
      <c r="RD233" s="4"/>
      <c r="RE233" s="4"/>
      <c r="RF233" s="4"/>
      <c r="RG233" s="4"/>
      <c r="RH233" s="4"/>
      <c r="RI233" s="4"/>
      <c r="RJ233" s="4"/>
      <c r="RK233" s="4"/>
      <c r="RL233" s="4"/>
      <c r="RM233" s="4"/>
      <c r="RN233" s="4"/>
      <c r="RO233" s="4"/>
      <c r="RP233" s="4"/>
      <c r="RQ233" s="4"/>
      <c r="RR233" s="4"/>
      <c r="RS233" s="4"/>
      <c r="RT233" s="4"/>
      <c r="RU233" s="4"/>
      <c r="RV233" s="4"/>
      <c r="RW233" s="4"/>
      <c r="RX233" s="4"/>
      <c r="RY233" s="4"/>
      <c r="RZ233" s="4"/>
      <c r="SA233" s="4"/>
      <c r="SB233" s="4"/>
      <c r="SC233" s="4"/>
      <c r="SD233" s="4"/>
      <c r="SE233" s="4"/>
      <c r="SF233" s="4"/>
      <c r="SG233" s="4"/>
      <c r="SH233" s="4"/>
      <c r="SI233" s="4"/>
      <c r="SJ233" s="4"/>
      <c r="SK233" s="4"/>
      <c r="SL233" s="4"/>
      <c r="SM233" s="4"/>
      <c r="SN233" s="4"/>
      <c r="SO233" s="4"/>
      <c r="SP233" s="4"/>
      <c r="SQ233" s="4"/>
      <c r="SR233" s="4"/>
      <c r="SS233" s="4"/>
      <c r="ST233" s="4"/>
      <c r="SU233" s="4"/>
      <c r="SV233" s="4"/>
      <c r="SW233" s="4"/>
      <c r="SX233" s="4"/>
      <c r="SY233" s="4"/>
      <c r="SZ233" s="4"/>
      <c r="TA233" s="4"/>
      <c r="TB233" s="4"/>
      <c r="TC233" s="4"/>
      <c r="TD233" s="4"/>
      <c r="TE233" s="4"/>
      <c r="TF233" s="4"/>
      <c r="TG233" s="4"/>
      <c r="TH233" s="4"/>
      <c r="TI233" s="4"/>
      <c r="TJ233" s="4"/>
      <c r="TK233" s="4"/>
      <c r="TL233" s="4"/>
      <c r="TM233" s="4"/>
      <c r="TN233" s="4"/>
      <c r="TO233" s="4"/>
      <c r="TP233" s="4"/>
      <c r="TQ233" s="4"/>
      <c r="TR233" s="4"/>
      <c r="TS233" s="4"/>
      <c r="TT233" s="4"/>
      <c r="TU233" s="4"/>
      <c r="TV233" s="4"/>
      <c r="TW233" s="4"/>
      <c r="TX233" s="4"/>
      <c r="TY233" s="4"/>
      <c r="TZ233" s="4"/>
      <c r="UA233" s="4"/>
      <c r="UB233" s="4"/>
      <c r="UC233" s="4"/>
      <c r="UD233" s="4"/>
      <c r="UE233" s="4"/>
      <c r="UF233" s="4"/>
      <c r="UG233" s="4"/>
      <c r="UH233" s="4"/>
      <c r="UI233" s="4"/>
      <c r="UJ233" s="4"/>
      <c r="UK233" s="4"/>
      <c r="UL233" s="4"/>
      <c r="UM233" s="4"/>
      <c r="UN233" s="4"/>
      <c r="UO233" s="4"/>
      <c r="UP233" s="4"/>
      <c r="UQ233" s="4"/>
      <c r="UR233" s="4"/>
      <c r="US233" s="4"/>
      <c r="UT233" s="4"/>
      <c r="UU233" s="4"/>
      <c r="UV233" s="4"/>
      <c r="UW233" s="4"/>
      <c r="UX233" s="4"/>
      <c r="UY233" s="4"/>
      <c r="UZ233" s="4"/>
      <c r="VA233" s="4"/>
      <c r="VB233" s="4"/>
      <c r="VC233" s="4"/>
      <c r="VD233" s="4"/>
      <c r="VE233" s="4"/>
      <c r="VF233" s="4"/>
      <c r="VG233" s="4"/>
      <c r="VH233" s="4"/>
      <c r="VI233" s="4"/>
      <c r="VJ233" s="4"/>
      <c r="VK233" s="4"/>
      <c r="VL233" s="4"/>
      <c r="VM233" s="4"/>
      <c r="VN233" s="4"/>
    </row>
    <row r="234" spans="14:586" x14ac:dyDescent="0.25"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4"/>
      <c r="OR234" s="4"/>
      <c r="OS234" s="4"/>
      <c r="OT234" s="4"/>
      <c r="OU234" s="4"/>
      <c r="OV234" s="4"/>
      <c r="OW234" s="4"/>
      <c r="OX234" s="4"/>
      <c r="OY234" s="4"/>
      <c r="OZ234" s="4"/>
      <c r="PA234" s="4"/>
      <c r="PB234" s="4"/>
      <c r="PC234" s="4"/>
      <c r="PD234" s="4"/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4"/>
      <c r="PR234" s="4"/>
      <c r="PS234" s="4"/>
      <c r="PT234" s="4"/>
      <c r="PU234" s="4"/>
      <c r="PV234" s="4"/>
      <c r="PW234" s="4"/>
      <c r="PX234" s="4"/>
      <c r="PY234" s="4"/>
      <c r="PZ234" s="4"/>
      <c r="QA234" s="4"/>
      <c r="QB234" s="4"/>
      <c r="QC234" s="4"/>
      <c r="QD234" s="4"/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4"/>
      <c r="QR234" s="4"/>
      <c r="QS234" s="4"/>
      <c r="QT234" s="4"/>
      <c r="QU234" s="4"/>
      <c r="QV234" s="4"/>
      <c r="QW234" s="4"/>
      <c r="QX234" s="4"/>
      <c r="QY234" s="4"/>
      <c r="QZ234" s="4"/>
      <c r="RA234" s="4"/>
      <c r="RB234" s="4"/>
      <c r="RC234" s="4"/>
      <c r="RD234" s="4"/>
      <c r="RE234" s="4"/>
      <c r="RF234" s="4"/>
      <c r="RG234" s="4"/>
      <c r="RH234" s="4"/>
      <c r="RI234" s="4"/>
      <c r="RJ234" s="4"/>
      <c r="RK234" s="4"/>
      <c r="RL234" s="4"/>
      <c r="RM234" s="4"/>
      <c r="RN234" s="4"/>
      <c r="RO234" s="4"/>
      <c r="RP234" s="4"/>
      <c r="RQ234" s="4"/>
      <c r="RR234" s="4"/>
      <c r="RS234" s="4"/>
      <c r="RT234" s="4"/>
      <c r="RU234" s="4"/>
      <c r="RV234" s="4"/>
      <c r="RW234" s="4"/>
      <c r="RX234" s="4"/>
      <c r="RY234" s="4"/>
      <c r="RZ234" s="4"/>
      <c r="SA234" s="4"/>
      <c r="SB234" s="4"/>
      <c r="SC234" s="4"/>
      <c r="SD234" s="4"/>
      <c r="SE234" s="4"/>
      <c r="SF234" s="4"/>
      <c r="SG234" s="4"/>
      <c r="SH234" s="4"/>
      <c r="SI234" s="4"/>
      <c r="SJ234" s="4"/>
      <c r="SK234" s="4"/>
      <c r="SL234" s="4"/>
      <c r="SM234" s="4"/>
      <c r="SN234" s="4"/>
      <c r="SO234" s="4"/>
      <c r="SP234" s="4"/>
      <c r="SQ234" s="4"/>
      <c r="SR234" s="4"/>
      <c r="SS234" s="4"/>
      <c r="ST234" s="4"/>
      <c r="SU234" s="4"/>
      <c r="SV234" s="4"/>
      <c r="SW234" s="4"/>
      <c r="SX234" s="4"/>
      <c r="SY234" s="4"/>
      <c r="SZ234" s="4"/>
      <c r="TA234" s="4"/>
      <c r="TB234" s="4"/>
      <c r="TC234" s="4"/>
      <c r="TD234" s="4"/>
      <c r="TE234" s="4"/>
      <c r="TF234" s="4"/>
      <c r="TG234" s="4"/>
      <c r="TH234" s="4"/>
      <c r="TI234" s="4"/>
      <c r="TJ234" s="4"/>
      <c r="TK234" s="4"/>
      <c r="TL234" s="4"/>
      <c r="TM234" s="4"/>
      <c r="TN234" s="4"/>
      <c r="TO234" s="4"/>
      <c r="TP234" s="4"/>
      <c r="TQ234" s="4"/>
      <c r="TR234" s="4"/>
      <c r="TS234" s="4"/>
      <c r="TT234" s="4"/>
      <c r="TU234" s="4"/>
      <c r="TV234" s="4"/>
      <c r="TW234" s="4"/>
      <c r="TX234" s="4"/>
      <c r="TY234" s="4"/>
      <c r="TZ234" s="4"/>
      <c r="UA234" s="4"/>
      <c r="UB234" s="4"/>
      <c r="UC234" s="4"/>
      <c r="UD234" s="4"/>
      <c r="UE234" s="4"/>
      <c r="UF234" s="4"/>
      <c r="UG234" s="4"/>
      <c r="UH234" s="4"/>
      <c r="UI234" s="4"/>
      <c r="UJ234" s="4"/>
      <c r="UK234" s="4"/>
      <c r="UL234" s="4"/>
      <c r="UM234" s="4"/>
      <c r="UN234" s="4"/>
      <c r="UO234" s="4"/>
      <c r="UP234" s="4"/>
      <c r="UQ234" s="4"/>
      <c r="UR234" s="4"/>
      <c r="US234" s="4"/>
      <c r="UT234" s="4"/>
      <c r="UU234" s="4"/>
      <c r="UV234" s="4"/>
      <c r="UW234" s="4"/>
      <c r="UX234" s="4"/>
      <c r="UY234" s="4"/>
      <c r="UZ234" s="4"/>
      <c r="VA234" s="4"/>
      <c r="VB234" s="4"/>
      <c r="VC234" s="4"/>
      <c r="VD234" s="4"/>
      <c r="VE234" s="4"/>
      <c r="VF234" s="4"/>
      <c r="VG234" s="4"/>
      <c r="VH234" s="4"/>
      <c r="VI234" s="4"/>
      <c r="VJ234" s="4"/>
      <c r="VK234" s="4"/>
      <c r="VL234" s="4"/>
      <c r="VM234" s="4"/>
      <c r="VN234" s="4"/>
    </row>
    <row r="235" spans="14:586" x14ac:dyDescent="0.25"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  <c r="SK235" s="4"/>
      <c r="SL235" s="4"/>
      <c r="SM235" s="4"/>
      <c r="SN235" s="4"/>
      <c r="SO235" s="4"/>
      <c r="SP235" s="4"/>
      <c r="SQ235" s="4"/>
      <c r="SR235" s="4"/>
      <c r="SS235" s="4"/>
      <c r="ST235" s="4"/>
      <c r="SU235" s="4"/>
      <c r="SV235" s="4"/>
      <c r="SW235" s="4"/>
      <c r="SX235" s="4"/>
      <c r="SY235" s="4"/>
      <c r="SZ235" s="4"/>
      <c r="TA235" s="4"/>
      <c r="TB235" s="4"/>
      <c r="TC235" s="4"/>
      <c r="TD235" s="4"/>
      <c r="TE235" s="4"/>
      <c r="TF235" s="4"/>
      <c r="TG235" s="4"/>
      <c r="TH235" s="4"/>
      <c r="TI235" s="4"/>
      <c r="TJ235" s="4"/>
      <c r="TK235" s="4"/>
      <c r="TL235" s="4"/>
      <c r="TM235" s="4"/>
      <c r="TN235" s="4"/>
      <c r="TO235" s="4"/>
      <c r="TP235" s="4"/>
      <c r="TQ235" s="4"/>
      <c r="TR235" s="4"/>
      <c r="TS235" s="4"/>
      <c r="TT235" s="4"/>
      <c r="TU235" s="4"/>
      <c r="TV235" s="4"/>
      <c r="TW235" s="4"/>
      <c r="TX235" s="4"/>
      <c r="TY235" s="4"/>
      <c r="TZ235" s="4"/>
      <c r="UA235" s="4"/>
      <c r="UB235" s="4"/>
      <c r="UC235" s="4"/>
      <c r="UD235" s="4"/>
      <c r="UE235" s="4"/>
      <c r="UF235" s="4"/>
      <c r="UG235" s="4"/>
      <c r="UH235" s="4"/>
      <c r="UI235" s="4"/>
      <c r="UJ235" s="4"/>
      <c r="UK235" s="4"/>
      <c r="UL235" s="4"/>
      <c r="UM235" s="4"/>
      <c r="UN235" s="4"/>
      <c r="UO235" s="4"/>
      <c r="UP235" s="4"/>
      <c r="UQ235" s="4"/>
      <c r="UR235" s="4"/>
      <c r="US235" s="4"/>
      <c r="UT235" s="4"/>
      <c r="UU235" s="4"/>
      <c r="UV235" s="4"/>
      <c r="UW235" s="4"/>
      <c r="UX235" s="4"/>
      <c r="UY235" s="4"/>
      <c r="UZ235" s="4"/>
      <c r="VA235" s="4"/>
      <c r="VB235" s="4"/>
      <c r="VC235" s="4"/>
      <c r="VD235" s="4"/>
      <c r="VE235" s="4"/>
      <c r="VF235" s="4"/>
      <c r="VG235" s="4"/>
      <c r="VH235" s="4"/>
      <c r="VI235" s="4"/>
      <c r="VJ235" s="4"/>
      <c r="VK235" s="4"/>
      <c r="VL235" s="4"/>
      <c r="VM235" s="4"/>
      <c r="VN235" s="4"/>
    </row>
    <row r="236" spans="14:586" x14ac:dyDescent="0.25"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  <c r="SK236" s="4"/>
      <c r="SL236" s="4"/>
      <c r="SM236" s="4"/>
      <c r="SN236" s="4"/>
      <c r="SO236" s="4"/>
      <c r="SP236" s="4"/>
      <c r="SQ236" s="4"/>
      <c r="SR236" s="4"/>
      <c r="SS236" s="4"/>
      <c r="ST236" s="4"/>
      <c r="SU236" s="4"/>
      <c r="SV236" s="4"/>
      <c r="SW236" s="4"/>
      <c r="SX236" s="4"/>
      <c r="SY236" s="4"/>
      <c r="SZ236" s="4"/>
      <c r="TA236" s="4"/>
      <c r="TB236" s="4"/>
      <c r="TC236" s="4"/>
      <c r="TD236" s="4"/>
      <c r="TE236" s="4"/>
      <c r="TF236" s="4"/>
      <c r="TG236" s="4"/>
      <c r="TH236" s="4"/>
      <c r="TI236" s="4"/>
      <c r="TJ236" s="4"/>
      <c r="TK236" s="4"/>
      <c r="TL236" s="4"/>
      <c r="TM236" s="4"/>
      <c r="TN236" s="4"/>
      <c r="TO236" s="4"/>
      <c r="TP236" s="4"/>
      <c r="TQ236" s="4"/>
      <c r="TR236" s="4"/>
      <c r="TS236" s="4"/>
      <c r="TT236" s="4"/>
      <c r="TU236" s="4"/>
      <c r="TV236" s="4"/>
      <c r="TW236" s="4"/>
      <c r="TX236" s="4"/>
      <c r="TY236" s="4"/>
      <c r="TZ236" s="4"/>
      <c r="UA236" s="4"/>
      <c r="UB236" s="4"/>
      <c r="UC236" s="4"/>
      <c r="UD236" s="4"/>
      <c r="UE236" s="4"/>
      <c r="UF236" s="4"/>
      <c r="UG236" s="4"/>
      <c r="UH236" s="4"/>
      <c r="UI236" s="4"/>
      <c r="UJ236" s="4"/>
      <c r="UK236" s="4"/>
      <c r="UL236" s="4"/>
      <c r="UM236" s="4"/>
      <c r="UN236" s="4"/>
      <c r="UO236" s="4"/>
      <c r="UP236" s="4"/>
      <c r="UQ236" s="4"/>
      <c r="UR236" s="4"/>
      <c r="US236" s="4"/>
      <c r="UT236" s="4"/>
      <c r="UU236" s="4"/>
      <c r="UV236" s="4"/>
      <c r="UW236" s="4"/>
      <c r="UX236" s="4"/>
      <c r="UY236" s="4"/>
      <c r="UZ236" s="4"/>
      <c r="VA236" s="4"/>
      <c r="VB236" s="4"/>
      <c r="VC236" s="4"/>
      <c r="VD236" s="4"/>
      <c r="VE236" s="4"/>
      <c r="VF236" s="4"/>
      <c r="VG236" s="4"/>
      <c r="VH236" s="4"/>
      <c r="VI236" s="4"/>
      <c r="VJ236" s="4"/>
      <c r="VK236" s="4"/>
      <c r="VL236" s="4"/>
      <c r="VM236" s="4"/>
      <c r="VN236" s="4"/>
    </row>
    <row r="237" spans="14:586" x14ac:dyDescent="0.25"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</row>
    <row r="238" spans="14:586" x14ac:dyDescent="0.25"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/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/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/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/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4"/>
      <c r="QR238" s="4"/>
      <c r="QS238" s="4"/>
      <c r="QT238" s="4"/>
      <c r="QU238" s="4"/>
      <c r="QV238" s="4"/>
      <c r="QW238" s="4"/>
      <c r="QX238" s="4"/>
      <c r="QY238" s="4"/>
      <c r="QZ238" s="4"/>
      <c r="RA238" s="4"/>
      <c r="RB238" s="4"/>
      <c r="RC238" s="4"/>
      <c r="RD238" s="4"/>
      <c r="RE238" s="4"/>
      <c r="RF238" s="4"/>
      <c r="RG238" s="4"/>
      <c r="RH238" s="4"/>
      <c r="RI238" s="4"/>
      <c r="RJ238" s="4"/>
      <c r="RK238" s="4"/>
      <c r="RL238" s="4"/>
      <c r="RM238" s="4"/>
      <c r="RN238" s="4"/>
      <c r="RO238" s="4"/>
      <c r="RP238" s="4"/>
      <c r="RQ238" s="4"/>
      <c r="RR238" s="4"/>
      <c r="RS238" s="4"/>
      <c r="RT238" s="4"/>
      <c r="RU238" s="4"/>
      <c r="RV238" s="4"/>
      <c r="RW238" s="4"/>
      <c r="RX238" s="4"/>
      <c r="RY238" s="4"/>
      <c r="RZ238" s="4"/>
      <c r="SA238" s="4"/>
      <c r="SB238" s="4"/>
      <c r="SC238" s="4"/>
      <c r="SD238" s="4"/>
      <c r="SE238" s="4"/>
      <c r="SF238" s="4"/>
      <c r="SG238" s="4"/>
      <c r="SH238" s="4"/>
      <c r="SI238" s="4"/>
      <c r="SJ238" s="4"/>
      <c r="SK238" s="4"/>
      <c r="SL238" s="4"/>
      <c r="SM238" s="4"/>
      <c r="SN238" s="4"/>
      <c r="SO238" s="4"/>
      <c r="SP238" s="4"/>
      <c r="SQ238" s="4"/>
      <c r="SR238" s="4"/>
      <c r="SS238" s="4"/>
      <c r="ST238" s="4"/>
      <c r="SU238" s="4"/>
      <c r="SV238" s="4"/>
      <c r="SW238" s="4"/>
      <c r="SX238" s="4"/>
      <c r="SY238" s="4"/>
      <c r="SZ238" s="4"/>
      <c r="TA238" s="4"/>
      <c r="TB238" s="4"/>
      <c r="TC238" s="4"/>
      <c r="TD238" s="4"/>
      <c r="TE238" s="4"/>
      <c r="TF238" s="4"/>
      <c r="TG238" s="4"/>
      <c r="TH238" s="4"/>
      <c r="TI238" s="4"/>
      <c r="TJ238" s="4"/>
      <c r="TK238" s="4"/>
      <c r="TL238" s="4"/>
      <c r="TM238" s="4"/>
      <c r="TN238" s="4"/>
      <c r="TO238" s="4"/>
      <c r="TP238" s="4"/>
      <c r="TQ238" s="4"/>
      <c r="TR238" s="4"/>
      <c r="TS238" s="4"/>
      <c r="TT238" s="4"/>
      <c r="TU238" s="4"/>
      <c r="TV238" s="4"/>
      <c r="TW238" s="4"/>
      <c r="TX238" s="4"/>
      <c r="TY238" s="4"/>
      <c r="TZ238" s="4"/>
      <c r="UA238" s="4"/>
      <c r="UB238" s="4"/>
      <c r="UC238" s="4"/>
      <c r="UD238" s="4"/>
      <c r="UE238" s="4"/>
      <c r="UF238" s="4"/>
      <c r="UG238" s="4"/>
      <c r="UH238" s="4"/>
      <c r="UI238" s="4"/>
      <c r="UJ238" s="4"/>
      <c r="UK238" s="4"/>
      <c r="UL238" s="4"/>
      <c r="UM238" s="4"/>
      <c r="UN238" s="4"/>
      <c r="UO238" s="4"/>
      <c r="UP238" s="4"/>
      <c r="UQ238" s="4"/>
      <c r="UR238" s="4"/>
      <c r="US238" s="4"/>
      <c r="UT238" s="4"/>
      <c r="UU238" s="4"/>
      <c r="UV238" s="4"/>
      <c r="UW238" s="4"/>
      <c r="UX238" s="4"/>
      <c r="UY238" s="4"/>
      <c r="UZ238" s="4"/>
      <c r="VA238" s="4"/>
      <c r="VB238" s="4"/>
      <c r="VC238" s="4"/>
      <c r="VD238" s="4"/>
      <c r="VE238" s="4"/>
      <c r="VF238" s="4"/>
      <c r="VG238" s="4"/>
      <c r="VH238" s="4"/>
      <c r="VI238" s="4"/>
      <c r="VJ238" s="4"/>
      <c r="VK238" s="4"/>
      <c r="VL238" s="4"/>
      <c r="VM238" s="4"/>
      <c r="VN238" s="4"/>
    </row>
    <row r="239" spans="14:586" x14ac:dyDescent="0.25"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  <c r="SK239" s="4"/>
      <c r="SL239" s="4"/>
      <c r="SM239" s="4"/>
      <c r="SN239" s="4"/>
      <c r="SO239" s="4"/>
      <c r="SP239" s="4"/>
      <c r="SQ239" s="4"/>
      <c r="SR239" s="4"/>
      <c r="SS239" s="4"/>
      <c r="ST239" s="4"/>
      <c r="SU239" s="4"/>
      <c r="SV239" s="4"/>
      <c r="SW239" s="4"/>
      <c r="SX239" s="4"/>
      <c r="SY239" s="4"/>
      <c r="SZ239" s="4"/>
      <c r="TA239" s="4"/>
      <c r="TB239" s="4"/>
      <c r="TC239" s="4"/>
      <c r="TD239" s="4"/>
      <c r="TE239" s="4"/>
      <c r="TF239" s="4"/>
      <c r="TG239" s="4"/>
      <c r="TH239" s="4"/>
      <c r="TI239" s="4"/>
      <c r="TJ239" s="4"/>
      <c r="TK239" s="4"/>
      <c r="TL239" s="4"/>
      <c r="TM239" s="4"/>
      <c r="TN239" s="4"/>
      <c r="TO239" s="4"/>
      <c r="TP239" s="4"/>
      <c r="TQ239" s="4"/>
      <c r="TR239" s="4"/>
      <c r="TS239" s="4"/>
      <c r="TT239" s="4"/>
      <c r="TU239" s="4"/>
      <c r="TV239" s="4"/>
      <c r="TW239" s="4"/>
      <c r="TX239" s="4"/>
      <c r="TY239" s="4"/>
      <c r="TZ239" s="4"/>
      <c r="UA239" s="4"/>
      <c r="UB239" s="4"/>
      <c r="UC239" s="4"/>
      <c r="UD239" s="4"/>
      <c r="UE239" s="4"/>
      <c r="UF239" s="4"/>
      <c r="UG239" s="4"/>
      <c r="UH239" s="4"/>
      <c r="UI239" s="4"/>
      <c r="UJ239" s="4"/>
      <c r="UK239" s="4"/>
      <c r="UL239" s="4"/>
      <c r="UM239" s="4"/>
      <c r="UN239" s="4"/>
      <c r="UO239" s="4"/>
      <c r="UP239" s="4"/>
      <c r="UQ239" s="4"/>
      <c r="UR239" s="4"/>
      <c r="US239" s="4"/>
      <c r="UT239" s="4"/>
      <c r="UU239" s="4"/>
      <c r="UV239" s="4"/>
      <c r="UW239" s="4"/>
      <c r="UX239" s="4"/>
      <c r="UY239" s="4"/>
      <c r="UZ239" s="4"/>
      <c r="VA239" s="4"/>
      <c r="VB239" s="4"/>
      <c r="VC239" s="4"/>
      <c r="VD239" s="4"/>
      <c r="VE239" s="4"/>
      <c r="VF239" s="4"/>
      <c r="VG239" s="4"/>
      <c r="VH239" s="4"/>
      <c r="VI239" s="4"/>
      <c r="VJ239" s="4"/>
      <c r="VK239" s="4"/>
      <c r="VL239" s="4"/>
      <c r="VM239" s="4"/>
      <c r="VN239" s="4"/>
    </row>
    <row r="240" spans="14:586" x14ac:dyDescent="0.25"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/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/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/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/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4"/>
      <c r="QR240" s="4"/>
      <c r="QS240" s="4"/>
      <c r="QT240" s="4"/>
      <c r="QU240" s="4"/>
      <c r="QV240" s="4"/>
      <c r="QW240" s="4"/>
      <c r="QX240" s="4"/>
      <c r="QY240" s="4"/>
      <c r="QZ240" s="4"/>
      <c r="RA240" s="4"/>
      <c r="RB240" s="4"/>
      <c r="RC240" s="4"/>
      <c r="RD240" s="4"/>
      <c r="RE240" s="4"/>
      <c r="RF240" s="4"/>
      <c r="RG240" s="4"/>
      <c r="RH240" s="4"/>
      <c r="RI240" s="4"/>
      <c r="RJ240" s="4"/>
      <c r="RK240" s="4"/>
      <c r="RL240" s="4"/>
      <c r="RM240" s="4"/>
      <c r="RN240" s="4"/>
      <c r="RO240" s="4"/>
      <c r="RP240" s="4"/>
      <c r="RQ240" s="4"/>
      <c r="RR240" s="4"/>
      <c r="RS240" s="4"/>
      <c r="RT240" s="4"/>
      <c r="RU240" s="4"/>
      <c r="RV240" s="4"/>
      <c r="RW240" s="4"/>
      <c r="RX240" s="4"/>
      <c r="RY240" s="4"/>
      <c r="RZ240" s="4"/>
      <c r="SA240" s="4"/>
      <c r="SB240" s="4"/>
      <c r="SC240" s="4"/>
      <c r="SD240" s="4"/>
      <c r="SE240" s="4"/>
      <c r="SF240" s="4"/>
      <c r="SG240" s="4"/>
      <c r="SH240" s="4"/>
      <c r="SI240" s="4"/>
      <c r="SJ240" s="4"/>
      <c r="SK240" s="4"/>
      <c r="SL240" s="4"/>
      <c r="SM240" s="4"/>
      <c r="SN240" s="4"/>
      <c r="SO240" s="4"/>
      <c r="SP240" s="4"/>
      <c r="SQ240" s="4"/>
      <c r="SR240" s="4"/>
      <c r="SS240" s="4"/>
      <c r="ST240" s="4"/>
      <c r="SU240" s="4"/>
      <c r="SV240" s="4"/>
      <c r="SW240" s="4"/>
      <c r="SX240" s="4"/>
      <c r="SY240" s="4"/>
      <c r="SZ240" s="4"/>
      <c r="TA240" s="4"/>
      <c r="TB240" s="4"/>
      <c r="TC240" s="4"/>
      <c r="TD240" s="4"/>
      <c r="TE240" s="4"/>
      <c r="TF240" s="4"/>
      <c r="TG240" s="4"/>
      <c r="TH240" s="4"/>
      <c r="TI240" s="4"/>
      <c r="TJ240" s="4"/>
      <c r="TK240" s="4"/>
      <c r="TL240" s="4"/>
      <c r="TM240" s="4"/>
      <c r="TN240" s="4"/>
      <c r="TO240" s="4"/>
      <c r="TP240" s="4"/>
      <c r="TQ240" s="4"/>
      <c r="TR240" s="4"/>
      <c r="TS240" s="4"/>
      <c r="TT240" s="4"/>
      <c r="TU240" s="4"/>
      <c r="TV240" s="4"/>
      <c r="TW240" s="4"/>
      <c r="TX240" s="4"/>
      <c r="TY240" s="4"/>
      <c r="TZ240" s="4"/>
      <c r="UA240" s="4"/>
      <c r="UB240" s="4"/>
      <c r="UC240" s="4"/>
      <c r="UD240" s="4"/>
      <c r="UE240" s="4"/>
      <c r="UF240" s="4"/>
      <c r="UG240" s="4"/>
      <c r="UH240" s="4"/>
      <c r="UI240" s="4"/>
      <c r="UJ240" s="4"/>
      <c r="UK240" s="4"/>
      <c r="UL240" s="4"/>
      <c r="UM240" s="4"/>
      <c r="UN240" s="4"/>
      <c r="UO240" s="4"/>
      <c r="UP240" s="4"/>
      <c r="UQ240" s="4"/>
      <c r="UR240" s="4"/>
      <c r="US240" s="4"/>
      <c r="UT240" s="4"/>
      <c r="UU240" s="4"/>
      <c r="UV240" s="4"/>
      <c r="UW240" s="4"/>
      <c r="UX240" s="4"/>
      <c r="UY240" s="4"/>
      <c r="UZ240" s="4"/>
      <c r="VA240" s="4"/>
      <c r="VB240" s="4"/>
      <c r="VC240" s="4"/>
      <c r="VD240" s="4"/>
      <c r="VE240" s="4"/>
      <c r="VF240" s="4"/>
      <c r="VG240" s="4"/>
      <c r="VH240" s="4"/>
      <c r="VI240" s="4"/>
      <c r="VJ240" s="4"/>
      <c r="VK240" s="4"/>
      <c r="VL240" s="4"/>
      <c r="VM240" s="4"/>
      <c r="VN240" s="4"/>
    </row>
    <row r="241" spans="14:586" x14ac:dyDescent="0.25"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  <c r="SK241" s="4"/>
      <c r="SL241" s="4"/>
      <c r="SM241" s="4"/>
      <c r="SN241" s="4"/>
      <c r="SO241" s="4"/>
      <c r="SP241" s="4"/>
      <c r="SQ241" s="4"/>
      <c r="SR241" s="4"/>
      <c r="SS241" s="4"/>
      <c r="ST241" s="4"/>
      <c r="SU241" s="4"/>
      <c r="SV241" s="4"/>
      <c r="SW241" s="4"/>
      <c r="SX241" s="4"/>
      <c r="SY241" s="4"/>
      <c r="SZ241" s="4"/>
      <c r="TA241" s="4"/>
      <c r="TB241" s="4"/>
      <c r="TC241" s="4"/>
      <c r="TD241" s="4"/>
      <c r="TE241" s="4"/>
      <c r="TF241" s="4"/>
      <c r="TG241" s="4"/>
      <c r="TH241" s="4"/>
      <c r="TI241" s="4"/>
      <c r="TJ241" s="4"/>
      <c r="TK241" s="4"/>
      <c r="TL241" s="4"/>
      <c r="TM241" s="4"/>
      <c r="TN241" s="4"/>
      <c r="TO241" s="4"/>
      <c r="TP241" s="4"/>
      <c r="TQ241" s="4"/>
      <c r="TR241" s="4"/>
      <c r="TS241" s="4"/>
      <c r="TT241" s="4"/>
      <c r="TU241" s="4"/>
      <c r="TV241" s="4"/>
      <c r="TW241" s="4"/>
      <c r="TX241" s="4"/>
      <c r="TY241" s="4"/>
      <c r="TZ241" s="4"/>
      <c r="UA241" s="4"/>
      <c r="UB241" s="4"/>
      <c r="UC241" s="4"/>
      <c r="UD241" s="4"/>
      <c r="UE241" s="4"/>
      <c r="UF241" s="4"/>
      <c r="UG241" s="4"/>
      <c r="UH241" s="4"/>
      <c r="UI241" s="4"/>
      <c r="UJ241" s="4"/>
      <c r="UK241" s="4"/>
      <c r="UL241" s="4"/>
      <c r="UM241" s="4"/>
      <c r="UN241" s="4"/>
      <c r="UO241" s="4"/>
      <c r="UP241" s="4"/>
      <c r="UQ241" s="4"/>
      <c r="UR241" s="4"/>
      <c r="US241" s="4"/>
      <c r="UT241" s="4"/>
      <c r="UU241" s="4"/>
      <c r="UV241" s="4"/>
      <c r="UW241" s="4"/>
      <c r="UX241" s="4"/>
      <c r="UY241" s="4"/>
      <c r="UZ241" s="4"/>
      <c r="VA241" s="4"/>
      <c r="VB241" s="4"/>
      <c r="VC241" s="4"/>
      <c r="VD241" s="4"/>
      <c r="VE241" s="4"/>
      <c r="VF241" s="4"/>
      <c r="VG241" s="4"/>
      <c r="VH241" s="4"/>
      <c r="VI241" s="4"/>
      <c r="VJ241" s="4"/>
      <c r="VK241" s="4"/>
      <c r="VL241" s="4"/>
      <c r="VM241" s="4"/>
      <c r="VN241" s="4"/>
    </row>
    <row r="242" spans="14:586" x14ac:dyDescent="0.25"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  <c r="SK242" s="4"/>
      <c r="SL242" s="4"/>
      <c r="SM242" s="4"/>
      <c r="SN242" s="4"/>
      <c r="SO242" s="4"/>
      <c r="SP242" s="4"/>
      <c r="SQ242" s="4"/>
      <c r="SR242" s="4"/>
      <c r="SS242" s="4"/>
      <c r="ST242" s="4"/>
      <c r="SU242" s="4"/>
      <c r="SV242" s="4"/>
      <c r="SW242" s="4"/>
      <c r="SX242" s="4"/>
      <c r="SY242" s="4"/>
      <c r="SZ242" s="4"/>
      <c r="TA242" s="4"/>
      <c r="TB242" s="4"/>
      <c r="TC242" s="4"/>
      <c r="TD242" s="4"/>
      <c r="TE242" s="4"/>
      <c r="TF242" s="4"/>
      <c r="TG242" s="4"/>
      <c r="TH242" s="4"/>
      <c r="TI242" s="4"/>
      <c r="TJ242" s="4"/>
      <c r="TK242" s="4"/>
      <c r="TL242" s="4"/>
      <c r="TM242" s="4"/>
      <c r="TN242" s="4"/>
      <c r="TO242" s="4"/>
      <c r="TP242" s="4"/>
      <c r="TQ242" s="4"/>
      <c r="TR242" s="4"/>
      <c r="TS242" s="4"/>
      <c r="TT242" s="4"/>
      <c r="TU242" s="4"/>
      <c r="TV242" s="4"/>
      <c r="TW242" s="4"/>
      <c r="TX242" s="4"/>
      <c r="TY242" s="4"/>
      <c r="TZ242" s="4"/>
      <c r="UA242" s="4"/>
      <c r="UB242" s="4"/>
      <c r="UC242" s="4"/>
      <c r="UD242" s="4"/>
      <c r="UE242" s="4"/>
      <c r="UF242" s="4"/>
      <c r="UG242" s="4"/>
      <c r="UH242" s="4"/>
      <c r="UI242" s="4"/>
      <c r="UJ242" s="4"/>
      <c r="UK242" s="4"/>
      <c r="UL242" s="4"/>
      <c r="UM242" s="4"/>
      <c r="UN242" s="4"/>
      <c r="UO242" s="4"/>
      <c r="UP242" s="4"/>
      <c r="UQ242" s="4"/>
      <c r="UR242" s="4"/>
      <c r="US242" s="4"/>
      <c r="UT242" s="4"/>
      <c r="UU242" s="4"/>
      <c r="UV242" s="4"/>
      <c r="UW242" s="4"/>
      <c r="UX242" s="4"/>
      <c r="UY242" s="4"/>
      <c r="UZ242" s="4"/>
      <c r="VA242" s="4"/>
      <c r="VB242" s="4"/>
      <c r="VC242" s="4"/>
      <c r="VD242" s="4"/>
      <c r="VE242" s="4"/>
      <c r="VF242" s="4"/>
      <c r="VG242" s="4"/>
      <c r="VH242" s="4"/>
      <c r="VI242" s="4"/>
      <c r="VJ242" s="4"/>
      <c r="VK242" s="4"/>
      <c r="VL242" s="4"/>
      <c r="VM242" s="4"/>
      <c r="VN242" s="4"/>
    </row>
    <row r="243" spans="14:586" x14ac:dyDescent="0.25"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  <c r="SK243" s="4"/>
      <c r="SL243" s="4"/>
      <c r="SM243" s="4"/>
      <c r="SN243" s="4"/>
      <c r="SO243" s="4"/>
      <c r="SP243" s="4"/>
      <c r="SQ243" s="4"/>
      <c r="SR243" s="4"/>
      <c r="SS243" s="4"/>
      <c r="ST243" s="4"/>
      <c r="SU243" s="4"/>
      <c r="SV243" s="4"/>
      <c r="SW243" s="4"/>
      <c r="SX243" s="4"/>
      <c r="SY243" s="4"/>
      <c r="SZ243" s="4"/>
      <c r="TA243" s="4"/>
      <c r="TB243" s="4"/>
      <c r="TC243" s="4"/>
      <c r="TD243" s="4"/>
      <c r="TE243" s="4"/>
      <c r="TF243" s="4"/>
      <c r="TG243" s="4"/>
      <c r="TH243" s="4"/>
      <c r="TI243" s="4"/>
      <c r="TJ243" s="4"/>
      <c r="TK243" s="4"/>
      <c r="TL243" s="4"/>
      <c r="TM243" s="4"/>
      <c r="TN243" s="4"/>
      <c r="TO243" s="4"/>
      <c r="TP243" s="4"/>
      <c r="TQ243" s="4"/>
      <c r="TR243" s="4"/>
      <c r="TS243" s="4"/>
      <c r="TT243" s="4"/>
      <c r="TU243" s="4"/>
      <c r="TV243" s="4"/>
      <c r="TW243" s="4"/>
      <c r="TX243" s="4"/>
      <c r="TY243" s="4"/>
      <c r="TZ243" s="4"/>
      <c r="UA243" s="4"/>
      <c r="UB243" s="4"/>
      <c r="UC243" s="4"/>
      <c r="UD243" s="4"/>
      <c r="UE243" s="4"/>
      <c r="UF243" s="4"/>
      <c r="UG243" s="4"/>
      <c r="UH243" s="4"/>
      <c r="UI243" s="4"/>
      <c r="UJ243" s="4"/>
      <c r="UK243" s="4"/>
      <c r="UL243" s="4"/>
      <c r="UM243" s="4"/>
      <c r="UN243" s="4"/>
      <c r="UO243" s="4"/>
      <c r="UP243" s="4"/>
      <c r="UQ243" s="4"/>
      <c r="UR243" s="4"/>
      <c r="US243" s="4"/>
      <c r="UT243" s="4"/>
      <c r="UU243" s="4"/>
      <c r="UV243" s="4"/>
      <c r="UW243" s="4"/>
      <c r="UX243" s="4"/>
      <c r="UY243" s="4"/>
      <c r="UZ243" s="4"/>
      <c r="VA243" s="4"/>
      <c r="VB243" s="4"/>
      <c r="VC243" s="4"/>
      <c r="VD243" s="4"/>
      <c r="VE243" s="4"/>
      <c r="VF243" s="4"/>
      <c r="VG243" s="4"/>
      <c r="VH243" s="4"/>
      <c r="VI243" s="4"/>
      <c r="VJ243" s="4"/>
      <c r="VK243" s="4"/>
      <c r="VL243" s="4"/>
      <c r="VM243" s="4"/>
      <c r="VN243" s="4"/>
    </row>
    <row r="244" spans="14:586" x14ac:dyDescent="0.25"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  <c r="SK244" s="4"/>
      <c r="SL244" s="4"/>
      <c r="SM244" s="4"/>
      <c r="SN244" s="4"/>
      <c r="SO244" s="4"/>
      <c r="SP244" s="4"/>
      <c r="SQ244" s="4"/>
      <c r="SR244" s="4"/>
      <c r="SS244" s="4"/>
      <c r="ST244" s="4"/>
      <c r="SU244" s="4"/>
      <c r="SV244" s="4"/>
      <c r="SW244" s="4"/>
      <c r="SX244" s="4"/>
      <c r="SY244" s="4"/>
      <c r="SZ244" s="4"/>
      <c r="TA244" s="4"/>
      <c r="TB244" s="4"/>
      <c r="TC244" s="4"/>
      <c r="TD244" s="4"/>
      <c r="TE244" s="4"/>
      <c r="TF244" s="4"/>
      <c r="TG244" s="4"/>
      <c r="TH244" s="4"/>
      <c r="TI244" s="4"/>
      <c r="TJ244" s="4"/>
      <c r="TK244" s="4"/>
      <c r="TL244" s="4"/>
      <c r="TM244" s="4"/>
      <c r="TN244" s="4"/>
      <c r="TO244" s="4"/>
      <c r="TP244" s="4"/>
      <c r="TQ244" s="4"/>
      <c r="TR244" s="4"/>
      <c r="TS244" s="4"/>
      <c r="TT244" s="4"/>
      <c r="TU244" s="4"/>
      <c r="TV244" s="4"/>
      <c r="TW244" s="4"/>
      <c r="TX244" s="4"/>
      <c r="TY244" s="4"/>
      <c r="TZ244" s="4"/>
      <c r="UA244" s="4"/>
      <c r="UB244" s="4"/>
      <c r="UC244" s="4"/>
      <c r="UD244" s="4"/>
      <c r="UE244" s="4"/>
      <c r="UF244" s="4"/>
      <c r="UG244" s="4"/>
      <c r="UH244" s="4"/>
      <c r="UI244" s="4"/>
      <c r="UJ244" s="4"/>
      <c r="UK244" s="4"/>
      <c r="UL244" s="4"/>
      <c r="UM244" s="4"/>
      <c r="UN244" s="4"/>
      <c r="UO244" s="4"/>
      <c r="UP244" s="4"/>
      <c r="UQ244" s="4"/>
      <c r="UR244" s="4"/>
      <c r="US244" s="4"/>
      <c r="UT244" s="4"/>
      <c r="UU244" s="4"/>
      <c r="UV244" s="4"/>
      <c r="UW244" s="4"/>
      <c r="UX244" s="4"/>
      <c r="UY244" s="4"/>
      <c r="UZ244" s="4"/>
      <c r="VA244" s="4"/>
      <c r="VB244" s="4"/>
      <c r="VC244" s="4"/>
      <c r="VD244" s="4"/>
      <c r="VE244" s="4"/>
      <c r="VF244" s="4"/>
      <c r="VG244" s="4"/>
      <c r="VH244" s="4"/>
      <c r="VI244" s="4"/>
      <c r="VJ244" s="4"/>
      <c r="VK244" s="4"/>
      <c r="VL244" s="4"/>
      <c r="VM244" s="4"/>
      <c r="VN244" s="4"/>
    </row>
    <row r="245" spans="14:586" x14ac:dyDescent="0.25"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/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/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/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/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4"/>
      <c r="QR245" s="4"/>
      <c r="QS245" s="4"/>
      <c r="QT245" s="4"/>
      <c r="QU245" s="4"/>
      <c r="QV245" s="4"/>
      <c r="QW245" s="4"/>
      <c r="QX245" s="4"/>
      <c r="QY245" s="4"/>
      <c r="QZ245" s="4"/>
      <c r="RA245" s="4"/>
      <c r="RB245" s="4"/>
      <c r="RC245" s="4"/>
      <c r="RD245" s="4"/>
      <c r="RE245" s="4"/>
      <c r="RF245" s="4"/>
      <c r="RG245" s="4"/>
      <c r="RH245" s="4"/>
      <c r="RI245" s="4"/>
      <c r="RJ245" s="4"/>
      <c r="RK245" s="4"/>
      <c r="RL245" s="4"/>
      <c r="RM245" s="4"/>
      <c r="RN245" s="4"/>
      <c r="RO245" s="4"/>
      <c r="RP245" s="4"/>
      <c r="RQ245" s="4"/>
      <c r="RR245" s="4"/>
      <c r="RS245" s="4"/>
      <c r="RT245" s="4"/>
      <c r="RU245" s="4"/>
      <c r="RV245" s="4"/>
      <c r="RW245" s="4"/>
      <c r="RX245" s="4"/>
      <c r="RY245" s="4"/>
      <c r="RZ245" s="4"/>
      <c r="SA245" s="4"/>
      <c r="SB245" s="4"/>
      <c r="SC245" s="4"/>
      <c r="SD245" s="4"/>
      <c r="SE245" s="4"/>
      <c r="SF245" s="4"/>
      <c r="SG245" s="4"/>
      <c r="SH245" s="4"/>
      <c r="SI245" s="4"/>
      <c r="SJ245" s="4"/>
      <c r="SK245" s="4"/>
      <c r="SL245" s="4"/>
      <c r="SM245" s="4"/>
      <c r="SN245" s="4"/>
      <c r="SO245" s="4"/>
      <c r="SP245" s="4"/>
      <c r="SQ245" s="4"/>
      <c r="SR245" s="4"/>
      <c r="SS245" s="4"/>
      <c r="ST245" s="4"/>
      <c r="SU245" s="4"/>
      <c r="SV245" s="4"/>
      <c r="SW245" s="4"/>
      <c r="SX245" s="4"/>
      <c r="SY245" s="4"/>
      <c r="SZ245" s="4"/>
      <c r="TA245" s="4"/>
      <c r="TB245" s="4"/>
      <c r="TC245" s="4"/>
      <c r="TD245" s="4"/>
      <c r="TE245" s="4"/>
      <c r="TF245" s="4"/>
      <c r="TG245" s="4"/>
      <c r="TH245" s="4"/>
      <c r="TI245" s="4"/>
      <c r="TJ245" s="4"/>
      <c r="TK245" s="4"/>
      <c r="TL245" s="4"/>
      <c r="TM245" s="4"/>
      <c r="TN245" s="4"/>
      <c r="TO245" s="4"/>
      <c r="TP245" s="4"/>
      <c r="TQ245" s="4"/>
      <c r="TR245" s="4"/>
      <c r="TS245" s="4"/>
      <c r="TT245" s="4"/>
      <c r="TU245" s="4"/>
      <c r="TV245" s="4"/>
      <c r="TW245" s="4"/>
      <c r="TX245" s="4"/>
      <c r="TY245" s="4"/>
      <c r="TZ245" s="4"/>
      <c r="UA245" s="4"/>
      <c r="UB245" s="4"/>
      <c r="UC245" s="4"/>
      <c r="UD245" s="4"/>
      <c r="UE245" s="4"/>
      <c r="UF245" s="4"/>
      <c r="UG245" s="4"/>
      <c r="UH245" s="4"/>
      <c r="UI245" s="4"/>
      <c r="UJ245" s="4"/>
      <c r="UK245" s="4"/>
      <c r="UL245" s="4"/>
      <c r="UM245" s="4"/>
      <c r="UN245" s="4"/>
      <c r="UO245" s="4"/>
      <c r="UP245" s="4"/>
      <c r="UQ245" s="4"/>
      <c r="UR245" s="4"/>
      <c r="US245" s="4"/>
      <c r="UT245" s="4"/>
      <c r="UU245" s="4"/>
      <c r="UV245" s="4"/>
      <c r="UW245" s="4"/>
      <c r="UX245" s="4"/>
      <c r="UY245" s="4"/>
      <c r="UZ245" s="4"/>
      <c r="VA245" s="4"/>
      <c r="VB245" s="4"/>
      <c r="VC245" s="4"/>
      <c r="VD245" s="4"/>
      <c r="VE245" s="4"/>
      <c r="VF245" s="4"/>
      <c r="VG245" s="4"/>
      <c r="VH245" s="4"/>
      <c r="VI245" s="4"/>
      <c r="VJ245" s="4"/>
      <c r="VK245" s="4"/>
      <c r="VL245" s="4"/>
      <c r="VM245" s="4"/>
      <c r="VN245" s="4"/>
    </row>
    <row r="246" spans="14:586" x14ac:dyDescent="0.25"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  <c r="SK246" s="4"/>
      <c r="SL246" s="4"/>
      <c r="SM246" s="4"/>
      <c r="SN246" s="4"/>
      <c r="SO246" s="4"/>
      <c r="SP246" s="4"/>
      <c r="SQ246" s="4"/>
      <c r="SR246" s="4"/>
      <c r="SS246" s="4"/>
      <c r="ST246" s="4"/>
      <c r="SU246" s="4"/>
      <c r="SV246" s="4"/>
      <c r="SW246" s="4"/>
      <c r="SX246" s="4"/>
      <c r="SY246" s="4"/>
      <c r="SZ246" s="4"/>
      <c r="TA246" s="4"/>
      <c r="TB246" s="4"/>
      <c r="TC246" s="4"/>
      <c r="TD246" s="4"/>
      <c r="TE246" s="4"/>
      <c r="TF246" s="4"/>
      <c r="TG246" s="4"/>
      <c r="TH246" s="4"/>
      <c r="TI246" s="4"/>
      <c r="TJ246" s="4"/>
      <c r="TK246" s="4"/>
      <c r="TL246" s="4"/>
      <c r="TM246" s="4"/>
      <c r="TN246" s="4"/>
      <c r="TO246" s="4"/>
      <c r="TP246" s="4"/>
      <c r="TQ246" s="4"/>
      <c r="TR246" s="4"/>
      <c r="TS246" s="4"/>
      <c r="TT246" s="4"/>
      <c r="TU246" s="4"/>
      <c r="TV246" s="4"/>
      <c r="TW246" s="4"/>
      <c r="TX246" s="4"/>
      <c r="TY246" s="4"/>
      <c r="TZ246" s="4"/>
      <c r="UA246" s="4"/>
      <c r="UB246" s="4"/>
      <c r="UC246" s="4"/>
      <c r="UD246" s="4"/>
      <c r="UE246" s="4"/>
      <c r="UF246" s="4"/>
      <c r="UG246" s="4"/>
      <c r="UH246" s="4"/>
      <c r="UI246" s="4"/>
      <c r="UJ246" s="4"/>
      <c r="UK246" s="4"/>
      <c r="UL246" s="4"/>
      <c r="UM246" s="4"/>
      <c r="UN246" s="4"/>
      <c r="UO246" s="4"/>
      <c r="UP246" s="4"/>
      <c r="UQ246" s="4"/>
      <c r="UR246" s="4"/>
      <c r="US246" s="4"/>
      <c r="UT246" s="4"/>
      <c r="UU246" s="4"/>
      <c r="UV246" s="4"/>
      <c r="UW246" s="4"/>
      <c r="UX246" s="4"/>
      <c r="UY246" s="4"/>
      <c r="UZ246" s="4"/>
      <c r="VA246" s="4"/>
      <c r="VB246" s="4"/>
      <c r="VC246" s="4"/>
      <c r="VD246" s="4"/>
      <c r="VE246" s="4"/>
      <c r="VF246" s="4"/>
      <c r="VG246" s="4"/>
      <c r="VH246" s="4"/>
      <c r="VI246" s="4"/>
      <c r="VJ246" s="4"/>
      <c r="VK246" s="4"/>
      <c r="VL246" s="4"/>
      <c r="VM246" s="4"/>
      <c r="VN246" s="4"/>
    </row>
    <row r="247" spans="14:586" x14ac:dyDescent="0.25"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/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/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/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/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4"/>
      <c r="QR247" s="4"/>
      <c r="QS247" s="4"/>
      <c r="QT247" s="4"/>
      <c r="QU247" s="4"/>
      <c r="QV247" s="4"/>
      <c r="QW247" s="4"/>
      <c r="QX247" s="4"/>
      <c r="QY247" s="4"/>
      <c r="QZ247" s="4"/>
      <c r="RA247" s="4"/>
      <c r="RB247" s="4"/>
      <c r="RC247" s="4"/>
      <c r="RD247" s="4"/>
      <c r="RE247" s="4"/>
      <c r="RF247" s="4"/>
      <c r="RG247" s="4"/>
      <c r="RH247" s="4"/>
      <c r="RI247" s="4"/>
      <c r="RJ247" s="4"/>
      <c r="RK247" s="4"/>
      <c r="RL247" s="4"/>
      <c r="RM247" s="4"/>
      <c r="RN247" s="4"/>
      <c r="RO247" s="4"/>
      <c r="RP247" s="4"/>
      <c r="RQ247" s="4"/>
      <c r="RR247" s="4"/>
      <c r="RS247" s="4"/>
      <c r="RT247" s="4"/>
      <c r="RU247" s="4"/>
      <c r="RV247" s="4"/>
      <c r="RW247" s="4"/>
      <c r="RX247" s="4"/>
      <c r="RY247" s="4"/>
      <c r="RZ247" s="4"/>
      <c r="SA247" s="4"/>
      <c r="SB247" s="4"/>
      <c r="SC247" s="4"/>
      <c r="SD247" s="4"/>
      <c r="SE247" s="4"/>
      <c r="SF247" s="4"/>
      <c r="SG247" s="4"/>
      <c r="SH247" s="4"/>
      <c r="SI247" s="4"/>
      <c r="SJ247" s="4"/>
      <c r="SK247" s="4"/>
      <c r="SL247" s="4"/>
      <c r="SM247" s="4"/>
      <c r="SN247" s="4"/>
      <c r="SO247" s="4"/>
      <c r="SP247" s="4"/>
      <c r="SQ247" s="4"/>
      <c r="SR247" s="4"/>
      <c r="SS247" s="4"/>
      <c r="ST247" s="4"/>
      <c r="SU247" s="4"/>
      <c r="SV247" s="4"/>
      <c r="SW247" s="4"/>
      <c r="SX247" s="4"/>
      <c r="SY247" s="4"/>
      <c r="SZ247" s="4"/>
      <c r="TA247" s="4"/>
      <c r="TB247" s="4"/>
      <c r="TC247" s="4"/>
      <c r="TD247" s="4"/>
      <c r="TE247" s="4"/>
      <c r="TF247" s="4"/>
      <c r="TG247" s="4"/>
      <c r="TH247" s="4"/>
      <c r="TI247" s="4"/>
      <c r="TJ247" s="4"/>
      <c r="TK247" s="4"/>
      <c r="TL247" s="4"/>
      <c r="TM247" s="4"/>
      <c r="TN247" s="4"/>
      <c r="TO247" s="4"/>
      <c r="TP247" s="4"/>
      <c r="TQ247" s="4"/>
      <c r="TR247" s="4"/>
      <c r="TS247" s="4"/>
      <c r="TT247" s="4"/>
      <c r="TU247" s="4"/>
      <c r="TV247" s="4"/>
      <c r="TW247" s="4"/>
      <c r="TX247" s="4"/>
      <c r="TY247" s="4"/>
      <c r="TZ247" s="4"/>
      <c r="UA247" s="4"/>
      <c r="UB247" s="4"/>
      <c r="UC247" s="4"/>
      <c r="UD247" s="4"/>
      <c r="UE247" s="4"/>
      <c r="UF247" s="4"/>
      <c r="UG247" s="4"/>
      <c r="UH247" s="4"/>
      <c r="UI247" s="4"/>
      <c r="UJ247" s="4"/>
      <c r="UK247" s="4"/>
      <c r="UL247" s="4"/>
      <c r="UM247" s="4"/>
      <c r="UN247" s="4"/>
      <c r="UO247" s="4"/>
      <c r="UP247" s="4"/>
      <c r="UQ247" s="4"/>
      <c r="UR247" s="4"/>
      <c r="US247" s="4"/>
      <c r="UT247" s="4"/>
      <c r="UU247" s="4"/>
      <c r="UV247" s="4"/>
      <c r="UW247" s="4"/>
      <c r="UX247" s="4"/>
      <c r="UY247" s="4"/>
      <c r="UZ247" s="4"/>
      <c r="VA247" s="4"/>
      <c r="VB247" s="4"/>
      <c r="VC247" s="4"/>
      <c r="VD247" s="4"/>
      <c r="VE247" s="4"/>
      <c r="VF247" s="4"/>
      <c r="VG247" s="4"/>
      <c r="VH247" s="4"/>
      <c r="VI247" s="4"/>
      <c r="VJ247" s="4"/>
      <c r="VK247" s="4"/>
      <c r="VL247" s="4"/>
      <c r="VM247" s="4"/>
      <c r="VN247" s="4"/>
    </row>
    <row r="248" spans="14:586" x14ac:dyDescent="0.25"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/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/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/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/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4"/>
      <c r="QR248" s="4"/>
      <c r="QS248" s="4"/>
      <c r="QT248" s="4"/>
      <c r="QU248" s="4"/>
      <c r="QV248" s="4"/>
      <c r="QW248" s="4"/>
      <c r="QX248" s="4"/>
      <c r="QY248" s="4"/>
      <c r="QZ248" s="4"/>
      <c r="RA248" s="4"/>
      <c r="RB248" s="4"/>
      <c r="RC248" s="4"/>
      <c r="RD248" s="4"/>
      <c r="RE248" s="4"/>
      <c r="RF248" s="4"/>
      <c r="RG248" s="4"/>
      <c r="RH248" s="4"/>
      <c r="RI248" s="4"/>
      <c r="RJ248" s="4"/>
      <c r="RK248" s="4"/>
      <c r="RL248" s="4"/>
      <c r="RM248" s="4"/>
      <c r="RN248" s="4"/>
      <c r="RO248" s="4"/>
      <c r="RP248" s="4"/>
      <c r="RQ248" s="4"/>
      <c r="RR248" s="4"/>
      <c r="RS248" s="4"/>
      <c r="RT248" s="4"/>
      <c r="RU248" s="4"/>
      <c r="RV248" s="4"/>
      <c r="RW248" s="4"/>
      <c r="RX248" s="4"/>
      <c r="RY248" s="4"/>
      <c r="RZ248" s="4"/>
      <c r="SA248" s="4"/>
      <c r="SB248" s="4"/>
      <c r="SC248" s="4"/>
      <c r="SD248" s="4"/>
      <c r="SE248" s="4"/>
      <c r="SF248" s="4"/>
      <c r="SG248" s="4"/>
      <c r="SH248" s="4"/>
      <c r="SI248" s="4"/>
      <c r="SJ248" s="4"/>
      <c r="SK248" s="4"/>
      <c r="SL248" s="4"/>
      <c r="SM248" s="4"/>
      <c r="SN248" s="4"/>
      <c r="SO248" s="4"/>
      <c r="SP248" s="4"/>
      <c r="SQ248" s="4"/>
      <c r="SR248" s="4"/>
      <c r="SS248" s="4"/>
      <c r="ST248" s="4"/>
      <c r="SU248" s="4"/>
      <c r="SV248" s="4"/>
      <c r="SW248" s="4"/>
      <c r="SX248" s="4"/>
      <c r="SY248" s="4"/>
      <c r="SZ248" s="4"/>
      <c r="TA248" s="4"/>
      <c r="TB248" s="4"/>
      <c r="TC248" s="4"/>
      <c r="TD248" s="4"/>
      <c r="TE248" s="4"/>
      <c r="TF248" s="4"/>
      <c r="TG248" s="4"/>
      <c r="TH248" s="4"/>
      <c r="TI248" s="4"/>
      <c r="TJ248" s="4"/>
      <c r="TK248" s="4"/>
      <c r="TL248" s="4"/>
      <c r="TM248" s="4"/>
      <c r="TN248" s="4"/>
      <c r="TO248" s="4"/>
      <c r="TP248" s="4"/>
      <c r="TQ248" s="4"/>
      <c r="TR248" s="4"/>
      <c r="TS248" s="4"/>
      <c r="TT248" s="4"/>
      <c r="TU248" s="4"/>
      <c r="TV248" s="4"/>
      <c r="TW248" s="4"/>
      <c r="TX248" s="4"/>
      <c r="TY248" s="4"/>
      <c r="TZ248" s="4"/>
      <c r="UA248" s="4"/>
      <c r="UB248" s="4"/>
      <c r="UC248" s="4"/>
      <c r="UD248" s="4"/>
      <c r="UE248" s="4"/>
      <c r="UF248" s="4"/>
      <c r="UG248" s="4"/>
      <c r="UH248" s="4"/>
      <c r="UI248" s="4"/>
      <c r="UJ248" s="4"/>
      <c r="UK248" s="4"/>
      <c r="UL248" s="4"/>
      <c r="UM248" s="4"/>
      <c r="UN248" s="4"/>
      <c r="UO248" s="4"/>
      <c r="UP248" s="4"/>
      <c r="UQ248" s="4"/>
      <c r="UR248" s="4"/>
      <c r="US248" s="4"/>
      <c r="UT248" s="4"/>
      <c r="UU248" s="4"/>
      <c r="UV248" s="4"/>
      <c r="UW248" s="4"/>
      <c r="UX248" s="4"/>
      <c r="UY248" s="4"/>
      <c r="UZ248" s="4"/>
      <c r="VA248" s="4"/>
      <c r="VB248" s="4"/>
      <c r="VC248" s="4"/>
      <c r="VD248" s="4"/>
      <c r="VE248" s="4"/>
      <c r="VF248" s="4"/>
      <c r="VG248" s="4"/>
      <c r="VH248" s="4"/>
      <c r="VI248" s="4"/>
      <c r="VJ248" s="4"/>
      <c r="VK248" s="4"/>
      <c r="VL248" s="4"/>
      <c r="VM248" s="4"/>
      <c r="VN248" s="4"/>
    </row>
    <row r="249" spans="14:586" x14ac:dyDescent="0.25"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/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/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/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/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4"/>
      <c r="QR249" s="4"/>
      <c r="QS249" s="4"/>
      <c r="QT249" s="4"/>
      <c r="QU249" s="4"/>
      <c r="QV249" s="4"/>
      <c r="QW249" s="4"/>
      <c r="QX249" s="4"/>
      <c r="QY249" s="4"/>
      <c r="QZ249" s="4"/>
      <c r="RA249" s="4"/>
      <c r="RB249" s="4"/>
      <c r="RC249" s="4"/>
      <c r="RD249" s="4"/>
      <c r="RE249" s="4"/>
      <c r="RF249" s="4"/>
      <c r="RG249" s="4"/>
      <c r="RH249" s="4"/>
      <c r="RI249" s="4"/>
      <c r="RJ249" s="4"/>
      <c r="RK249" s="4"/>
      <c r="RL249" s="4"/>
      <c r="RM249" s="4"/>
      <c r="RN249" s="4"/>
      <c r="RO249" s="4"/>
      <c r="RP249" s="4"/>
      <c r="RQ249" s="4"/>
      <c r="RR249" s="4"/>
      <c r="RS249" s="4"/>
      <c r="RT249" s="4"/>
      <c r="RU249" s="4"/>
      <c r="RV249" s="4"/>
      <c r="RW249" s="4"/>
      <c r="RX249" s="4"/>
      <c r="RY249" s="4"/>
      <c r="RZ249" s="4"/>
      <c r="SA249" s="4"/>
      <c r="SB249" s="4"/>
      <c r="SC249" s="4"/>
      <c r="SD249" s="4"/>
      <c r="SE249" s="4"/>
      <c r="SF249" s="4"/>
      <c r="SG249" s="4"/>
      <c r="SH249" s="4"/>
      <c r="SI249" s="4"/>
      <c r="SJ249" s="4"/>
      <c r="SK249" s="4"/>
      <c r="SL249" s="4"/>
      <c r="SM249" s="4"/>
      <c r="SN249" s="4"/>
      <c r="SO249" s="4"/>
      <c r="SP249" s="4"/>
      <c r="SQ249" s="4"/>
      <c r="SR249" s="4"/>
      <c r="SS249" s="4"/>
      <c r="ST249" s="4"/>
      <c r="SU249" s="4"/>
      <c r="SV249" s="4"/>
      <c r="SW249" s="4"/>
      <c r="SX249" s="4"/>
      <c r="SY249" s="4"/>
      <c r="SZ249" s="4"/>
      <c r="TA249" s="4"/>
      <c r="TB249" s="4"/>
      <c r="TC249" s="4"/>
      <c r="TD249" s="4"/>
      <c r="TE249" s="4"/>
      <c r="TF249" s="4"/>
      <c r="TG249" s="4"/>
      <c r="TH249" s="4"/>
      <c r="TI249" s="4"/>
      <c r="TJ249" s="4"/>
      <c r="TK249" s="4"/>
      <c r="TL249" s="4"/>
      <c r="TM249" s="4"/>
      <c r="TN249" s="4"/>
      <c r="TO249" s="4"/>
      <c r="TP249" s="4"/>
      <c r="TQ249" s="4"/>
      <c r="TR249" s="4"/>
      <c r="TS249" s="4"/>
      <c r="TT249" s="4"/>
      <c r="TU249" s="4"/>
      <c r="TV249" s="4"/>
      <c r="TW249" s="4"/>
      <c r="TX249" s="4"/>
      <c r="TY249" s="4"/>
      <c r="TZ249" s="4"/>
      <c r="UA249" s="4"/>
      <c r="UB249" s="4"/>
      <c r="UC249" s="4"/>
      <c r="UD249" s="4"/>
      <c r="UE249" s="4"/>
      <c r="UF249" s="4"/>
      <c r="UG249" s="4"/>
      <c r="UH249" s="4"/>
      <c r="UI249" s="4"/>
      <c r="UJ249" s="4"/>
      <c r="UK249" s="4"/>
      <c r="UL249" s="4"/>
      <c r="UM249" s="4"/>
      <c r="UN249" s="4"/>
      <c r="UO249" s="4"/>
      <c r="UP249" s="4"/>
      <c r="UQ249" s="4"/>
      <c r="UR249" s="4"/>
      <c r="US249" s="4"/>
      <c r="UT249" s="4"/>
      <c r="UU249" s="4"/>
      <c r="UV249" s="4"/>
      <c r="UW249" s="4"/>
      <c r="UX249" s="4"/>
      <c r="UY249" s="4"/>
      <c r="UZ249" s="4"/>
      <c r="VA249" s="4"/>
      <c r="VB249" s="4"/>
      <c r="VC249" s="4"/>
      <c r="VD249" s="4"/>
      <c r="VE249" s="4"/>
      <c r="VF249" s="4"/>
      <c r="VG249" s="4"/>
      <c r="VH249" s="4"/>
      <c r="VI249" s="4"/>
      <c r="VJ249" s="4"/>
      <c r="VK249" s="4"/>
      <c r="VL249" s="4"/>
      <c r="VM249" s="4"/>
      <c r="VN249" s="4"/>
    </row>
    <row r="250" spans="14:586" x14ac:dyDescent="0.25"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/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/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/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/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4"/>
      <c r="QR250" s="4"/>
      <c r="QS250" s="4"/>
      <c r="QT250" s="4"/>
      <c r="QU250" s="4"/>
      <c r="QV250" s="4"/>
      <c r="QW250" s="4"/>
      <c r="QX250" s="4"/>
      <c r="QY250" s="4"/>
      <c r="QZ250" s="4"/>
      <c r="RA250" s="4"/>
      <c r="RB250" s="4"/>
      <c r="RC250" s="4"/>
      <c r="RD250" s="4"/>
      <c r="RE250" s="4"/>
      <c r="RF250" s="4"/>
      <c r="RG250" s="4"/>
      <c r="RH250" s="4"/>
      <c r="RI250" s="4"/>
      <c r="RJ250" s="4"/>
      <c r="RK250" s="4"/>
      <c r="RL250" s="4"/>
      <c r="RM250" s="4"/>
      <c r="RN250" s="4"/>
      <c r="RO250" s="4"/>
      <c r="RP250" s="4"/>
      <c r="RQ250" s="4"/>
      <c r="RR250" s="4"/>
      <c r="RS250" s="4"/>
      <c r="RT250" s="4"/>
      <c r="RU250" s="4"/>
      <c r="RV250" s="4"/>
      <c r="RW250" s="4"/>
      <c r="RX250" s="4"/>
      <c r="RY250" s="4"/>
      <c r="RZ250" s="4"/>
      <c r="SA250" s="4"/>
      <c r="SB250" s="4"/>
      <c r="SC250" s="4"/>
      <c r="SD250" s="4"/>
      <c r="SE250" s="4"/>
      <c r="SF250" s="4"/>
      <c r="SG250" s="4"/>
      <c r="SH250" s="4"/>
      <c r="SI250" s="4"/>
      <c r="SJ250" s="4"/>
      <c r="SK250" s="4"/>
      <c r="SL250" s="4"/>
      <c r="SM250" s="4"/>
      <c r="SN250" s="4"/>
      <c r="SO250" s="4"/>
      <c r="SP250" s="4"/>
      <c r="SQ250" s="4"/>
      <c r="SR250" s="4"/>
      <c r="SS250" s="4"/>
      <c r="ST250" s="4"/>
      <c r="SU250" s="4"/>
      <c r="SV250" s="4"/>
      <c r="SW250" s="4"/>
      <c r="SX250" s="4"/>
      <c r="SY250" s="4"/>
      <c r="SZ250" s="4"/>
      <c r="TA250" s="4"/>
      <c r="TB250" s="4"/>
      <c r="TC250" s="4"/>
      <c r="TD250" s="4"/>
      <c r="TE250" s="4"/>
      <c r="TF250" s="4"/>
      <c r="TG250" s="4"/>
      <c r="TH250" s="4"/>
      <c r="TI250" s="4"/>
      <c r="TJ250" s="4"/>
      <c r="TK250" s="4"/>
      <c r="TL250" s="4"/>
      <c r="TM250" s="4"/>
      <c r="TN250" s="4"/>
      <c r="TO250" s="4"/>
      <c r="TP250" s="4"/>
      <c r="TQ250" s="4"/>
      <c r="TR250" s="4"/>
      <c r="TS250" s="4"/>
      <c r="TT250" s="4"/>
      <c r="TU250" s="4"/>
      <c r="TV250" s="4"/>
      <c r="TW250" s="4"/>
      <c r="TX250" s="4"/>
      <c r="TY250" s="4"/>
      <c r="TZ250" s="4"/>
      <c r="UA250" s="4"/>
      <c r="UB250" s="4"/>
      <c r="UC250" s="4"/>
      <c r="UD250" s="4"/>
      <c r="UE250" s="4"/>
      <c r="UF250" s="4"/>
      <c r="UG250" s="4"/>
      <c r="UH250" s="4"/>
      <c r="UI250" s="4"/>
      <c r="UJ250" s="4"/>
      <c r="UK250" s="4"/>
      <c r="UL250" s="4"/>
      <c r="UM250" s="4"/>
      <c r="UN250" s="4"/>
      <c r="UO250" s="4"/>
      <c r="UP250" s="4"/>
      <c r="UQ250" s="4"/>
      <c r="UR250" s="4"/>
      <c r="US250" s="4"/>
      <c r="UT250" s="4"/>
      <c r="UU250" s="4"/>
      <c r="UV250" s="4"/>
      <c r="UW250" s="4"/>
      <c r="UX250" s="4"/>
      <c r="UY250" s="4"/>
      <c r="UZ250" s="4"/>
      <c r="VA250" s="4"/>
      <c r="VB250" s="4"/>
      <c r="VC250" s="4"/>
      <c r="VD250" s="4"/>
      <c r="VE250" s="4"/>
      <c r="VF250" s="4"/>
      <c r="VG250" s="4"/>
      <c r="VH250" s="4"/>
      <c r="VI250" s="4"/>
      <c r="VJ250" s="4"/>
      <c r="VK250" s="4"/>
      <c r="VL250" s="4"/>
      <c r="VM250" s="4"/>
      <c r="VN250" s="4"/>
    </row>
    <row r="251" spans="14:586" x14ac:dyDescent="0.25"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  <c r="SK251" s="4"/>
      <c r="SL251" s="4"/>
      <c r="SM251" s="4"/>
      <c r="SN251" s="4"/>
      <c r="SO251" s="4"/>
      <c r="SP251" s="4"/>
      <c r="SQ251" s="4"/>
      <c r="SR251" s="4"/>
      <c r="SS251" s="4"/>
      <c r="ST251" s="4"/>
      <c r="SU251" s="4"/>
      <c r="SV251" s="4"/>
      <c r="SW251" s="4"/>
      <c r="SX251" s="4"/>
      <c r="SY251" s="4"/>
      <c r="SZ251" s="4"/>
      <c r="TA251" s="4"/>
      <c r="TB251" s="4"/>
      <c r="TC251" s="4"/>
      <c r="TD251" s="4"/>
      <c r="TE251" s="4"/>
      <c r="TF251" s="4"/>
      <c r="TG251" s="4"/>
      <c r="TH251" s="4"/>
      <c r="TI251" s="4"/>
      <c r="TJ251" s="4"/>
      <c r="TK251" s="4"/>
      <c r="TL251" s="4"/>
      <c r="TM251" s="4"/>
      <c r="TN251" s="4"/>
      <c r="TO251" s="4"/>
      <c r="TP251" s="4"/>
      <c r="TQ251" s="4"/>
      <c r="TR251" s="4"/>
      <c r="TS251" s="4"/>
      <c r="TT251" s="4"/>
      <c r="TU251" s="4"/>
      <c r="TV251" s="4"/>
      <c r="TW251" s="4"/>
      <c r="TX251" s="4"/>
      <c r="TY251" s="4"/>
      <c r="TZ251" s="4"/>
      <c r="UA251" s="4"/>
      <c r="UB251" s="4"/>
      <c r="UC251" s="4"/>
      <c r="UD251" s="4"/>
      <c r="UE251" s="4"/>
      <c r="UF251" s="4"/>
      <c r="UG251" s="4"/>
      <c r="UH251" s="4"/>
      <c r="UI251" s="4"/>
      <c r="UJ251" s="4"/>
      <c r="UK251" s="4"/>
      <c r="UL251" s="4"/>
      <c r="UM251" s="4"/>
      <c r="UN251" s="4"/>
      <c r="UO251" s="4"/>
      <c r="UP251" s="4"/>
      <c r="UQ251" s="4"/>
      <c r="UR251" s="4"/>
      <c r="US251" s="4"/>
      <c r="UT251" s="4"/>
      <c r="UU251" s="4"/>
      <c r="UV251" s="4"/>
      <c r="UW251" s="4"/>
      <c r="UX251" s="4"/>
      <c r="UY251" s="4"/>
      <c r="UZ251" s="4"/>
      <c r="VA251" s="4"/>
      <c r="VB251" s="4"/>
      <c r="VC251" s="4"/>
      <c r="VD251" s="4"/>
      <c r="VE251" s="4"/>
      <c r="VF251" s="4"/>
      <c r="VG251" s="4"/>
      <c r="VH251" s="4"/>
      <c r="VI251" s="4"/>
      <c r="VJ251" s="4"/>
      <c r="VK251" s="4"/>
      <c r="VL251" s="4"/>
      <c r="VM251" s="4"/>
      <c r="VN251" s="4"/>
    </row>
    <row r="252" spans="14:586" x14ac:dyDescent="0.25"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/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/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/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/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4"/>
      <c r="QR252" s="4"/>
      <c r="QS252" s="4"/>
      <c r="QT252" s="4"/>
      <c r="QU252" s="4"/>
      <c r="QV252" s="4"/>
      <c r="QW252" s="4"/>
      <c r="QX252" s="4"/>
      <c r="QY252" s="4"/>
      <c r="QZ252" s="4"/>
      <c r="RA252" s="4"/>
      <c r="RB252" s="4"/>
      <c r="RC252" s="4"/>
      <c r="RD252" s="4"/>
      <c r="RE252" s="4"/>
      <c r="RF252" s="4"/>
      <c r="RG252" s="4"/>
      <c r="RH252" s="4"/>
      <c r="RI252" s="4"/>
      <c r="RJ252" s="4"/>
      <c r="RK252" s="4"/>
      <c r="RL252" s="4"/>
      <c r="RM252" s="4"/>
      <c r="RN252" s="4"/>
      <c r="RO252" s="4"/>
      <c r="RP252" s="4"/>
      <c r="RQ252" s="4"/>
      <c r="RR252" s="4"/>
      <c r="RS252" s="4"/>
      <c r="RT252" s="4"/>
      <c r="RU252" s="4"/>
      <c r="RV252" s="4"/>
      <c r="RW252" s="4"/>
      <c r="RX252" s="4"/>
      <c r="RY252" s="4"/>
      <c r="RZ252" s="4"/>
      <c r="SA252" s="4"/>
      <c r="SB252" s="4"/>
      <c r="SC252" s="4"/>
      <c r="SD252" s="4"/>
      <c r="SE252" s="4"/>
      <c r="SF252" s="4"/>
      <c r="SG252" s="4"/>
      <c r="SH252" s="4"/>
      <c r="SI252" s="4"/>
      <c r="SJ252" s="4"/>
      <c r="SK252" s="4"/>
      <c r="SL252" s="4"/>
      <c r="SM252" s="4"/>
      <c r="SN252" s="4"/>
      <c r="SO252" s="4"/>
      <c r="SP252" s="4"/>
      <c r="SQ252" s="4"/>
      <c r="SR252" s="4"/>
      <c r="SS252" s="4"/>
      <c r="ST252" s="4"/>
      <c r="SU252" s="4"/>
      <c r="SV252" s="4"/>
      <c r="SW252" s="4"/>
      <c r="SX252" s="4"/>
      <c r="SY252" s="4"/>
      <c r="SZ252" s="4"/>
      <c r="TA252" s="4"/>
      <c r="TB252" s="4"/>
      <c r="TC252" s="4"/>
      <c r="TD252" s="4"/>
      <c r="TE252" s="4"/>
      <c r="TF252" s="4"/>
      <c r="TG252" s="4"/>
      <c r="TH252" s="4"/>
      <c r="TI252" s="4"/>
      <c r="TJ252" s="4"/>
      <c r="TK252" s="4"/>
      <c r="TL252" s="4"/>
      <c r="TM252" s="4"/>
      <c r="TN252" s="4"/>
      <c r="TO252" s="4"/>
      <c r="TP252" s="4"/>
      <c r="TQ252" s="4"/>
      <c r="TR252" s="4"/>
      <c r="TS252" s="4"/>
      <c r="TT252" s="4"/>
      <c r="TU252" s="4"/>
      <c r="TV252" s="4"/>
      <c r="TW252" s="4"/>
      <c r="TX252" s="4"/>
      <c r="TY252" s="4"/>
      <c r="TZ252" s="4"/>
      <c r="UA252" s="4"/>
      <c r="UB252" s="4"/>
      <c r="UC252" s="4"/>
      <c r="UD252" s="4"/>
      <c r="UE252" s="4"/>
      <c r="UF252" s="4"/>
      <c r="UG252" s="4"/>
      <c r="UH252" s="4"/>
      <c r="UI252" s="4"/>
      <c r="UJ252" s="4"/>
      <c r="UK252" s="4"/>
      <c r="UL252" s="4"/>
      <c r="UM252" s="4"/>
      <c r="UN252" s="4"/>
      <c r="UO252" s="4"/>
      <c r="UP252" s="4"/>
      <c r="UQ252" s="4"/>
      <c r="UR252" s="4"/>
      <c r="US252" s="4"/>
      <c r="UT252" s="4"/>
      <c r="UU252" s="4"/>
      <c r="UV252" s="4"/>
      <c r="UW252" s="4"/>
      <c r="UX252" s="4"/>
      <c r="UY252" s="4"/>
      <c r="UZ252" s="4"/>
      <c r="VA252" s="4"/>
      <c r="VB252" s="4"/>
      <c r="VC252" s="4"/>
      <c r="VD252" s="4"/>
      <c r="VE252" s="4"/>
      <c r="VF252" s="4"/>
      <c r="VG252" s="4"/>
      <c r="VH252" s="4"/>
      <c r="VI252" s="4"/>
      <c r="VJ252" s="4"/>
      <c r="VK252" s="4"/>
      <c r="VL252" s="4"/>
      <c r="VM252" s="4"/>
      <c r="VN252" s="4"/>
    </row>
    <row r="253" spans="14:586" x14ac:dyDescent="0.25"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/>
      <c r="OP253" s="4"/>
      <c r="OQ253" s="4"/>
      <c r="OR253" s="4"/>
      <c r="OS253" s="4"/>
      <c r="OT253" s="4"/>
      <c r="OU253" s="4"/>
      <c r="OV253" s="4"/>
      <c r="OW253" s="4"/>
      <c r="OX253" s="4"/>
      <c r="OY253" s="4"/>
      <c r="OZ253" s="4"/>
      <c r="PA253" s="4"/>
      <c r="PB253" s="4"/>
      <c r="PC253" s="4"/>
      <c r="PD253" s="4"/>
      <c r="PE253" s="4"/>
      <c r="PF253" s="4"/>
      <c r="PG253" s="4"/>
      <c r="PH253" s="4"/>
      <c r="PI253" s="4"/>
      <c r="PJ253" s="4"/>
      <c r="PK253" s="4"/>
      <c r="PL253" s="4"/>
      <c r="PM253" s="4"/>
      <c r="PN253" s="4"/>
      <c r="PO253" s="4"/>
      <c r="PP253" s="4"/>
      <c r="PQ253" s="4"/>
      <c r="PR253" s="4"/>
      <c r="PS253" s="4"/>
      <c r="PT253" s="4"/>
      <c r="PU253" s="4"/>
      <c r="PV253" s="4"/>
      <c r="PW253" s="4"/>
      <c r="PX253" s="4"/>
      <c r="PY253" s="4"/>
      <c r="PZ253" s="4"/>
      <c r="QA253" s="4"/>
      <c r="QB253" s="4"/>
      <c r="QC253" s="4"/>
      <c r="QD253" s="4"/>
      <c r="QE253" s="4"/>
      <c r="QF253" s="4"/>
      <c r="QG253" s="4"/>
      <c r="QH253" s="4"/>
      <c r="QI253" s="4"/>
      <c r="QJ253" s="4"/>
      <c r="QK253" s="4"/>
      <c r="QL253" s="4"/>
      <c r="QM253" s="4"/>
      <c r="QN253" s="4"/>
      <c r="QO253" s="4"/>
      <c r="QP253" s="4"/>
      <c r="QQ253" s="4"/>
      <c r="QR253" s="4"/>
      <c r="QS253" s="4"/>
      <c r="QT253" s="4"/>
      <c r="QU253" s="4"/>
      <c r="QV253" s="4"/>
      <c r="QW253" s="4"/>
      <c r="QX253" s="4"/>
      <c r="QY253" s="4"/>
      <c r="QZ253" s="4"/>
      <c r="RA253" s="4"/>
      <c r="RB253" s="4"/>
      <c r="RC253" s="4"/>
      <c r="RD253" s="4"/>
      <c r="RE253" s="4"/>
      <c r="RF253" s="4"/>
      <c r="RG253" s="4"/>
      <c r="RH253" s="4"/>
      <c r="RI253" s="4"/>
      <c r="RJ253" s="4"/>
      <c r="RK253" s="4"/>
      <c r="RL253" s="4"/>
      <c r="RM253" s="4"/>
      <c r="RN253" s="4"/>
      <c r="RO253" s="4"/>
      <c r="RP253" s="4"/>
      <c r="RQ253" s="4"/>
      <c r="RR253" s="4"/>
      <c r="RS253" s="4"/>
      <c r="RT253" s="4"/>
      <c r="RU253" s="4"/>
      <c r="RV253" s="4"/>
      <c r="RW253" s="4"/>
      <c r="RX253" s="4"/>
      <c r="RY253" s="4"/>
      <c r="RZ253" s="4"/>
      <c r="SA253" s="4"/>
      <c r="SB253" s="4"/>
      <c r="SC253" s="4"/>
      <c r="SD253" s="4"/>
      <c r="SE253" s="4"/>
      <c r="SF253" s="4"/>
      <c r="SG253" s="4"/>
      <c r="SH253" s="4"/>
      <c r="SI253" s="4"/>
      <c r="SJ253" s="4"/>
      <c r="SK253" s="4"/>
      <c r="SL253" s="4"/>
      <c r="SM253" s="4"/>
      <c r="SN253" s="4"/>
      <c r="SO253" s="4"/>
      <c r="SP253" s="4"/>
      <c r="SQ253" s="4"/>
      <c r="SR253" s="4"/>
      <c r="SS253" s="4"/>
      <c r="ST253" s="4"/>
      <c r="SU253" s="4"/>
      <c r="SV253" s="4"/>
      <c r="SW253" s="4"/>
      <c r="SX253" s="4"/>
      <c r="SY253" s="4"/>
      <c r="SZ253" s="4"/>
      <c r="TA253" s="4"/>
      <c r="TB253" s="4"/>
      <c r="TC253" s="4"/>
      <c r="TD253" s="4"/>
      <c r="TE253" s="4"/>
      <c r="TF253" s="4"/>
      <c r="TG253" s="4"/>
      <c r="TH253" s="4"/>
      <c r="TI253" s="4"/>
      <c r="TJ253" s="4"/>
      <c r="TK253" s="4"/>
      <c r="TL253" s="4"/>
      <c r="TM253" s="4"/>
      <c r="TN253" s="4"/>
      <c r="TO253" s="4"/>
      <c r="TP253" s="4"/>
      <c r="TQ253" s="4"/>
      <c r="TR253" s="4"/>
      <c r="TS253" s="4"/>
      <c r="TT253" s="4"/>
      <c r="TU253" s="4"/>
      <c r="TV253" s="4"/>
      <c r="TW253" s="4"/>
      <c r="TX253" s="4"/>
      <c r="TY253" s="4"/>
      <c r="TZ253" s="4"/>
      <c r="UA253" s="4"/>
      <c r="UB253" s="4"/>
      <c r="UC253" s="4"/>
      <c r="UD253" s="4"/>
      <c r="UE253" s="4"/>
      <c r="UF253" s="4"/>
      <c r="UG253" s="4"/>
      <c r="UH253" s="4"/>
      <c r="UI253" s="4"/>
      <c r="UJ253" s="4"/>
      <c r="UK253" s="4"/>
      <c r="UL253" s="4"/>
      <c r="UM253" s="4"/>
      <c r="UN253" s="4"/>
      <c r="UO253" s="4"/>
      <c r="UP253" s="4"/>
      <c r="UQ253" s="4"/>
      <c r="UR253" s="4"/>
      <c r="US253" s="4"/>
      <c r="UT253" s="4"/>
      <c r="UU253" s="4"/>
      <c r="UV253" s="4"/>
      <c r="UW253" s="4"/>
      <c r="UX253" s="4"/>
      <c r="UY253" s="4"/>
      <c r="UZ253" s="4"/>
      <c r="VA253" s="4"/>
      <c r="VB253" s="4"/>
      <c r="VC253" s="4"/>
      <c r="VD253" s="4"/>
      <c r="VE253" s="4"/>
      <c r="VF253" s="4"/>
      <c r="VG253" s="4"/>
      <c r="VH253" s="4"/>
      <c r="VI253" s="4"/>
      <c r="VJ253" s="4"/>
      <c r="VK253" s="4"/>
      <c r="VL253" s="4"/>
      <c r="VM253" s="4"/>
      <c r="VN253" s="4"/>
    </row>
    <row r="254" spans="14:586" x14ac:dyDescent="0.25"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/>
      <c r="OP254" s="4"/>
      <c r="OQ254" s="4"/>
      <c r="OR254" s="4"/>
      <c r="OS254" s="4"/>
      <c r="OT254" s="4"/>
      <c r="OU254" s="4"/>
      <c r="OV254" s="4"/>
      <c r="OW254" s="4"/>
      <c r="OX254" s="4"/>
      <c r="OY254" s="4"/>
      <c r="OZ254" s="4"/>
      <c r="PA254" s="4"/>
      <c r="PB254" s="4"/>
      <c r="PC254" s="4"/>
      <c r="PD254" s="4"/>
      <c r="PE254" s="4"/>
      <c r="PF254" s="4"/>
      <c r="PG254" s="4"/>
      <c r="PH254" s="4"/>
      <c r="PI254" s="4"/>
      <c r="PJ254" s="4"/>
      <c r="PK254" s="4"/>
      <c r="PL254" s="4"/>
      <c r="PM254" s="4"/>
      <c r="PN254" s="4"/>
      <c r="PO254" s="4"/>
      <c r="PP254" s="4"/>
      <c r="PQ254" s="4"/>
      <c r="PR254" s="4"/>
      <c r="PS254" s="4"/>
      <c r="PT254" s="4"/>
      <c r="PU254" s="4"/>
      <c r="PV254" s="4"/>
      <c r="PW254" s="4"/>
      <c r="PX254" s="4"/>
      <c r="PY254" s="4"/>
      <c r="PZ254" s="4"/>
      <c r="QA254" s="4"/>
      <c r="QB254" s="4"/>
      <c r="QC254" s="4"/>
      <c r="QD254" s="4"/>
      <c r="QE254" s="4"/>
      <c r="QF254" s="4"/>
      <c r="QG254" s="4"/>
      <c r="QH254" s="4"/>
      <c r="QI254" s="4"/>
      <c r="QJ254" s="4"/>
      <c r="QK254" s="4"/>
      <c r="QL254" s="4"/>
      <c r="QM254" s="4"/>
      <c r="QN254" s="4"/>
      <c r="QO254" s="4"/>
      <c r="QP254" s="4"/>
      <c r="QQ254" s="4"/>
      <c r="QR254" s="4"/>
      <c r="QS254" s="4"/>
      <c r="QT254" s="4"/>
      <c r="QU254" s="4"/>
      <c r="QV254" s="4"/>
      <c r="QW254" s="4"/>
      <c r="QX254" s="4"/>
      <c r="QY254" s="4"/>
      <c r="QZ254" s="4"/>
      <c r="RA254" s="4"/>
      <c r="RB254" s="4"/>
      <c r="RC254" s="4"/>
      <c r="RD254" s="4"/>
      <c r="RE254" s="4"/>
      <c r="RF254" s="4"/>
      <c r="RG254" s="4"/>
      <c r="RH254" s="4"/>
      <c r="RI254" s="4"/>
      <c r="RJ254" s="4"/>
      <c r="RK254" s="4"/>
      <c r="RL254" s="4"/>
      <c r="RM254" s="4"/>
      <c r="RN254" s="4"/>
      <c r="RO254" s="4"/>
      <c r="RP254" s="4"/>
      <c r="RQ254" s="4"/>
      <c r="RR254" s="4"/>
      <c r="RS254" s="4"/>
      <c r="RT254" s="4"/>
      <c r="RU254" s="4"/>
      <c r="RV254" s="4"/>
      <c r="RW254" s="4"/>
      <c r="RX254" s="4"/>
      <c r="RY254" s="4"/>
      <c r="RZ254" s="4"/>
      <c r="SA254" s="4"/>
      <c r="SB254" s="4"/>
      <c r="SC254" s="4"/>
      <c r="SD254" s="4"/>
      <c r="SE254" s="4"/>
      <c r="SF254" s="4"/>
      <c r="SG254" s="4"/>
      <c r="SH254" s="4"/>
      <c r="SI254" s="4"/>
      <c r="SJ254" s="4"/>
      <c r="SK254" s="4"/>
      <c r="SL254" s="4"/>
      <c r="SM254" s="4"/>
      <c r="SN254" s="4"/>
      <c r="SO254" s="4"/>
      <c r="SP254" s="4"/>
      <c r="SQ254" s="4"/>
      <c r="SR254" s="4"/>
      <c r="SS254" s="4"/>
      <c r="ST254" s="4"/>
      <c r="SU254" s="4"/>
      <c r="SV254" s="4"/>
      <c r="SW254" s="4"/>
      <c r="SX254" s="4"/>
      <c r="SY254" s="4"/>
      <c r="SZ254" s="4"/>
      <c r="TA254" s="4"/>
      <c r="TB254" s="4"/>
      <c r="TC254" s="4"/>
      <c r="TD254" s="4"/>
      <c r="TE254" s="4"/>
      <c r="TF254" s="4"/>
      <c r="TG254" s="4"/>
      <c r="TH254" s="4"/>
      <c r="TI254" s="4"/>
      <c r="TJ254" s="4"/>
      <c r="TK254" s="4"/>
      <c r="TL254" s="4"/>
      <c r="TM254" s="4"/>
      <c r="TN254" s="4"/>
      <c r="TO254" s="4"/>
      <c r="TP254" s="4"/>
      <c r="TQ254" s="4"/>
      <c r="TR254" s="4"/>
      <c r="TS254" s="4"/>
      <c r="TT254" s="4"/>
      <c r="TU254" s="4"/>
      <c r="TV254" s="4"/>
      <c r="TW254" s="4"/>
      <c r="TX254" s="4"/>
      <c r="TY254" s="4"/>
      <c r="TZ254" s="4"/>
      <c r="UA254" s="4"/>
      <c r="UB254" s="4"/>
      <c r="UC254" s="4"/>
      <c r="UD254" s="4"/>
      <c r="UE254" s="4"/>
      <c r="UF254" s="4"/>
      <c r="UG254" s="4"/>
      <c r="UH254" s="4"/>
      <c r="UI254" s="4"/>
      <c r="UJ254" s="4"/>
      <c r="UK254" s="4"/>
      <c r="UL254" s="4"/>
      <c r="UM254" s="4"/>
      <c r="UN254" s="4"/>
      <c r="UO254" s="4"/>
      <c r="UP254" s="4"/>
      <c r="UQ254" s="4"/>
      <c r="UR254" s="4"/>
      <c r="US254" s="4"/>
      <c r="UT254" s="4"/>
      <c r="UU254" s="4"/>
      <c r="UV254" s="4"/>
      <c r="UW254" s="4"/>
      <c r="UX254" s="4"/>
      <c r="UY254" s="4"/>
      <c r="UZ254" s="4"/>
      <c r="VA254" s="4"/>
      <c r="VB254" s="4"/>
      <c r="VC254" s="4"/>
      <c r="VD254" s="4"/>
      <c r="VE254" s="4"/>
      <c r="VF254" s="4"/>
      <c r="VG254" s="4"/>
      <c r="VH254" s="4"/>
      <c r="VI254" s="4"/>
      <c r="VJ254" s="4"/>
      <c r="VK254" s="4"/>
      <c r="VL254" s="4"/>
      <c r="VM254" s="4"/>
      <c r="VN254" s="4"/>
    </row>
    <row r="255" spans="14:586" x14ac:dyDescent="0.25"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/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/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4"/>
      <c r="PR255" s="4"/>
      <c r="PS255" s="4"/>
      <c r="PT255" s="4"/>
      <c r="PU255" s="4"/>
      <c r="PV255" s="4"/>
      <c r="PW255" s="4"/>
      <c r="PX255" s="4"/>
      <c r="PY255" s="4"/>
      <c r="PZ255" s="4"/>
      <c r="QA255" s="4"/>
      <c r="QB255" s="4"/>
      <c r="QC255" s="4"/>
      <c r="QD255" s="4"/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4"/>
      <c r="QR255" s="4"/>
      <c r="QS255" s="4"/>
      <c r="QT255" s="4"/>
      <c r="QU255" s="4"/>
      <c r="QV255" s="4"/>
      <c r="QW255" s="4"/>
      <c r="QX255" s="4"/>
      <c r="QY255" s="4"/>
      <c r="QZ255" s="4"/>
      <c r="RA255" s="4"/>
      <c r="RB255" s="4"/>
      <c r="RC255" s="4"/>
      <c r="RD255" s="4"/>
      <c r="RE255" s="4"/>
      <c r="RF255" s="4"/>
      <c r="RG255" s="4"/>
      <c r="RH255" s="4"/>
      <c r="RI255" s="4"/>
      <c r="RJ255" s="4"/>
      <c r="RK255" s="4"/>
      <c r="RL255" s="4"/>
      <c r="RM255" s="4"/>
      <c r="RN255" s="4"/>
      <c r="RO255" s="4"/>
      <c r="RP255" s="4"/>
      <c r="RQ255" s="4"/>
      <c r="RR255" s="4"/>
      <c r="RS255" s="4"/>
      <c r="RT255" s="4"/>
      <c r="RU255" s="4"/>
      <c r="RV255" s="4"/>
      <c r="RW255" s="4"/>
      <c r="RX255" s="4"/>
      <c r="RY255" s="4"/>
      <c r="RZ255" s="4"/>
      <c r="SA255" s="4"/>
      <c r="SB255" s="4"/>
      <c r="SC255" s="4"/>
      <c r="SD255" s="4"/>
      <c r="SE255" s="4"/>
      <c r="SF255" s="4"/>
      <c r="SG255" s="4"/>
      <c r="SH255" s="4"/>
      <c r="SI255" s="4"/>
      <c r="SJ255" s="4"/>
      <c r="SK255" s="4"/>
      <c r="SL255" s="4"/>
      <c r="SM255" s="4"/>
      <c r="SN255" s="4"/>
      <c r="SO255" s="4"/>
      <c r="SP255" s="4"/>
      <c r="SQ255" s="4"/>
      <c r="SR255" s="4"/>
      <c r="SS255" s="4"/>
      <c r="ST255" s="4"/>
      <c r="SU255" s="4"/>
      <c r="SV255" s="4"/>
      <c r="SW255" s="4"/>
      <c r="SX255" s="4"/>
      <c r="SY255" s="4"/>
      <c r="SZ255" s="4"/>
      <c r="TA255" s="4"/>
      <c r="TB255" s="4"/>
      <c r="TC255" s="4"/>
      <c r="TD255" s="4"/>
      <c r="TE255" s="4"/>
      <c r="TF255" s="4"/>
      <c r="TG255" s="4"/>
      <c r="TH255" s="4"/>
      <c r="TI255" s="4"/>
      <c r="TJ255" s="4"/>
      <c r="TK255" s="4"/>
      <c r="TL255" s="4"/>
      <c r="TM255" s="4"/>
      <c r="TN255" s="4"/>
      <c r="TO255" s="4"/>
      <c r="TP255" s="4"/>
      <c r="TQ255" s="4"/>
      <c r="TR255" s="4"/>
      <c r="TS255" s="4"/>
      <c r="TT255" s="4"/>
      <c r="TU255" s="4"/>
      <c r="TV255" s="4"/>
      <c r="TW255" s="4"/>
      <c r="TX255" s="4"/>
      <c r="TY255" s="4"/>
      <c r="TZ255" s="4"/>
      <c r="UA255" s="4"/>
      <c r="UB255" s="4"/>
      <c r="UC255" s="4"/>
      <c r="UD255" s="4"/>
      <c r="UE255" s="4"/>
      <c r="UF255" s="4"/>
      <c r="UG255" s="4"/>
      <c r="UH255" s="4"/>
      <c r="UI255" s="4"/>
      <c r="UJ255" s="4"/>
      <c r="UK255" s="4"/>
      <c r="UL255" s="4"/>
      <c r="UM255" s="4"/>
      <c r="UN255" s="4"/>
      <c r="UO255" s="4"/>
      <c r="UP255" s="4"/>
      <c r="UQ255" s="4"/>
      <c r="UR255" s="4"/>
      <c r="US255" s="4"/>
      <c r="UT255" s="4"/>
      <c r="UU255" s="4"/>
      <c r="UV255" s="4"/>
      <c r="UW255" s="4"/>
      <c r="UX255" s="4"/>
      <c r="UY255" s="4"/>
      <c r="UZ255" s="4"/>
      <c r="VA255" s="4"/>
      <c r="VB255" s="4"/>
      <c r="VC255" s="4"/>
      <c r="VD255" s="4"/>
      <c r="VE255" s="4"/>
      <c r="VF255" s="4"/>
      <c r="VG255" s="4"/>
      <c r="VH255" s="4"/>
      <c r="VI255" s="4"/>
      <c r="VJ255" s="4"/>
      <c r="VK255" s="4"/>
      <c r="VL255" s="4"/>
      <c r="VM255" s="4"/>
      <c r="VN255" s="4"/>
    </row>
    <row r="256" spans="14:586" x14ac:dyDescent="0.25"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/>
      <c r="OP256" s="4"/>
      <c r="OQ256" s="4"/>
      <c r="OR256" s="4"/>
      <c r="OS256" s="4"/>
      <c r="OT256" s="4"/>
      <c r="OU256" s="4"/>
      <c r="OV256" s="4"/>
      <c r="OW256" s="4"/>
      <c r="OX256" s="4"/>
      <c r="OY256" s="4"/>
      <c r="OZ256" s="4"/>
      <c r="PA256" s="4"/>
      <c r="PB256" s="4"/>
      <c r="PC256" s="4"/>
      <c r="PD256" s="4"/>
      <c r="PE256" s="4"/>
      <c r="PF256" s="4"/>
      <c r="PG256" s="4"/>
      <c r="PH256" s="4"/>
      <c r="PI256" s="4"/>
      <c r="PJ256" s="4"/>
      <c r="PK256" s="4"/>
      <c r="PL256" s="4"/>
      <c r="PM256" s="4"/>
      <c r="PN256" s="4"/>
      <c r="PO256" s="4"/>
      <c r="PP256" s="4"/>
      <c r="PQ256" s="4"/>
      <c r="PR256" s="4"/>
      <c r="PS256" s="4"/>
      <c r="PT256" s="4"/>
      <c r="PU256" s="4"/>
      <c r="PV256" s="4"/>
      <c r="PW256" s="4"/>
      <c r="PX256" s="4"/>
      <c r="PY256" s="4"/>
      <c r="PZ256" s="4"/>
      <c r="QA256" s="4"/>
      <c r="QB256" s="4"/>
      <c r="QC256" s="4"/>
      <c r="QD256" s="4"/>
      <c r="QE256" s="4"/>
      <c r="QF256" s="4"/>
      <c r="QG256" s="4"/>
      <c r="QH256" s="4"/>
      <c r="QI256" s="4"/>
      <c r="QJ256" s="4"/>
      <c r="QK256" s="4"/>
      <c r="QL256" s="4"/>
      <c r="QM256" s="4"/>
      <c r="QN256" s="4"/>
      <c r="QO256" s="4"/>
      <c r="QP256" s="4"/>
      <c r="QQ256" s="4"/>
      <c r="QR256" s="4"/>
      <c r="QS256" s="4"/>
      <c r="QT256" s="4"/>
      <c r="QU256" s="4"/>
      <c r="QV256" s="4"/>
      <c r="QW256" s="4"/>
      <c r="QX256" s="4"/>
      <c r="QY256" s="4"/>
      <c r="QZ256" s="4"/>
      <c r="RA256" s="4"/>
      <c r="RB256" s="4"/>
      <c r="RC256" s="4"/>
      <c r="RD256" s="4"/>
      <c r="RE256" s="4"/>
      <c r="RF256" s="4"/>
      <c r="RG256" s="4"/>
      <c r="RH256" s="4"/>
      <c r="RI256" s="4"/>
      <c r="RJ256" s="4"/>
      <c r="RK256" s="4"/>
      <c r="RL256" s="4"/>
      <c r="RM256" s="4"/>
      <c r="RN256" s="4"/>
      <c r="RO256" s="4"/>
      <c r="RP256" s="4"/>
      <c r="RQ256" s="4"/>
      <c r="RR256" s="4"/>
      <c r="RS256" s="4"/>
      <c r="RT256" s="4"/>
      <c r="RU256" s="4"/>
      <c r="RV256" s="4"/>
      <c r="RW256" s="4"/>
      <c r="RX256" s="4"/>
      <c r="RY256" s="4"/>
      <c r="RZ256" s="4"/>
      <c r="SA256" s="4"/>
      <c r="SB256" s="4"/>
      <c r="SC256" s="4"/>
      <c r="SD256" s="4"/>
      <c r="SE256" s="4"/>
      <c r="SF256" s="4"/>
      <c r="SG256" s="4"/>
      <c r="SH256" s="4"/>
      <c r="SI256" s="4"/>
      <c r="SJ256" s="4"/>
      <c r="SK256" s="4"/>
      <c r="SL256" s="4"/>
      <c r="SM256" s="4"/>
      <c r="SN256" s="4"/>
      <c r="SO256" s="4"/>
      <c r="SP256" s="4"/>
      <c r="SQ256" s="4"/>
      <c r="SR256" s="4"/>
      <c r="SS256" s="4"/>
      <c r="ST256" s="4"/>
      <c r="SU256" s="4"/>
      <c r="SV256" s="4"/>
      <c r="SW256" s="4"/>
      <c r="SX256" s="4"/>
      <c r="SY256" s="4"/>
      <c r="SZ256" s="4"/>
      <c r="TA256" s="4"/>
      <c r="TB256" s="4"/>
      <c r="TC256" s="4"/>
      <c r="TD256" s="4"/>
      <c r="TE256" s="4"/>
      <c r="TF256" s="4"/>
      <c r="TG256" s="4"/>
      <c r="TH256" s="4"/>
      <c r="TI256" s="4"/>
      <c r="TJ256" s="4"/>
      <c r="TK256" s="4"/>
      <c r="TL256" s="4"/>
      <c r="TM256" s="4"/>
      <c r="TN256" s="4"/>
      <c r="TO256" s="4"/>
      <c r="TP256" s="4"/>
      <c r="TQ256" s="4"/>
      <c r="TR256" s="4"/>
      <c r="TS256" s="4"/>
      <c r="TT256" s="4"/>
      <c r="TU256" s="4"/>
      <c r="TV256" s="4"/>
      <c r="TW256" s="4"/>
      <c r="TX256" s="4"/>
      <c r="TY256" s="4"/>
      <c r="TZ256" s="4"/>
      <c r="UA256" s="4"/>
      <c r="UB256" s="4"/>
      <c r="UC256" s="4"/>
      <c r="UD256" s="4"/>
      <c r="UE256" s="4"/>
      <c r="UF256" s="4"/>
      <c r="UG256" s="4"/>
      <c r="UH256" s="4"/>
      <c r="UI256" s="4"/>
      <c r="UJ256" s="4"/>
      <c r="UK256" s="4"/>
      <c r="UL256" s="4"/>
      <c r="UM256" s="4"/>
      <c r="UN256" s="4"/>
      <c r="UO256" s="4"/>
      <c r="UP256" s="4"/>
      <c r="UQ256" s="4"/>
      <c r="UR256" s="4"/>
      <c r="US256" s="4"/>
      <c r="UT256" s="4"/>
      <c r="UU256" s="4"/>
      <c r="UV256" s="4"/>
      <c r="UW256" s="4"/>
      <c r="UX256" s="4"/>
      <c r="UY256" s="4"/>
      <c r="UZ256" s="4"/>
      <c r="VA256" s="4"/>
      <c r="VB256" s="4"/>
      <c r="VC256" s="4"/>
      <c r="VD256" s="4"/>
      <c r="VE256" s="4"/>
      <c r="VF256" s="4"/>
      <c r="VG256" s="4"/>
      <c r="VH256" s="4"/>
      <c r="VI256" s="4"/>
      <c r="VJ256" s="4"/>
      <c r="VK256" s="4"/>
      <c r="VL256" s="4"/>
      <c r="VM256" s="4"/>
      <c r="VN256" s="4"/>
    </row>
    <row r="257" spans="14:586" x14ac:dyDescent="0.25"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/>
      <c r="OP257" s="4"/>
      <c r="OQ257" s="4"/>
      <c r="OR257" s="4"/>
      <c r="OS257" s="4"/>
      <c r="OT257" s="4"/>
      <c r="OU257" s="4"/>
      <c r="OV257" s="4"/>
      <c r="OW257" s="4"/>
      <c r="OX257" s="4"/>
      <c r="OY257" s="4"/>
      <c r="OZ257" s="4"/>
      <c r="PA257" s="4"/>
      <c r="PB257" s="4"/>
      <c r="PC257" s="4"/>
      <c r="PD257" s="4"/>
      <c r="PE257" s="4"/>
      <c r="PF257" s="4"/>
      <c r="PG257" s="4"/>
      <c r="PH257" s="4"/>
      <c r="PI257" s="4"/>
      <c r="PJ257" s="4"/>
      <c r="PK257" s="4"/>
      <c r="PL257" s="4"/>
      <c r="PM257" s="4"/>
      <c r="PN257" s="4"/>
      <c r="PO257" s="4"/>
      <c r="PP257" s="4"/>
      <c r="PQ257" s="4"/>
      <c r="PR257" s="4"/>
      <c r="PS257" s="4"/>
      <c r="PT257" s="4"/>
      <c r="PU257" s="4"/>
      <c r="PV257" s="4"/>
      <c r="PW257" s="4"/>
      <c r="PX257" s="4"/>
      <c r="PY257" s="4"/>
      <c r="PZ257" s="4"/>
      <c r="QA257" s="4"/>
      <c r="QB257" s="4"/>
      <c r="QC257" s="4"/>
      <c r="QD257" s="4"/>
      <c r="QE257" s="4"/>
      <c r="QF257" s="4"/>
      <c r="QG257" s="4"/>
      <c r="QH257" s="4"/>
      <c r="QI257" s="4"/>
      <c r="QJ257" s="4"/>
      <c r="QK257" s="4"/>
      <c r="QL257" s="4"/>
      <c r="QM257" s="4"/>
      <c r="QN257" s="4"/>
      <c r="QO257" s="4"/>
      <c r="QP257" s="4"/>
      <c r="QQ257" s="4"/>
      <c r="QR257" s="4"/>
      <c r="QS257" s="4"/>
      <c r="QT257" s="4"/>
      <c r="QU257" s="4"/>
      <c r="QV257" s="4"/>
      <c r="QW257" s="4"/>
      <c r="QX257" s="4"/>
      <c r="QY257" s="4"/>
      <c r="QZ257" s="4"/>
      <c r="RA257" s="4"/>
      <c r="RB257" s="4"/>
      <c r="RC257" s="4"/>
      <c r="RD257" s="4"/>
      <c r="RE257" s="4"/>
      <c r="RF257" s="4"/>
      <c r="RG257" s="4"/>
      <c r="RH257" s="4"/>
      <c r="RI257" s="4"/>
      <c r="RJ257" s="4"/>
      <c r="RK257" s="4"/>
      <c r="RL257" s="4"/>
      <c r="RM257" s="4"/>
      <c r="RN257" s="4"/>
      <c r="RO257" s="4"/>
      <c r="RP257" s="4"/>
      <c r="RQ257" s="4"/>
      <c r="RR257" s="4"/>
      <c r="RS257" s="4"/>
      <c r="RT257" s="4"/>
      <c r="RU257" s="4"/>
      <c r="RV257" s="4"/>
      <c r="RW257" s="4"/>
      <c r="RX257" s="4"/>
      <c r="RY257" s="4"/>
      <c r="RZ257" s="4"/>
      <c r="SA257" s="4"/>
      <c r="SB257" s="4"/>
      <c r="SC257" s="4"/>
      <c r="SD257" s="4"/>
      <c r="SE257" s="4"/>
      <c r="SF257" s="4"/>
      <c r="SG257" s="4"/>
      <c r="SH257" s="4"/>
      <c r="SI257" s="4"/>
      <c r="SJ257" s="4"/>
      <c r="SK257" s="4"/>
      <c r="SL257" s="4"/>
      <c r="SM257" s="4"/>
      <c r="SN257" s="4"/>
      <c r="SO257" s="4"/>
      <c r="SP257" s="4"/>
      <c r="SQ257" s="4"/>
      <c r="SR257" s="4"/>
      <c r="SS257" s="4"/>
      <c r="ST257" s="4"/>
      <c r="SU257" s="4"/>
      <c r="SV257" s="4"/>
      <c r="SW257" s="4"/>
      <c r="SX257" s="4"/>
      <c r="SY257" s="4"/>
      <c r="SZ257" s="4"/>
      <c r="TA257" s="4"/>
      <c r="TB257" s="4"/>
      <c r="TC257" s="4"/>
      <c r="TD257" s="4"/>
      <c r="TE257" s="4"/>
      <c r="TF257" s="4"/>
      <c r="TG257" s="4"/>
      <c r="TH257" s="4"/>
      <c r="TI257" s="4"/>
      <c r="TJ257" s="4"/>
      <c r="TK257" s="4"/>
      <c r="TL257" s="4"/>
      <c r="TM257" s="4"/>
      <c r="TN257" s="4"/>
      <c r="TO257" s="4"/>
      <c r="TP257" s="4"/>
      <c r="TQ257" s="4"/>
      <c r="TR257" s="4"/>
      <c r="TS257" s="4"/>
      <c r="TT257" s="4"/>
      <c r="TU257" s="4"/>
      <c r="TV257" s="4"/>
      <c r="TW257" s="4"/>
      <c r="TX257" s="4"/>
      <c r="TY257" s="4"/>
      <c r="TZ257" s="4"/>
      <c r="UA257" s="4"/>
      <c r="UB257" s="4"/>
      <c r="UC257" s="4"/>
      <c r="UD257" s="4"/>
      <c r="UE257" s="4"/>
      <c r="UF257" s="4"/>
      <c r="UG257" s="4"/>
      <c r="UH257" s="4"/>
      <c r="UI257" s="4"/>
      <c r="UJ257" s="4"/>
      <c r="UK257" s="4"/>
      <c r="UL257" s="4"/>
      <c r="UM257" s="4"/>
      <c r="UN257" s="4"/>
      <c r="UO257" s="4"/>
      <c r="UP257" s="4"/>
      <c r="UQ257" s="4"/>
      <c r="UR257" s="4"/>
      <c r="US257" s="4"/>
      <c r="UT257" s="4"/>
      <c r="UU257" s="4"/>
      <c r="UV257" s="4"/>
      <c r="UW257" s="4"/>
      <c r="UX257" s="4"/>
      <c r="UY257" s="4"/>
      <c r="UZ257" s="4"/>
      <c r="VA257" s="4"/>
      <c r="VB257" s="4"/>
      <c r="VC257" s="4"/>
      <c r="VD257" s="4"/>
      <c r="VE257" s="4"/>
      <c r="VF257" s="4"/>
      <c r="VG257" s="4"/>
      <c r="VH257" s="4"/>
      <c r="VI257" s="4"/>
      <c r="VJ257" s="4"/>
      <c r="VK257" s="4"/>
      <c r="VL257" s="4"/>
      <c r="VM257" s="4"/>
      <c r="VN257" s="4"/>
    </row>
    <row r="258" spans="14:586" x14ac:dyDescent="0.25"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/>
      <c r="OP258" s="4"/>
      <c r="OQ258" s="4"/>
      <c r="OR258" s="4"/>
      <c r="OS258" s="4"/>
      <c r="OT258" s="4"/>
      <c r="OU258" s="4"/>
      <c r="OV258" s="4"/>
      <c r="OW258" s="4"/>
      <c r="OX258" s="4"/>
      <c r="OY258" s="4"/>
      <c r="OZ258" s="4"/>
      <c r="PA258" s="4"/>
      <c r="PB258" s="4"/>
      <c r="PC258" s="4"/>
      <c r="PD258" s="4"/>
      <c r="PE258" s="4"/>
      <c r="PF258" s="4"/>
      <c r="PG258" s="4"/>
      <c r="PH258" s="4"/>
      <c r="PI258" s="4"/>
      <c r="PJ258" s="4"/>
      <c r="PK258" s="4"/>
      <c r="PL258" s="4"/>
      <c r="PM258" s="4"/>
      <c r="PN258" s="4"/>
      <c r="PO258" s="4"/>
      <c r="PP258" s="4"/>
      <c r="PQ258" s="4"/>
      <c r="PR258" s="4"/>
      <c r="PS258" s="4"/>
      <c r="PT258" s="4"/>
      <c r="PU258" s="4"/>
      <c r="PV258" s="4"/>
      <c r="PW258" s="4"/>
      <c r="PX258" s="4"/>
      <c r="PY258" s="4"/>
      <c r="PZ258" s="4"/>
      <c r="QA258" s="4"/>
      <c r="QB258" s="4"/>
      <c r="QC258" s="4"/>
      <c r="QD258" s="4"/>
      <c r="QE258" s="4"/>
      <c r="QF258" s="4"/>
      <c r="QG258" s="4"/>
      <c r="QH258" s="4"/>
      <c r="QI258" s="4"/>
      <c r="QJ258" s="4"/>
      <c r="QK258" s="4"/>
      <c r="QL258" s="4"/>
      <c r="QM258" s="4"/>
      <c r="QN258" s="4"/>
      <c r="QO258" s="4"/>
      <c r="QP258" s="4"/>
      <c r="QQ258" s="4"/>
      <c r="QR258" s="4"/>
      <c r="QS258" s="4"/>
      <c r="QT258" s="4"/>
      <c r="QU258" s="4"/>
      <c r="QV258" s="4"/>
      <c r="QW258" s="4"/>
      <c r="QX258" s="4"/>
      <c r="QY258" s="4"/>
      <c r="QZ258" s="4"/>
      <c r="RA258" s="4"/>
      <c r="RB258" s="4"/>
      <c r="RC258" s="4"/>
      <c r="RD258" s="4"/>
      <c r="RE258" s="4"/>
      <c r="RF258" s="4"/>
      <c r="RG258" s="4"/>
      <c r="RH258" s="4"/>
      <c r="RI258" s="4"/>
      <c r="RJ258" s="4"/>
      <c r="RK258" s="4"/>
      <c r="RL258" s="4"/>
      <c r="RM258" s="4"/>
      <c r="RN258" s="4"/>
      <c r="RO258" s="4"/>
      <c r="RP258" s="4"/>
      <c r="RQ258" s="4"/>
      <c r="RR258" s="4"/>
      <c r="RS258" s="4"/>
      <c r="RT258" s="4"/>
      <c r="RU258" s="4"/>
      <c r="RV258" s="4"/>
      <c r="RW258" s="4"/>
      <c r="RX258" s="4"/>
      <c r="RY258" s="4"/>
      <c r="RZ258" s="4"/>
      <c r="SA258" s="4"/>
      <c r="SB258" s="4"/>
      <c r="SC258" s="4"/>
      <c r="SD258" s="4"/>
      <c r="SE258" s="4"/>
      <c r="SF258" s="4"/>
      <c r="SG258" s="4"/>
      <c r="SH258" s="4"/>
      <c r="SI258" s="4"/>
      <c r="SJ258" s="4"/>
      <c r="SK258" s="4"/>
      <c r="SL258" s="4"/>
      <c r="SM258" s="4"/>
      <c r="SN258" s="4"/>
      <c r="SO258" s="4"/>
      <c r="SP258" s="4"/>
      <c r="SQ258" s="4"/>
      <c r="SR258" s="4"/>
      <c r="SS258" s="4"/>
      <c r="ST258" s="4"/>
      <c r="SU258" s="4"/>
      <c r="SV258" s="4"/>
      <c r="SW258" s="4"/>
      <c r="SX258" s="4"/>
      <c r="SY258" s="4"/>
      <c r="SZ258" s="4"/>
      <c r="TA258" s="4"/>
      <c r="TB258" s="4"/>
      <c r="TC258" s="4"/>
      <c r="TD258" s="4"/>
      <c r="TE258" s="4"/>
      <c r="TF258" s="4"/>
      <c r="TG258" s="4"/>
      <c r="TH258" s="4"/>
      <c r="TI258" s="4"/>
      <c r="TJ258" s="4"/>
      <c r="TK258" s="4"/>
      <c r="TL258" s="4"/>
      <c r="TM258" s="4"/>
      <c r="TN258" s="4"/>
      <c r="TO258" s="4"/>
      <c r="TP258" s="4"/>
      <c r="TQ258" s="4"/>
      <c r="TR258" s="4"/>
      <c r="TS258" s="4"/>
      <c r="TT258" s="4"/>
      <c r="TU258" s="4"/>
      <c r="TV258" s="4"/>
      <c r="TW258" s="4"/>
      <c r="TX258" s="4"/>
      <c r="TY258" s="4"/>
      <c r="TZ258" s="4"/>
      <c r="UA258" s="4"/>
      <c r="UB258" s="4"/>
      <c r="UC258" s="4"/>
      <c r="UD258" s="4"/>
      <c r="UE258" s="4"/>
      <c r="UF258" s="4"/>
      <c r="UG258" s="4"/>
      <c r="UH258" s="4"/>
      <c r="UI258" s="4"/>
      <c r="UJ258" s="4"/>
      <c r="UK258" s="4"/>
      <c r="UL258" s="4"/>
      <c r="UM258" s="4"/>
      <c r="UN258" s="4"/>
      <c r="UO258" s="4"/>
      <c r="UP258" s="4"/>
      <c r="UQ258" s="4"/>
      <c r="UR258" s="4"/>
      <c r="US258" s="4"/>
      <c r="UT258" s="4"/>
      <c r="UU258" s="4"/>
      <c r="UV258" s="4"/>
      <c r="UW258" s="4"/>
      <c r="UX258" s="4"/>
      <c r="UY258" s="4"/>
      <c r="UZ258" s="4"/>
      <c r="VA258" s="4"/>
      <c r="VB258" s="4"/>
      <c r="VC258" s="4"/>
      <c r="VD258" s="4"/>
      <c r="VE258" s="4"/>
      <c r="VF258" s="4"/>
      <c r="VG258" s="4"/>
      <c r="VH258" s="4"/>
      <c r="VI258" s="4"/>
      <c r="VJ258" s="4"/>
      <c r="VK258" s="4"/>
      <c r="VL258" s="4"/>
      <c r="VM258" s="4"/>
      <c r="VN258" s="4"/>
    </row>
    <row r="259" spans="14:586" x14ac:dyDescent="0.25"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/>
      <c r="OP259" s="4"/>
      <c r="OQ259" s="4"/>
      <c r="OR259" s="4"/>
      <c r="OS259" s="4"/>
      <c r="OT259" s="4"/>
      <c r="OU259" s="4"/>
      <c r="OV259" s="4"/>
      <c r="OW259" s="4"/>
      <c r="OX259" s="4"/>
      <c r="OY259" s="4"/>
      <c r="OZ259" s="4"/>
      <c r="PA259" s="4"/>
      <c r="PB259" s="4"/>
      <c r="PC259" s="4"/>
      <c r="PD259" s="4"/>
      <c r="PE259" s="4"/>
      <c r="PF259" s="4"/>
      <c r="PG259" s="4"/>
      <c r="PH259" s="4"/>
      <c r="PI259" s="4"/>
      <c r="PJ259" s="4"/>
      <c r="PK259" s="4"/>
      <c r="PL259" s="4"/>
      <c r="PM259" s="4"/>
      <c r="PN259" s="4"/>
      <c r="PO259" s="4"/>
      <c r="PP259" s="4"/>
      <c r="PQ259" s="4"/>
      <c r="PR259" s="4"/>
      <c r="PS259" s="4"/>
      <c r="PT259" s="4"/>
      <c r="PU259" s="4"/>
      <c r="PV259" s="4"/>
      <c r="PW259" s="4"/>
      <c r="PX259" s="4"/>
      <c r="PY259" s="4"/>
      <c r="PZ259" s="4"/>
      <c r="QA259" s="4"/>
      <c r="QB259" s="4"/>
      <c r="QC259" s="4"/>
      <c r="QD259" s="4"/>
      <c r="QE259" s="4"/>
      <c r="QF259" s="4"/>
      <c r="QG259" s="4"/>
      <c r="QH259" s="4"/>
      <c r="QI259" s="4"/>
      <c r="QJ259" s="4"/>
      <c r="QK259" s="4"/>
      <c r="QL259" s="4"/>
      <c r="QM259" s="4"/>
      <c r="QN259" s="4"/>
      <c r="QO259" s="4"/>
      <c r="QP259" s="4"/>
      <c r="QQ259" s="4"/>
      <c r="QR259" s="4"/>
      <c r="QS259" s="4"/>
      <c r="QT259" s="4"/>
      <c r="QU259" s="4"/>
      <c r="QV259" s="4"/>
      <c r="QW259" s="4"/>
      <c r="QX259" s="4"/>
      <c r="QY259" s="4"/>
      <c r="QZ259" s="4"/>
      <c r="RA259" s="4"/>
      <c r="RB259" s="4"/>
      <c r="RC259" s="4"/>
      <c r="RD259" s="4"/>
      <c r="RE259" s="4"/>
      <c r="RF259" s="4"/>
      <c r="RG259" s="4"/>
      <c r="RH259" s="4"/>
      <c r="RI259" s="4"/>
      <c r="RJ259" s="4"/>
      <c r="RK259" s="4"/>
      <c r="RL259" s="4"/>
      <c r="RM259" s="4"/>
      <c r="RN259" s="4"/>
      <c r="RO259" s="4"/>
      <c r="RP259" s="4"/>
      <c r="RQ259" s="4"/>
      <c r="RR259" s="4"/>
      <c r="RS259" s="4"/>
      <c r="RT259" s="4"/>
      <c r="RU259" s="4"/>
      <c r="RV259" s="4"/>
      <c r="RW259" s="4"/>
      <c r="RX259" s="4"/>
      <c r="RY259" s="4"/>
      <c r="RZ259" s="4"/>
      <c r="SA259" s="4"/>
      <c r="SB259" s="4"/>
      <c r="SC259" s="4"/>
      <c r="SD259" s="4"/>
      <c r="SE259" s="4"/>
      <c r="SF259" s="4"/>
      <c r="SG259" s="4"/>
      <c r="SH259" s="4"/>
      <c r="SI259" s="4"/>
      <c r="SJ259" s="4"/>
      <c r="SK259" s="4"/>
      <c r="SL259" s="4"/>
      <c r="SM259" s="4"/>
      <c r="SN259" s="4"/>
      <c r="SO259" s="4"/>
      <c r="SP259" s="4"/>
      <c r="SQ259" s="4"/>
      <c r="SR259" s="4"/>
      <c r="SS259" s="4"/>
      <c r="ST259" s="4"/>
      <c r="SU259" s="4"/>
      <c r="SV259" s="4"/>
      <c r="SW259" s="4"/>
      <c r="SX259" s="4"/>
      <c r="SY259" s="4"/>
      <c r="SZ259" s="4"/>
      <c r="TA259" s="4"/>
      <c r="TB259" s="4"/>
      <c r="TC259" s="4"/>
      <c r="TD259" s="4"/>
      <c r="TE259" s="4"/>
      <c r="TF259" s="4"/>
      <c r="TG259" s="4"/>
      <c r="TH259" s="4"/>
      <c r="TI259" s="4"/>
      <c r="TJ259" s="4"/>
      <c r="TK259" s="4"/>
      <c r="TL259" s="4"/>
      <c r="TM259" s="4"/>
      <c r="TN259" s="4"/>
      <c r="TO259" s="4"/>
      <c r="TP259" s="4"/>
      <c r="TQ259" s="4"/>
      <c r="TR259" s="4"/>
      <c r="TS259" s="4"/>
      <c r="TT259" s="4"/>
      <c r="TU259" s="4"/>
      <c r="TV259" s="4"/>
      <c r="TW259" s="4"/>
      <c r="TX259" s="4"/>
      <c r="TY259" s="4"/>
      <c r="TZ259" s="4"/>
      <c r="UA259" s="4"/>
      <c r="UB259" s="4"/>
      <c r="UC259" s="4"/>
      <c r="UD259" s="4"/>
      <c r="UE259" s="4"/>
      <c r="UF259" s="4"/>
      <c r="UG259" s="4"/>
      <c r="UH259" s="4"/>
      <c r="UI259" s="4"/>
      <c r="UJ259" s="4"/>
      <c r="UK259" s="4"/>
      <c r="UL259" s="4"/>
      <c r="UM259" s="4"/>
      <c r="UN259" s="4"/>
      <c r="UO259" s="4"/>
      <c r="UP259" s="4"/>
      <c r="UQ259" s="4"/>
      <c r="UR259" s="4"/>
      <c r="US259" s="4"/>
      <c r="UT259" s="4"/>
      <c r="UU259" s="4"/>
      <c r="UV259" s="4"/>
      <c r="UW259" s="4"/>
      <c r="UX259" s="4"/>
      <c r="UY259" s="4"/>
      <c r="UZ259" s="4"/>
      <c r="VA259" s="4"/>
      <c r="VB259" s="4"/>
      <c r="VC259" s="4"/>
      <c r="VD259" s="4"/>
      <c r="VE259" s="4"/>
      <c r="VF259" s="4"/>
      <c r="VG259" s="4"/>
      <c r="VH259" s="4"/>
      <c r="VI259" s="4"/>
      <c r="VJ259" s="4"/>
      <c r="VK259" s="4"/>
      <c r="VL259" s="4"/>
      <c r="VM259" s="4"/>
      <c r="VN259" s="4"/>
    </row>
    <row r="260" spans="14:586" x14ac:dyDescent="0.25"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/>
      <c r="OO260" s="4"/>
      <c r="OP260" s="4"/>
      <c r="OQ260" s="4"/>
      <c r="OR260" s="4"/>
      <c r="OS260" s="4"/>
      <c r="OT260" s="4"/>
      <c r="OU260" s="4"/>
      <c r="OV260" s="4"/>
      <c r="OW260" s="4"/>
      <c r="OX260" s="4"/>
      <c r="OY260" s="4"/>
      <c r="OZ260" s="4"/>
      <c r="PA260" s="4"/>
      <c r="PB260" s="4"/>
      <c r="PC260" s="4"/>
      <c r="PD260" s="4"/>
      <c r="PE260" s="4"/>
      <c r="PF260" s="4"/>
      <c r="PG260" s="4"/>
      <c r="PH260" s="4"/>
      <c r="PI260" s="4"/>
      <c r="PJ260" s="4"/>
      <c r="PK260" s="4"/>
      <c r="PL260" s="4"/>
      <c r="PM260" s="4"/>
      <c r="PN260" s="4"/>
      <c r="PO260" s="4"/>
      <c r="PP260" s="4"/>
      <c r="PQ260" s="4"/>
      <c r="PR260" s="4"/>
      <c r="PS260" s="4"/>
      <c r="PT260" s="4"/>
      <c r="PU260" s="4"/>
      <c r="PV260" s="4"/>
      <c r="PW260" s="4"/>
      <c r="PX260" s="4"/>
      <c r="PY260" s="4"/>
      <c r="PZ260" s="4"/>
      <c r="QA260" s="4"/>
      <c r="QB260" s="4"/>
      <c r="QC260" s="4"/>
      <c r="QD260" s="4"/>
      <c r="QE260" s="4"/>
      <c r="QF260" s="4"/>
      <c r="QG260" s="4"/>
      <c r="QH260" s="4"/>
      <c r="QI260" s="4"/>
      <c r="QJ260" s="4"/>
      <c r="QK260" s="4"/>
      <c r="QL260" s="4"/>
      <c r="QM260" s="4"/>
      <c r="QN260" s="4"/>
      <c r="QO260" s="4"/>
      <c r="QP260" s="4"/>
      <c r="QQ260" s="4"/>
      <c r="QR260" s="4"/>
      <c r="QS260" s="4"/>
      <c r="QT260" s="4"/>
      <c r="QU260" s="4"/>
      <c r="QV260" s="4"/>
      <c r="QW260" s="4"/>
      <c r="QX260" s="4"/>
      <c r="QY260" s="4"/>
      <c r="QZ260" s="4"/>
      <c r="RA260" s="4"/>
      <c r="RB260" s="4"/>
      <c r="RC260" s="4"/>
      <c r="RD260" s="4"/>
      <c r="RE260" s="4"/>
      <c r="RF260" s="4"/>
      <c r="RG260" s="4"/>
      <c r="RH260" s="4"/>
      <c r="RI260" s="4"/>
      <c r="RJ260" s="4"/>
      <c r="RK260" s="4"/>
      <c r="RL260" s="4"/>
      <c r="RM260" s="4"/>
      <c r="RN260" s="4"/>
      <c r="RO260" s="4"/>
      <c r="RP260" s="4"/>
      <c r="RQ260" s="4"/>
      <c r="RR260" s="4"/>
      <c r="RS260" s="4"/>
      <c r="RT260" s="4"/>
      <c r="RU260" s="4"/>
      <c r="RV260" s="4"/>
      <c r="RW260" s="4"/>
      <c r="RX260" s="4"/>
      <c r="RY260" s="4"/>
      <c r="RZ260" s="4"/>
      <c r="SA260" s="4"/>
      <c r="SB260" s="4"/>
      <c r="SC260" s="4"/>
      <c r="SD260" s="4"/>
      <c r="SE260" s="4"/>
      <c r="SF260" s="4"/>
      <c r="SG260" s="4"/>
      <c r="SH260" s="4"/>
      <c r="SI260" s="4"/>
      <c r="SJ260" s="4"/>
      <c r="SK260" s="4"/>
      <c r="SL260" s="4"/>
      <c r="SM260" s="4"/>
      <c r="SN260" s="4"/>
      <c r="SO260" s="4"/>
      <c r="SP260" s="4"/>
      <c r="SQ260" s="4"/>
      <c r="SR260" s="4"/>
      <c r="SS260" s="4"/>
      <c r="ST260" s="4"/>
      <c r="SU260" s="4"/>
      <c r="SV260" s="4"/>
      <c r="SW260" s="4"/>
      <c r="SX260" s="4"/>
      <c r="SY260" s="4"/>
      <c r="SZ260" s="4"/>
      <c r="TA260" s="4"/>
      <c r="TB260" s="4"/>
      <c r="TC260" s="4"/>
      <c r="TD260" s="4"/>
      <c r="TE260" s="4"/>
      <c r="TF260" s="4"/>
      <c r="TG260" s="4"/>
      <c r="TH260" s="4"/>
      <c r="TI260" s="4"/>
      <c r="TJ260" s="4"/>
      <c r="TK260" s="4"/>
      <c r="TL260" s="4"/>
      <c r="TM260" s="4"/>
      <c r="TN260" s="4"/>
      <c r="TO260" s="4"/>
      <c r="TP260" s="4"/>
      <c r="TQ260" s="4"/>
      <c r="TR260" s="4"/>
      <c r="TS260" s="4"/>
      <c r="TT260" s="4"/>
      <c r="TU260" s="4"/>
      <c r="TV260" s="4"/>
      <c r="TW260" s="4"/>
      <c r="TX260" s="4"/>
      <c r="TY260" s="4"/>
      <c r="TZ260" s="4"/>
      <c r="UA260" s="4"/>
      <c r="UB260" s="4"/>
      <c r="UC260" s="4"/>
      <c r="UD260" s="4"/>
      <c r="UE260" s="4"/>
      <c r="UF260" s="4"/>
      <c r="UG260" s="4"/>
      <c r="UH260" s="4"/>
      <c r="UI260" s="4"/>
      <c r="UJ260" s="4"/>
      <c r="UK260" s="4"/>
      <c r="UL260" s="4"/>
      <c r="UM260" s="4"/>
      <c r="UN260" s="4"/>
      <c r="UO260" s="4"/>
      <c r="UP260" s="4"/>
      <c r="UQ260" s="4"/>
      <c r="UR260" s="4"/>
      <c r="US260" s="4"/>
      <c r="UT260" s="4"/>
      <c r="UU260" s="4"/>
      <c r="UV260" s="4"/>
      <c r="UW260" s="4"/>
      <c r="UX260" s="4"/>
      <c r="UY260" s="4"/>
      <c r="UZ260" s="4"/>
      <c r="VA260" s="4"/>
      <c r="VB260" s="4"/>
      <c r="VC260" s="4"/>
      <c r="VD260" s="4"/>
      <c r="VE260" s="4"/>
      <c r="VF260" s="4"/>
      <c r="VG260" s="4"/>
      <c r="VH260" s="4"/>
      <c r="VI260" s="4"/>
      <c r="VJ260" s="4"/>
      <c r="VK260" s="4"/>
      <c r="VL260" s="4"/>
      <c r="VM260" s="4"/>
      <c r="VN260" s="4"/>
    </row>
    <row r="261" spans="14:586" x14ac:dyDescent="0.25"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/>
      <c r="OP261" s="4"/>
      <c r="OQ261" s="4"/>
      <c r="OR261" s="4"/>
      <c r="OS261" s="4"/>
      <c r="OT261" s="4"/>
      <c r="OU261" s="4"/>
      <c r="OV261" s="4"/>
      <c r="OW261" s="4"/>
      <c r="OX261" s="4"/>
      <c r="OY261" s="4"/>
      <c r="OZ261" s="4"/>
      <c r="PA261" s="4"/>
      <c r="PB261" s="4"/>
      <c r="PC261" s="4"/>
      <c r="PD261" s="4"/>
      <c r="PE261" s="4"/>
      <c r="PF261" s="4"/>
      <c r="PG261" s="4"/>
      <c r="PH261" s="4"/>
      <c r="PI261" s="4"/>
      <c r="PJ261" s="4"/>
      <c r="PK261" s="4"/>
      <c r="PL261" s="4"/>
      <c r="PM261" s="4"/>
      <c r="PN261" s="4"/>
      <c r="PO261" s="4"/>
      <c r="PP261" s="4"/>
      <c r="PQ261" s="4"/>
      <c r="PR261" s="4"/>
      <c r="PS261" s="4"/>
      <c r="PT261" s="4"/>
      <c r="PU261" s="4"/>
      <c r="PV261" s="4"/>
      <c r="PW261" s="4"/>
      <c r="PX261" s="4"/>
      <c r="PY261" s="4"/>
      <c r="PZ261" s="4"/>
      <c r="QA261" s="4"/>
      <c r="QB261" s="4"/>
      <c r="QC261" s="4"/>
      <c r="QD261" s="4"/>
      <c r="QE261" s="4"/>
      <c r="QF261" s="4"/>
      <c r="QG261" s="4"/>
      <c r="QH261" s="4"/>
      <c r="QI261" s="4"/>
      <c r="QJ261" s="4"/>
      <c r="QK261" s="4"/>
      <c r="QL261" s="4"/>
      <c r="QM261" s="4"/>
      <c r="QN261" s="4"/>
      <c r="QO261" s="4"/>
      <c r="QP261" s="4"/>
      <c r="QQ261" s="4"/>
      <c r="QR261" s="4"/>
      <c r="QS261" s="4"/>
      <c r="QT261" s="4"/>
      <c r="QU261" s="4"/>
      <c r="QV261" s="4"/>
      <c r="QW261" s="4"/>
      <c r="QX261" s="4"/>
      <c r="QY261" s="4"/>
      <c r="QZ261" s="4"/>
      <c r="RA261" s="4"/>
      <c r="RB261" s="4"/>
      <c r="RC261" s="4"/>
      <c r="RD261" s="4"/>
      <c r="RE261" s="4"/>
      <c r="RF261" s="4"/>
      <c r="RG261" s="4"/>
      <c r="RH261" s="4"/>
      <c r="RI261" s="4"/>
      <c r="RJ261" s="4"/>
      <c r="RK261" s="4"/>
      <c r="RL261" s="4"/>
      <c r="RM261" s="4"/>
      <c r="RN261" s="4"/>
      <c r="RO261" s="4"/>
      <c r="RP261" s="4"/>
      <c r="RQ261" s="4"/>
      <c r="RR261" s="4"/>
      <c r="RS261" s="4"/>
      <c r="RT261" s="4"/>
      <c r="RU261" s="4"/>
      <c r="RV261" s="4"/>
      <c r="RW261" s="4"/>
      <c r="RX261" s="4"/>
      <c r="RY261" s="4"/>
      <c r="RZ261" s="4"/>
      <c r="SA261" s="4"/>
      <c r="SB261" s="4"/>
      <c r="SC261" s="4"/>
      <c r="SD261" s="4"/>
      <c r="SE261" s="4"/>
      <c r="SF261" s="4"/>
      <c r="SG261" s="4"/>
      <c r="SH261" s="4"/>
      <c r="SI261" s="4"/>
      <c r="SJ261" s="4"/>
      <c r="SK261" s="4"/>
      <c r="SL261" s="4"/>
      <c r="SM261" s="4"/>
      <c r="SN261" s="4"/>
      <c r="SO261" s="4"/>
      <c r="SP261" s="4"/>
      <c r="SQ261" s="4"/>
      <c r="SR261" s="4"/>
      <c r="SS261" s="4"/>
      <c r="ST261" s="4"/>
      <c r="SU261" s="4"/>
      <c r="SV261" s="4"/>
      <c r="SW261" s="4"/>
      <c r="SX261" s="4"/>
      <c r="SY261" s="4"/>
      <c r="SZ261" s="4"/>
      <c r="TA261" s="4"/>
      <c r="TB261" s="4"/>
      <c r="TC261" s="4"/>
      <c r="TD261" s="4"/>
      <c r="TE261" s="4"/>
      <c r="TF261" s="4"/>
      <c r="TG261" s="4"/>
      <c r="TH261" s="4"/>
      <c r="TI261" s="4"/>
      <c r="TJ261" s="4"/>
      <c r="TK261" s="4"/>
      <c r="TL261" s="4"/>
      <c r="TM261" s="4"/>
      <c r="TN261" s="4"/>
      <c r="TO261" s="4"/>
      <c r="TP261" s="4"/>
      <c r="TQ261" s="4"/>
      <c r="TR261" s="4"/>
      <c r="TS261" s="4"/>
      <c r="TT261" s="4"/>
      <c r="TU261" s="4"/>
      <c r="TV261" s="4"/>
      <c r="TW261" s="4"/>
      <c r="TX261" s="4"/>
      <c r="TY261" s="4"/>
      <c r="TZ261" s="4"/>
      <c r="UA261" s="4"/>
      <c r="UB261" s="4"/>
      <c r="UC261" s="4"/>
      <c r="UD261" s="4"/>
      <c r="UE261" s="4"/>
      <c r="UF261" s="4"/>
      <c r="UG261" s="4"/>
      <c r="UH261" s="4"/>
      <c r="UI261" s="4"/>
      <c r="UJ261" s="4"/>
      <c r="UK261" s="4"/>
      <c r="UL261" s="4"/>
      <c r="UM261" s="4"/>
      <c r="UN261" s="4"/>
      <c r="UO261" s="4"/>
      <c r="UP261" s="4"/>
      <c r="UQ261" s="4"/>
      <c r="UR261" s="4"/>
      <c r="US261" s="4"/>
      <c r="UT261" s="4"/>
      <c r="UU261" s="4"/>
      <c r="UV261" s="4"/>
      <c r="UW261" s="4"/>
      <c r="UX261" s="4"/>
      <c r="UY261" s="4"/>
      <c r="UZ261" s="4"/>
      <c r="VA261" s="4"/>
      <c r="VB261" s="4"/>
      <c r="VC261" s="4"/>
      <c r="VD261" s="4"/>
      <c r="VE261" s="4"/>
      <c r="VF261" s="4"/>
      <c r="VG261" s="4"/>
      <c r="VH261" s="4"/>
      <c r="VI261" s="4"/>
      <c r="VJ261" s="4"/>
      <c r="VK261" s="4"/>
      <c r="VL261" s="4"/>
      <c r="VM261" s="4"/>
      <c r="VN261" s="4"/>
    </row>
    <row r="262" spans="14:586" x14ac:dyDescent="0.25"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/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/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/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/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4"/>
      <c r="QR262" s="4"/>
      <c r="QS262" s="4"/>
      <c r="QT262" s="4"/>
      <c r="QU262" s="4"/>
      <c r="QV262" s="4"/>
      <c r="QW262" s="4"/>
      <c r="QX262" s="4"/>
      <c r="QY262" s="4"/>
      <c r="QZ262" s="4"/>
      <c r="RA262" s="4"/>
      <c r="RB262" s="4"/>
      <c r="RC262" s="4"/>
      <c r="RD262" s="4"/>
      <c r="RE262" s="4"/>
      <c r="RF262" s="4"/>
      <c r="RG262" s="4"/>
      <c r="RH262" s="4"/>
      <c r="RI262" s="4"/>
      <c r="RJ262" s="4"/>
      <c r="RK262" s="4"/>
      <c r="RL262" s="4"/>
      <c r="RM262" s="4"/>
      <c r="RN262" s="4"/>
      <c r="RO262" s="4"/>
      <c r="RP262" s="4"/>
      <c r="RQ262" s="4"/>
      <c r="RR262" s="4"/>
      <c r="RS262" s="4"/>
      <c r="RT262" s="4"/>
      <c r="RU262" s="4"/>
      <c r="RV262" s="4"/>
      <c r="RW262" s="4"/>
      <c r="RX262" s="4"/>
      <c r="RY262" s="4"/>
      <c r="RZ262" s="4"/>
      <c r="SA262" s="4"/>
      <c r="SB262" s="4"/>
      <c r="SC262" s="4"/>
      <c r="SD262" s="4"/>
      <c r="SE262" s="4"/>
      <c r="SF262" s="4"/>
      <c r="SG262" s="4"/>
      <c r="SH262" s="4"/>
      <c r="SI262" s="4"/>
      <c r="SJ262" s="4"/>
      <c r="SK262" s="4"/>
      <c r="SL262" s="4"/>
      <c r="SM262" s="4"/>
      <c r="SN262" s="4"/>
      <c r="SO262" s="4"/>
      <c r="SP262" s="4"/>
      <c r="SQ262" s="4"/>
      <c r="SR262" s="4"/>
      <c r="SS262" s="4"/>
      <c r="ST262" s="4"/>
      <c r="SU262" s="4"/>
      <c r="SV262" s="4"/>
      <c r="SW262" s="4"/>
      <c r="SX262" s="4"/>
      <c r="SY262" s="4"/>
      <c r="SZ262" s="4"/>
      <c r="TA262" s="4"/>
      <c r="TB262" s="4"/>
      <c r="TC262" s="4"/>
      <c r="TD262" s="4"/>
      <c r="TE262" s="4"/>
      <c r="TF262" s="4"/>
      <c r="TG262" s="4"/>
      <c r="TH262" s="4"/>
      <c r="TI262" s="4"/>
      <c r="TJ262" s="4"/>
      <c r="TK262" s="4"/>
      <c r="TL262" s="4"/>
      <c r="TM262" s="4"/>
      <c r="TN262" s="4"/>
      <c r="TO262" s="4"/>
      <c r="TP262" s="4"/>
      <c r="TQ262" s="4"/>
      <c r="TR262" s="4"/>
      <c r="TS262" s="4"/>
      <c r="TT262" s="4"/>
      <c r="TU262" s="4"/>
      <c r="TV262" s="4"/>
      <c r="TW262" s="4"/>
      <c r="TX262" s="4"/>
      <c r="TY262" s="4"/>
      <c r="TZ262" s="4"/>
      <c r="UA262" s="4"/>
      <c r="UB262" s="4"/>
      <c r="UC262" s="4"/>
      <c r="UD262" s="4"/>
      <c r="UE262" s="4"/>
      <c r="UF262" s="4"/>
      <c r="UG262" s="4"/>
      <c r="UH262" s="4"/>
      <c r="UI262" s="4"/>
      <c r="UJ262" s="4"/>
      <c r="UK262" s="4"/>
      <c r="UL262" s="4"/>
      <c r="UM262" s="4"/>
      <c r="UN262" s="4"/>
      <c r="UO262" s="4"/>
      <c r="UP262" s="4"/>
      <c r="UQ262" s="4"/>
      <c r="UR262" s="4"/>
      <c r="US262" s="4"/>
      <c r="UT262" s="4"/>
      <c r="UU262" s="4"/>
      <c r="UV262" s="4"/>
      <c r="UW262" s="4"/>
      <c r="UX262" s="4"/>
      <c r="UY262" s="4"/>
      <c r="UZ262" s="4"/>
      <c r="VA262" s="4"/>
      <c r="VB262" s="4"/>
      <c r="VC262" s="4"/>
      <c r="VD262" s="4"/>
      <c r="VE262" s="4"/>
      <c r="VF262" s="4"/>
      <c r="VG262" s="4"/>
      <c r="VH262" s="4"/>
      <c r="VI262" s="4"/>
      <c r="VJ262" s="4"/>
      <c r="VK262" s="4"/>
      <c r="VL262" s="4"/>
      <c r="VM262" s="4"/>
      <c r="VN262" s="4"/>
    </row>
    <row r="263" spans="14:586" x14ac:dyDescent="0.25"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/>
      <c r="OQ263" s="4"/>
      <c r="OR263" s="4"/>
      <c r="OS263" s="4"/>
      <c r="OT263" s="4"/>
      <c r="OU263" s="4"/>
      <c r="OV263" s="4"/>
      <c r="OW263" s="4"/>
      <c r="OX263" s="4"/>
      <c r="OY263" s="4"/>
      <c r="OZ263" s="4"/>
      <c r="PA263" s="4"/>
      <c r="PB263" s="4"/>
      <c r="PC263" s="4"/>
      <c r="PD263" s="4"/>
      <c r="PE263" s="4"/>
      <c r="PF263" s="4"/>
      <c r="PG263" s="4"/>
      <c r="PH263" s="4"/>
      <c r="PI263" s="4"/>
      <c r="PJ263" s="4"/>
      <c r="PK263" s="4"/>
      <c r="PL263" s="4"/>
      <c r="PM263" s="4"/>
      <c r="PN263" s="4"/>
      <c r="PO263" s="4"/>
      <c r="PP263" s="4"/>
      <c r="PQ263" s="4"/>
      <c r="PR263" s="4"/>
      <c r="PS263" s="4"/>
      <c r="PT263" s="4"/>
      <c r="PU263" s="4"/>
      <c r="PV263" s="4"/>
      <c r="PW263" s="4"/>
      <c r="PX263" s="4"/>
      <c r="PY263" s="4"/>
      <c r="PZ263" s="4"/>
      <c r="QA263" s="4"/>
      <c r="QB263" s="4"/>
      <c r="QC263" s="4"/>
      <c r="QD263" s="4"/>
      <c r="QE263" s="4"/>
      <c r="QF263" s="4"/>
      <c r="QG263" s="4"/>
      <c r="QH263" s="4"/>
      <c r="QI263" s="4"/>
      <c r="QJ263" s="4"/>
      <c r="QK263" s="4"/>
      <c r="QL263" s="4"/>
      <c r="QM263" s="4"/>
      <c r="QN263" s="4"/>
      <c r="QO263" s="4"/>
      <c r="QP263" s="4"/>
      <c r="QQ263" s="4"/>
      <c r="QR263" s="4"/>
      <c r="QS263" s="4"/>
      <c r="QT263" s="4"/>
      <c r="QU263" s="4"/>
      <c r="QV263" s="4"/>
      <c r="QW263" s="4"/>
      <c r="QX263" s="4"/>
      <c r="QY263" s="4"/>
      <c r="QZ263" s="4"/>
      <c r="RA263" s="4"/>
      <c r="RB263" s="4"/>
      <c r="RC263" s="4"/>
      <c r="RD263" s="4"/>
      <c r="RE263" s="4"/>
      <c r="RF263" s="4"/>
      <c r="RG263" s="4"/>
      <c r="RH263" s="4"/>
      <c r="RI263" s="4"/>
      <c r="RJ263" s="4"/>
      <c r="RK263" s="4"/>
      <c r="RL263" s="4"/>
      <c r="RM263" s="4"/>
      <c r="RN263" s="4"/>
      <c r="RO263" s="4"/>
      <c r="RP263" s="4"/>
      <c r="RQ263" s="4"/>
      <c r="RR263" s="4"/>
      <c r="RS263" s="4"/>
      <c r="RT263" s="4"/>
      <c r="RU263" s="4"/>
      <c r="RV263" s="4"/>
      <c r="RW263" s="4"/>
      <c r="RX263" s="4"/>
      <c r="RY263" s="4"/>
      <c r="RZ263" s="4"/>
      <c r="SA263" s="4"/>
      <c r="SB263" s="4"/>
      <c r="SC263" s="4"/>
      <c r="SD263" s="4"/>
      <c r="SE263" s="4"/>
      <c r="SF263" s="4"/>
      <c r="SG263" s="4"/>
      <c r="SH263" s="4"/>
      <c r="SI263" s="4"/>
      <c r="SJ263" s="4"/>
      <c r="SK263" s="4"/>
      <c r="SL263" s="4"/>
      <c r="SM263" s="4"/>
      <c r="SN263" s="4"/>
      <c r="SO263" s="4"/>
      <c r="SP263" s="4"/>
      <c r="SQ263" s="4"/>
      <c r="SR263" s="4"/>
      <c r="SS263" s="4"/>
      <c r="ST263" s="4"/>
      <c r="SU263" s="4"/>
      <c r="SV263" s="4"/>
      <c r="SW263" s="4"/>
      <c r="SX263" s="4"/>
      <c r="SY263" s="4"/>
      <c r="SZ263" s="4"/>
      <c r="TA263" s="4"/>
      <c r="TB263" s="4"/>
      <c r="TC263" s="4"/>
      <c r="TD263" s="4"/>
      <c r="TE263" s="4"/>
      <c r="TF263" s="4"/>
      <c r="TG263" s="4"/>
      <c r="TH263" s="4"/>
      <c r="TI263" s="4"/>
      <c r="TJ263" s="4"/>
      <c r="TK263" s="4"/>
      <c r="TL263" s="4"/>
      <c r="TM263" s="4"/>
      <c r="TN263" s="4"/>
      <c r="TO263" s="4"/>
      <c r="TP263" s="4"/>
      <c r="TQ263" s="4"/>
      <c r="TR263" s="4"/>
      <c r="TS263" s="4"/>
      <c r="TT263" s="4"/>
      <c r="TU263" s="4"/>
      <c r="TV263" s="4"/>
      <c r="TW263" s="4"/>
      <c r="TX263" s="4"/>
      <c r="TY263" s="4"/>
      <c r="TZ263" s="4"/>
      <c r="UA263" s="4"/>
      <c r="UB263" s="4"/>
      <c r="UC263" s="4"/>
      <c r="UD263" s="4"/>
      <c r="UE263" s="4"/>
      <c r="UF263" s="4"/>
      <c r="UG263" s="4"/>
      <c r="UH263" s="4"/>
      <c r="UI263" s="4"/>
      <c r="UJ263" s="4"/>
      <c r="UK263" s="4"/>
      <c r="UL263" s="4"/>
      <c r="UM263" s="4"/>
      <c r="UN263" s="4"/>
      <c r="UO263" s="4"/>
      <c r="UP263" s="4"/>
      <c r="UQ263" s="4"/>
      <c r="UR263" s="4"/>
      <c r="US263" s="4"/>
      <c r="UT263" s="4"/>
      <c r="UU263" s="4"/>
      <c r="UV263" s="4"/>
      <c r="UW263" s="4"/>
      <c r="UX263" s="4"/>
      <c r="UY263" s="4"/>
      <c r="UZ263" s="4"/>
      <c r="VA263" s="4"/>
      <c r="VB263" s="4"/>
      <c r="VC263" s="4"/>
      <c r="VD263" s="4"/>
      <c r="VE263" s="4"/>
      <c r="VF263" s="4"/>
      <c r="VG263" s="4"/>
      <c r="VH263" s="4"/>
      <c r="VI263" s="4"/>
      <c r="VJ263" s="4"/>
      <c r="VK263" s="4"/>
      <c r="VL263" s="4"/>
      <c r="VM263" s="4"/>
      <c r="VN263" s="4"/>
    </row>
    <row r="264" spans="14:586" x14ac:dyDescent="0.25"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/>
      <c r="OO264" s="4"/>
      <c r="OP264" s="4"/>
      <c r="OQ264" s="4"/>
      <c r="OR264" s="4"/>
      <c r="OS264" s="4"/>
      <c r="OT264" s="4"/>
      <c r="OU264" s="4"/>
      <c r="OV264" s="4"/>
      <c r="OW264" s="4"/>
      <c r="OX264" s="4"/>
      <c r="OY264" s="4"/>
      <c r="OZ264" s="4"/>
      <c r="PA264" s="4"/>
      <c r="PB264" s="4"/>
      <c r="PC264" s="4"/>
      <c r="PD264" s="4"/>
      <c r="PE264" s="4"/>
      <c r="PF264" s="4"/>
      <c r="PG264" s="4"/>
      <c r="PH264" s="4"/>
      <c r="PI264" s="4"/>
      <c r="PJ264" s="4"/>
      <c r="PK264" s="4"/>
      <c r="PL264" s="4"/>
      <c r="PM264" s="4"/>
      <c r="PN264" s="4"/>
      <c r="PO264" s="4"/>
      <c r="PP264" s="4"/>
      <c r="PQ264" s="4"/>
      <c r="PR264" s="4"/>
      <c r="PS264" s="4"/>
      <c r="PT264" s="4"/>
      <c r="PU264" s="4"/>
      <c r="PV264" s="4"/>
      <c r="PW264" s="4"/>
      <c r="PX264" s="4"/>
      <c r="PY264" s="4"/>
      <c r="PZ264" s="4"/>
      <c r="QA264" s="4"/>
      <c r="QB264" s="4"/>
      <c r="QC264" s="4"/>
      <c r="QD264" s="4"/>
      <c r="QE264" s="4"/>
      <c r="QF264" s="4"/>
      <c r="QG264" s="4"/>
      <c r="QH264" s="4"/>
      <c r="QI264" s="4"/>
      <c r="QJ264" s="4"/>
      <c r="QK264" s="4"/>
      <c r="QL264" s="4"/>
      <c r="QM264" s="4"/>
      <c r="QN264" s="4"/>
      <c r="QO264" s="4"/>
      <c r="QP264" s="4"/>
      <c r="QQ264" s="4"/>
      <c r="QR264" s="4"/>
      <c r="QS264" s="4"/>
      <c r="QT264" s="4"/>
      <c r="QU264" s="4"/>
      <c r="QV264" s="4"/>
      <c r="QW264" s="4"/>
      <c r="QX264" s="4"/>
      <c r="QY264" s="4"/>
      <c r="QZ264" s="4"/>
      <c r="RA264" s="4"/>
      <c r="RB264" s="4"/>
      <c r="RC264" s="4"/>
      <c r="RD264" s="4"/>
      <c r="RE264" s="4"/>
      <c r="RF264" s="4"/>
      <c r="RG264" s="4"/>
      <c r="RH264" s="4"/>
      <c r="RI264" s="4"/>
      <c r="RJ264" s="4"/>
      <c r="RK264" s="4"/>
      <c r="RL264" s="4"/>
      <c r="RM264" s="4"/>
      <c r="RN264" s="4"/>
      <c r="RO264" s="4"/>
      <c r="RP264" s="4"/>
      <c r="RQ264" s="4"/>
      <c r="RR264" s="4"/>
      <c r="RS264" s="4"/>
      <c r="RT264" s="4"/>
      <c r="RU264" s="4"/>
      <c r="RV264" s="4"/>
      <c r="RW264" s="4"/>
      <c r="RX264" s="4"/>
      <c r="RY264" s="4"/>
      <c r="RZ264" s="4"/>
      <c r="SA264" s="4"/>
      <c r="SB264" s="4"/>
      <c r="SC264" s="4"/>
      <c r="SD264" s="4"/>
      <c r="SE264" s="4"/>
      <c r="SF264" s="4"/>
      <c r="SG264" s="4"/>
      <c r="SH264" s="4"/>
      <c r="SI264" s="4"/>
      <c r="SJ264" s="4"/>
      <c r="SK264" s="4"/>
      <c r="SL264" s="4"/>
      <c r="SM264" s="4"/>
      <c r="SN264" s="4"/>
      <c r="SO264" s="4"/>
      <c r="SP264" s="4"/>
      <c r="SQ264" s="4"/>
      <c r="SR264" s="4"/>
      <c r="SS264" s="4"/>
      <c r="ST264" s="4"/>
      <c r="SU264" s="4"/>
      <c r="SV264" s="4"/>
      <c r="SW264" s="4"/>
      <c r="SX264" s="4"/>
      <c r="SY264" s="4"/>
      <c r="SZ264" s="4"/>
      <c r="TA264" s="4"/>
      <c r="TB264" s="4"/>
      <c r="TC264" s="4"/>
      <c r="TD264" s="4"/>
      <c r="TE264" s="4"/>
      <c r="TF264" s="4"/>
      <c r="TG264" s="4"/>
      <c r="TH264" s="4"/>
      <c r="TI264" s="4"/>
      <c r="TJ264" s="4"/>
      <c r="TK264" s="4"/>
      <c r="TL264" s="4"/>
      <c r="TM264" s="4"/>
      <c r="TN264" s="4"/>
      <c r="TO264" s="4"/>
      <c r="TP264" s="4"/>
      <c r="TQ264" s="4"/>
      <c r="TR264" s="4"/>
      <c r="TS264" s="4"/>
      <c r="TT264" s="4"/>
      <c r="TU264" s="4"/>
      <c r="TV264" s="4"/>
      <c r="TW264" s="4"/>
      <c r="TX264" s="4"/>
      <c r="TY264" s="4"/>
      <c r="TZ264" s="4"/>
      <c r="UA264" s="4"/>
      <c r="UB264" s="4"/>
      <c r="UC264" s="4"/>
      <c r="UD264" s="4"/>
      <c r="UE264" s="4"/>
      <c r="UF264" s="4"/>
      <c r="UG264" s="4"/>
      <c r="UH264" s="4"/>
      <c r="UI264" s="4"/>
      <c r="UJ264" s="4"/>
      <c r="UK264" s="4"/>
      <c r="UL264" s="4"/>
      <c r="UM264" s="4"/>
      <c r="UN264" s="4"/>
      <c r="UO264" s="4"/>
      <c r="UP264" s="4"/>
      <c r="UQ264" s="4"/>
      <c r="UR264" s="4"/>
      <c r="US264" s="4"/>
      <c r="UT264" s="4"/>
      <c r="UU264" s="4"/>
      <c r="UV264" s="4"/>
      <c r="UW264" s="4"/>
      <c r="UX264" s="4"/>
      <c r="UY264" s="4"/>
      <c r="UZ264" s="4"/>
      <c r="VA264" s="4"/>
      <c r="VB264" s="4"/>
      <c r="VC264" s="4"/>
      <c r="VD264" s="4"/>
      <c r="VE264" s="4"/>
      <c r="VF264" s="4"/>
      <c r="VG264" s="4"/>
      <c r="VH264" s="4"/>
      <c r="VI264" s="4"/>
      <c r="VJ264" s="4"/>
      <c r="VK264" s="4"/>
      <c r="VL264" s="4"/>
      <c r="VM264" s="4"/>
      <c r="VN264" s="4"/>
    </row>
    <row r="265" spans="14:586" x14ac:dyDescent="0.25"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/>
      <c r="OO265" s="4"/>
      <c r="OP265" s="4"/>
      <c r="OQ265" s="4"/>
      <c r="OR265" s="4"/>
      <c r="OS265" s="4"/>
      <c r="OT265" s="4"/>
      <c r="OU265" s="4"/>
      <c r="OV265" s="4"/>
      <c r="OW265" s="4"/>
      <c r="OX265" s="4"/>
      <c r="OY265" s="4"/>
      <c r="OZ265" s="4"/>
      <c r="PA265" s="4"/>
      <c r="PB265" s="4"/>
      <c r="PC265" s="4"/>
      <c r="PD265" s="4"/>
      <c r="PE265" s="4"/>
      <c r="PF265" s="4"/>
      <c r="PG265" s="4"/>
      <c r="PH265" s="4"/>
      <c r="PI265" s="4"/>
      <c r="PJ265" s="4"/>
      <c r="PK265" s="4"/>
      <c r="PL265" s="4"/>
      <c r="PM265" s="4"/>
      <c r="PN265" s="4"/>
      <c r="PO265" s="4"/>
      <c r="PP265" s="4"/>
      <c r="PQ265" s="4"/>
      <c r="PR265" s="4"/>
      <c r="PS265" s="4"/>
      <c r="PT265" s="4"/>
      <c r="PU265" s="4"/>
      <c r="PV265" s="4"/>
      <c r="PW265" s="4"/>
      <c r="PX265" s="4"/>
      <c r="PY265" s="4"/>
      <c r="PZ265" s="4"/>
      <c r="QA265" s="4"/>
      <c r="QB265" s="4"/>
      <c r="QC265" s="4"/>
      <c r="QD265" s="4"/>
      <c r="QE265" s="4"/>
      <c r="QF265" s="4"/>
      <c r="QG265" s="4"/>
      <c r="QH265" s="4"/>
      <c r="QI265" s="4"/>
      <c r="QJ265" s="4"/>
      <c r="QK265" s="4"/>
      <c r="QL265" s="4"/>
      <c r="QM265" s="4"/>
      <c r="QN265" s="4"/>
      <c r="QO265" s="4"/>
      <c r="QP265" s="4"/>
      <c r="QQ265" s="4"/>
      <c r="QR265" s="4"/>
      <c r="QS265" s="4"/>
      <c r="QT265" s="4"/>
      <c r="QU265" s="4"/>
      <c r="QV265" s="4"/>
      <c r="QW265" s="4"/>
      <c r="QX265" s="4"/>
      <c r="QY265" s="4"/>
      <c r="QZ265" s="4"/>
      <c r="RA265" s="4"/>
      <c r="RB265" s="4"/>
      <c r="RC265" s="4"/>
      <c r="RD265" s="4"/>
      <c r="RE265" s="4"/>
      <c r="RF265" s="4"/>
      <c r="RG265" s="4"/>
      <c r="RH265" s="4"/>
      <c r="RI265" s="4"/>
      <c r="RJ265" s="4"/>
      <c r="RK265" s="4"/>
      <c r="RL265" s="4"/>
      <c r="RM265" s="4"/>
      <c r="RN265" s="4"/>
      <c r="RO265" s="4"/>
      <c r="RP265" s="4"/>
      <c r="RQ265" s="4"/>
      <c r="RR265" s="4"/>
      <c r="RS265" s="4"/>
      <c r="RT265" s="4"/>
      <c r="RU265" s="4"/>
      <c r="RV265" s="4"/>
      <c r="RW265" s="4"/>
      <c r="RX265" s="4"/>
      <c r="RY265" s="4"/>
      <c r="RZ265" s="4"/>
      <c r="SA265" s="4"/>
      <c r="SB265" s="4"/>
      <c r="SC265" s="4"/>
      <c r="SD265" s="4"/>
      <c r="SE265" s="4"/>
      <c r="SF265" s="4"/>
      <c r="SG265" s="4"/>
      <c r="SH265" s="4"/>
      <c r="SI265" s="4"/>
      <c r="SJ265" s="4"/>
      <c r="SK265" s="4"/>
      <c r="SL265" s="4"/>
      <c r="SM265" s="4"/>
      <c r="SN265" s="4"/>
      <c r="SO265" s="4"/>
      <c r="SP265" s="4"/>
      <c r="SQ265" s="4"/>
      <c r="SR265" s="4"/>
      <c r="SS265" s="4"/>
      <c r="ST265" s="4"/>
      <c r="SU265" s="4"/>
      <c r="SV265" s="4"/>
      <c r="SW265" s="4"/>
      <c r="SX265" s="4"/>
      <c r="SY265" s="4"/>
      <c r="SZ265" s="4"/>
      <c r="TA265" s="4"/>
      <c r="TB265" s="4"/>
      <c r="TC265" s="4"/>
      <c r="TD265" s="4"/>
      <c r="TE265" s="4"/>
      <c r="TF265" s="4"/>
      <c r="TG265" s="4"/>
      <c r="TH265" s="4"/>
      <c r="TI265" s="4"/>
      <c r="TJ265" s="4"/>
      <c r="TK265" s="4"/>
      <c r="TL265" s="4"/>
      <c r="TM265" s="4"/>
      <c r="TN265" s="4"/>
      <c r="TO265" s="4"/>
      <c r="TP265" s="4"/>
      <c r="TQ265" s="4"/>
      <c r="TR265" s="4"/>
      <c r="TS265" s="4"/>
      <c r="TT265" s="4"/>
      <c r="TU265" s="4"/>
      <c r="TV265" s="4"/>
      <c r="TW265" s="4"/>
      <c r="TX265" s="4"/>
      <c r="TY265" s="4"/>
      <c r="TZ265" s="4"/>
      <c r="UA265" s="4"/>
      <c r="UB265" s="4"/>
      <c r="UC265" s="4"/>
      <c r="UD265" s="4"/>
      <c r="UE265" s="4"/>
      <c r="UF265" s="4"/>
      <c r="UG265" s="4"/>
      <c r="UH265" s="4"/>
      <c r="UI265" s="4"/>
      <c r="UJ265" s="4"/>
      <c r="UK265" s="4"/>
      <c r="UL265" s="4"/>
      <c r="UM265" s="4"/>
      <c r="UN265" s="4"/>
      <c r="UO265" s="4"/>
      <c r="UP265" s="4"/>
      <c r="UQ265" s="4"/>
      <c r="UR265" s="4"/>
      <c r="US265" s="4"/>
      <c r="UT265" s="4"/>
      <c r="UU265" s="4"/>
      <c r="UV265" s="4"/>
      <c r="UW265" s="4"/>
      <c r="UX265" s="4"/>
      <c r="UY265" s="4"/>
      <c r="UZ265" s="4"/>
      <c r="VA265" s="4"/>
      <c r="VB265" s="4"/>
      <c r="VC265" s="4"/>
      <c r="VD265" s="4"/>
      <c r="VE265" s="4"/>
      <c r="VF265" s="4"/>
      <c r="VG265" s="4"/>
      <c r="VH265" s="4"/>
      <c r="VI265" s="4"/>
      <c r="VJ265" s="4"/>
      <c r="VK265" s="4"/>
      <c r="VL265" s="4"/>
      <c r="VM265" s="4"/>
      <c r="VN265" s="4"/>
    </row>
    <row r="266" spans="14:586" x14ac:dyDescent="0.25"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/>
      <c r="OP266" s="4"/>
      <c r="OQ266" s="4"/>
      <c r="OR266" s="4"/>
      <c r="OS266" s="4"/>
      <c r="OT266" s="4"/>
      <c r="OU266" s="4"/>
      <c r="OV266" s="4"/>
      <c r="OW266" s="4"/>
      <c r="OX266" s="4"/>
      <c r="OY266" s="4"/>
      <c r="OZ266" s="4"/>
      <c r="PA266" s="4"/>
      <c r="PB266" s="4"/>
      <c r="PC266" s="4"/>
      <c r="PD266" s="4"/>
      <c r="PE266" s="4"/>
      <c r="PF266" s="4"/>
      <c r="PG266" s="4"/>
      <c r="PH266" s="4"/>
      <c r="PI266" s="4"/>
      <c r="PJ266" s="4"/>
      <c r="PK266" s="4"/>
      <c r="PL266" s="4"/>
      <c r="PM266" s="4"/>
      <c r="PN266" s="4"/>
      <c r="PO266" s="4"/>
      <c r="PP266" s="4"/>
      <c r="PQ266" s="4"/>
      <c r="PR266" s="4"/>
      <c r="PS266" s="4"/>
      <c r="PT266" s="4"/>
      <c r="PU266" s="4"/>
      <c r="PV266" s="4"/>
      <c r="PW266" s="4"/>
      <c r="PX266" s="4"/>
      <c r="PY266" s="4"/>
      <c r="PZ266" s="4"/>
      <c r="QA266" s="4"/>
      <c r="QB266" s="4"/>
      <c r="QC266" s="4"/>
      <c r="QD266" s="4"/>
      <c r="QE266" s="4"/>
      <c r="QF266" s="4"/>
      <c r="QG266" s="4"/>
      <c r="QH266" s="4"/>
      <c r="QI266" s="4"/>
      <c r="QJ266" s="4"/>
      <c r="QK266" s="4"/>
      <c r="QL266" s="4"/>
      <c r="QM266" s="4"/>
      <c r="QN266" s="4"/>
      <c r="QO266" s="4"/>
      <c r="QP266" s="4"/>
      <c r="QQ266" s="4"/>
      <c r="QR266" s="4"/>
      <c r="QS266" s="4"/>
      <c r="QT266" s="4"/>
      <c r="QU266" s="4"/>
      <c r="QV266" s="4"/>
      <c r="QW266" s="4"/>
      <c r="QX266" s="4"/>
      <c r="QY266" s="4"/>
      <c r="QZ266" s="4"/>
      <c r="RA266" s="4"/>
      <c r="RB266" s="4"/>
      <c r="RC266" s="4"/>
      <c r="RD266" s="4"/>
      <c r="RE266" s="4"/>
      <c r="RF266" s="4"/>
      <c r="RG266" s="4"/>
      <c r="RH266" s="4"/>
      <c r="RI266" s="4"/>
      <c r="RJ266" s="4"/>
      <c r="RK266" s="4"/>
      <c r="RL266" s="4"/>
      <c r="RM266" s="4"/>
      <c r="RN266" s="4"/>
      <c r="RO266" s="4"/>
      <c r="RP266" s="4"/>
      <c r="RQ266" s="4"/>
      <c r="RR266" s="4"/>
      <c r="RS266" s="4"/>
      <c r="RT266" s="4"/>
      <c r="RU266" s="4"/>
      <c r="RV266" s="4"/>
      <c r="RW266" s="4"/>
      <c r="RX266" s="4"/>
      <c r="RY266" s="4"/>
      <c r="RZ266" s="4"/>
      <c r="SA266" s="4"/>
      <c r="SB266" s="4"/>
      <c r="SC266" s="4"/>
      <c r="SD266" s="4"/>
      <c r="SE266" s="4"/>
      <c r="SF266" s="4"/>
      <c r="SG266" s="4"/>
      <c r="SH266" s="4"/>
      <c r="SI266" s="4"/>
      <c r="SJ266" s="4"/>
      <c r="SK266" s="4"/>
      <c r="SL266" s="4"/>
      <c r="SM266" s="4"/>
      <c r="SN266" s="4"/>
      <c r="SO266" s="4"/>
      <c r="SP266" s="4"/>
      <c r="SQ266" s="4"/>
      <c r="SR266" s="4"/>
      <c r="SS266" s="4"/>
      <c r="ST266" s="4"/>
      <c r="SU266" s="4"/>
      <c r="SV266" s="4"/>
      <c r="SW266" s="4"/>
      <c r="SX266" s="4"/>
      <c r="SY266" s="4"/>
      <c r="SZ266" s="4"/>
      <c r="TA266" s="4"/>
      <c r="TB266" s="4"/>
      <c r="TC266" s="4"/>
      <c r="TD266" s="4"/>
      <c r="TE266" s="4"/>
      <c r="TF266" s="4"/>
      <c r="TG266" s="4"/>
      <c r="TH266" s="4"/>
      <c r="TI266" s="4"/>
      <c r="TJ266" s="4"/>
      <c r="TK266" s="4"/>
      <c r="TL266" s="4"/>
      <c r="TM266" s="4"/>
      <c r="TN266" s="4"/>
      <c r="TO266" s="4"/>
      <c r="TP266" s="4"/>
      <c r="TQ266" s="4"/>
      <c r="TR266" s="4"/>
      <c r="TS266" s="4"/>
      <c r="TT266" s="4"/>
      <c r="TU266" s="4"/>
      <c r="TV266" s="4"/>
      <c r="TW266" s="4"/>
      <c r="TX266" s="4"/>
      <c r="TY266" s="4"/>
      <c r="TZ266" s="4"/>
      <c r="UA266" s="4"/>
      <c r="UB266" s="4"/>
      <c r="UC266" s="4"/>
      <c r="UD266" s="4"/>
      <c r="UE266" s="4"/>
      <c r="UF266" s="4"/>
      <c r="UG266" s="4"/>
      <c r="UH266" s="4"/>
      <c r="UI266" s="4"/>
      <c r="UJ266" s="4"/>
      <c r="UK266" s="4"/>
      <c r="UL266" s="4"/>
      <c r="UM266" s="4"/>
      <c r="UN266" s="4"/>
      <c r="UO266" s="4"/>
      <c r="UP266" s="4"/>
      <c r="UQ266" s="4"/>
      <c r="UR266" s="4"/>
      <c r="US266" s="4"/>
      <c r="UT266" s="4"/>
      <c r="UU266" s="4"/>
      <c r="UV266" s="4"/>
      <c r="UW266" s="4"/>
      <c r="UX266" s="4"/>
      <c r="UY266" s="4"/>
      <c r="UZ266" s="4"/>
      <c r="VA266" s="4"/>
      <c r="VB266" s="4"/>
      <c r="VC266" s="4"/>
      <c r="VD266" s="4"/>
      <c r="VE266" s="4"/>
      <c r="VF266" s="4"/>
      <c r="VG266" s="4"/>
      <c r="VH266" s="4"/>
      <c r="VI266" s="4"/>
      <c r="VJ266" s="4"/>
      <c r="VK266" s="4"/>
      <c r="VL266" s="4"/>
      <c r="VM266" s="4"/>
      <c r="VN266" s="4"/>
    </row>
    <row r="267" spans="14:586" x14ac:dyDescent="0.25"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/>
      <c r="OO267" s="4"/>
      <c r="OP267" s="4"/>
      <c r="OQ267" s="4"/>
      <c r="OR267" s="4"/>
      <c r="OS267" s="4"/>
      <c r="OT267" s="4"/>
      <c r="OU267" s="4"/>
      <c r="OV267" s="4"/>
      <c r="OW267" s="4"/>
      <c r="OX267" s="4"/>
      <c r="OY267" s="4"/>
      <c r="OZ267" s="4"/>
      <c r="PA267" s="4"/>
      <c r="PB267" s="4"/>
      <c r="PC267" s="4"/>
      <c r="PD267" s="4"/>
      <c r="PE267" s="4"/>
      <c r="PF267" s="4"/>
      <c r="PG267" s="4"/>
      <c r="PH267" s="4"/>
      <c r="PI267" s="4"/>
      <c r="PJ267" s="4"/>
      <c r="PK267" s="4"/>
      <c r="PL267" s="4"/>
      <c r="PM267" s="4"/>
      <c r="PN267" s="4"/>
      <c r="PO267" s="4"/>
      <c r="PP267" s="4"/>
      <c r="PQ267" s="4"/>
      <c r="PR267" s="4"/>
      <c r="PS267" s="4"/>
      <c r="PT267" s="4"/>
      <c r="PU267" s="4"/>
      <c r="PV267" s="4"/>
      <c r="PW267" s="4"/>
      <c r="PX267" s="4"/>
      <c r="PY267" s="4"/>
      <c r="PZ267" s="4"/>
      <c r="QA267" s="4"/>
      <c r="QB267" s="4"/>
      <c r="QC267" s="4"/>
      <c r="QD267" s="4"/>
      <c r="QE267" s="4"/>
      <c r="QF267" s="4"/>
      <c r="QG267" s="4"/>
      <c r="QH267" s="4"/>
      <c r="QI267" s="4"/>
      <c r="QJ267" s="4"/>
      <c r="QK267" s="4"/>
      <c r="QL267" s="4"/>
      <c r="QM267" s="4"/>
      <c r="QN267" s="4"/>
      <c r="QO267" s="4"/>
      <c r="QP267" s="4"/>
      <c r="QQ267" s="4"/>
      <c r="QR267" s="4"/>
      <c r="QS267" s="4"/>
      <c r="QT267" s="4"/>
      <c r="QU267" s="4"/>
      <c r="QV267" s="4"/>
      <c r="QW267" s="4"/>
      <c r="QX267" s="4"/>
      <c r="QY267" s="4"/>
      <c r="QZ267" s="4"/>
      <c r="RA267" s="4"/>
      <c r="RB267" s="4"/>
      <c r="RC267" s="4"/>
      <c r="RD267" s="4"/>
      <c r="RE267" s="4"/>
      <c r="RF267" s="4"/>
      <c r="RG267" s="4"/>
      <c r="RH267" s="4"/>
      <c r="RI267" s="4"/>
      <c r="RJ267" s="4"/>
      <c r="RK267" s="4"/>
      <c r="RL267" s="4"/>
      <c r="RM267" s="4"/>
      <c r="RN267" s="4"/>
      <c r="RO267" s="4"/>
      <c r="RP267" s="4"/>
      <c r="RQ267" s="4"/>
      <c r="RR267" s="4"/>
      <c r="RS267" s="4"/>
      <c r="RT267" s="4"/>
      <c r="RU267" s="4"/>
      <c r="RV267" s="4"/>
      <c r="RW267" s="4"/>
      <c r="RX267" s="4"/>
      <c r="RY267" s="4"/>
      <c r="RZ267" s="4"/>
      <c r="SA267" s="4"/>
      <c r="SB267" s="4"/>
      <c r="SC267" s="4"/>
      <c r="SD267" s="4"/>
      <c r="SE267" s="4"/>
      <c r="SF267" s="4"/>
      <c r="SG267" s="4"/>
      <c r="SH267" s="4"/>
      <c r="SI267" s="4"/>
      <c r="SJ267" s="4"/>
      <c r="SK267" s="4"/>
      <c r="SL267" s="4"/>
      <c r="SM267" s="4"/>
      <c r="SN267" s="4"/>
      <c r="SO267" s="4"/>
      <c r="SP267" s="4"/>
      <c r="SQ267" s="4"/>
      <c r="SR267" s="4"/>
      <c r="SS267" s="4"/>
      <c r="ST267" s="4"/>
      <c r="SU267" s="4"/>
      <c r="SV267" s="4"/>
      <c r="SW267" s="4"/>
      <c r="SX267" s="4"/>
      <c r="SY267" s="4"/>
      <c r="SZ267" s="4"/>
      <c r="TA267" s="4"/>
      <c r="TB267" s="4"/>
      <c r="TC267" s="4"/>
      <c r="TD267" s="4"/>
      <c r="TE267" s="4"/>
      <c r="TF267" s="4"/>
      <c r="TG267" s="4"/>
      <c r="TH267" s="4"/>
      <c r="TI267" s="4"/>
      <c r="TJ267" s="4"/>
      <c r="TK267" s="4"/>
      <c r="TL267" s="4"/>
      <c r="TM267" s="4"/>
      <c r="TN267" s="4"/>
      <c r="TO267" s="4"/>
      <c r="TP267" s="4"/>
      <c r="TQ267" s="4"/>
      <c r="TR267" s="4"/>
      <c r="TS267" s="4"/>
      <c r="TT267" s="4"/>
      <c r="TU267" s="4"/>
      <c r="TV267" s="4"/>
      <c r="TW267" s="4"/>
      <c r="TX267" s="4"/>
      <c r="TY267" s="4"/>
      <c r="TZ267" s="4"/>
      <c r="UA267" s="4"/>
      <c r="UB267" s="4"/>
      <c r="UC267" s="4"/>
      <c r="UD267" s="4"/>
      <c r="UE267" s="4"/>
      <c r="UF267" s="4"/>
      <c r="UG267" s="4"/>
      <c r="UH267" s="4"/>
      <c r="UI267" s="4"/>
      <c r="UJ267" s="4"/>
      <c r="UK267" s="4"/>
      <c r="UL267" s="4"/>
      <c r="UM267" s="4"/>
      <c r="UN267" s="4"/>
      <c r="UO267" s="4"/>
      <c r="UP267" s="4"/>
      <c r="UQ267" s="4"/>
      <c r="UR267" s="4"/>
      <c r="US267" s="4"/>
      <c r="UT267" s="4"/>
      <c r="UU267" s="4"/>
      <c r="UV267" s="4"/>
      <c r="UW267" s="4"/>
      <c r="UX267" s="4"/>
      <c r="UY267" s="4"/>
      <c r="UZ267" s="4"/>
      <c r="VA267" s="4"/>
      <c r="VB267" s="4"/>
      <c r="VC267" s="4"/>
      <c r="VD267" s="4"/>
      <c r="VE267" s="4"/>
      <c r="VF267" s="4"/>
      <c r="VG267" s="4"/>
      <c r="VH267" s="4"/>
      <c r="VI267" s="4"/>
      <c r="VJ267" s="4"/>
      <c r="VK267" s="4"/>
      <c r="VL267" s="4"/>
      <c r="VM267" s="4"/>
      <c r="VN267" s="4"/>
    </row>
    <row r="268" spans="14:586" x14ac:dyDescent="0.25"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/>
      <c r="OP268" s="4"/>
      <c r="OQ268" s="4"/>
      <c r="OR268" s="4"/>
      <c r="OS268" s="4"/>
      <c r="OT268" s="4"/>
      <c r="OU268" s="4"/>
      <c r="OV268" s="4"/>
      <c r="OW268" s="4"/>
      <c r="OX268" s="4"/>
      <c r="OY268" s="4"/>
      <c r="OZ268" s="4"/>
      <c r="PA268" s="4"/>
      <c r="PB268" s="4"/>
      <c r="PC268" s="4"/>
      <c r="PD268" s="4"/>
      <c r="PE268" s="4"/>
      <c r="PF268" s="4"/>
      <c r="PG268" s="4"/>
      <c r="PH268" s="4"/>
      <c r="PI268" s="4"/>
      <c r="PJ268" s="4"/>
      <c r="PK268" s="4"/>
      <c r="PL268" s="4"/>
      <c r="PM268" s="4"/>
      <c r="PN268" s="4"/>
      <c r="PO268" s="4"/>
      <c r="PP268" s="4"/>
      <c r="PQ268" s="4"/>
      <c r="PR268" s="4"/>
      <c r="PS268" s="4"/>
      <c r="PT268" s="4"/>
      <c r="PU268" s="4"/>
      <c r="PV268" s="4"/>
      <c r="PW268" s="4"/>
      <c r="PX268" s="4"/>
      <c r="PY268" s="4"/>
      <c r="PZ268" s="4"/>
      <c r="QA268" s="4"/>
      <c r="QB268" s="4"/>
      <c r="QC268" s="4"/>
      <c r="QD268" s="4"/>
      <c r="QE268" s="4"/>
      <c r="QF268" s="4"/>
      <c r="QG268" s="4"/>
      <c r="QH268" s="4"/>
      <c r="QI268" s="4"/>
      <c r="QJ268" s="4"/>
      <c r="QK268" s="4"/>
      <c r="QL268" s="4"/>
      <c r="QM268" s="4"/>
      <c r="QN268" s="4"/>
      <c r="QO268" s="4"/>
      <c r="QP268" s="4"/>
      <c r="QQ268" s="4"/>
      <c r="QR268" s="4"/>
      <c r="QS268" s="4"/>
      <c r="QT268" s="4"/>
      <c r="QU268" s="4"/>
      <c r="QV268" s="4"/>
      <c r="QW268" s="4"/>
      <c r="QX268" s="4"/>
      <c r="QY268" s="4"/>
      <c r="QZ268" s="4"/>
      <c r="RA268" s="4"/>
      <c r="RB268" s="4"/>
      <c r="RC268" s="4"/>
      <c r="RD268" s="4"/>
      <c r="RE268" s="4"/>
      <c r="RF268" s="4"/>
      <c r="RG268" s="4"/>
      <c r="RH268" s="4"/>
      <c r="RI268" s="4"/>
      <c r="RJ268" s="4"/>
      <c r="RK268" s="4"/>
      <c r="RL268" s="4"/>
      <c r="RM268" s="4"/>
      <c r="RN268" s="4"/>
      <c r="RO268" s="4"/>
      <c r="RP268" s="4"/>
      <c r="RQ268" s="4"/>
      <c r="RR268" s="4"/>
      <c r="RS268" s="4"/>
      <c r="RT268" s="4"/>
      <c r="RU268" s="4"/>
      <c r="RV268" s="4"/>
      <c r="RW268" s="4"/>
      <c r="RX268" s="4"/>
      <c r="RY268" s="4"/>
      <c r="RZ268" s="4"/>
      <c r="SA268" s="4"/>
      <c r="SB268" s="4"/>
      <c r="SC268" s="4"/>
      <c r="SD268" s="4"/>
      <c r="SE268" s="4"/>
      <c r="SF268" s="4"/>
      <c r="SG268" s="4"/>
      <c r="SH268" s="4"/>
      <c r="SI268" s="4"/>
      <c r="SJ268" s="4"/>
      <c r="SK268" s="4"/>
      <c r="SL268" s="4"/>
      <c r="SM268" s="4"/>
      <c r="SN268" s="4"/>
      <c r="SO268" s="4"/>
      <c r="SP268" s="4"/>
      <c r="SQ268" s="4"/>
      <c r="SR268" s="4"/>
      <c r="SS268" s="4"/>
      <c r="ST268" s="4"/>
      <c r="SU268" s="4"/>
      <c r="SV268" s="4"/>
      <c r="SW268" s="4"/>
      <c r="SX268" s="4"/>
      <c r="SY268" s="4"/>
      <c r="SZ268" s="4"/>
      <c r="TA268" s="4"/>
      <c r="TB268" s="4"/>
      <c r="TC268" s="4"/>
      <c r="TD268" s="4"/>
      <c r="TE268" s="4"/>
      <c r="TF268" s="4"/>
      <c r="TG268" s="4"/>
      <c r="TH268" s="4"/>
      <c r="TI268" s="4"/>
      <c r="TJ268" s="4"/>
      <c r="TK268" s="4"/>
      <c r="TL268" s="4"/>
      <c r="TM268" s="4"/>
      <c r="TN268" s="4"/>
      <c r="TO268" s="4"/>
      <c r="TP268" s="4"/>
      <c r="TQ268" s="4"/>
      <c r="TR268" s="4"/>
      <c r="TS268" s="4"/>
      <c r="TT268" s="4"/>
      <c r="TU268" s="4"/>
      <c r="TV268" s="4"/>
      <c r="TW268" s="4"/>
      <c r="TX268" s="4"/>
      <c r="TY268" s="4"/>
      <c r="TZ268" s="4"/>
      <c r="UA268" s="4"/>
      <c r="UB268" s="4"/>
      <c r="UC268" s="4"/>
      <c r="UD268" s="4"/>
      <c r="UE268" s="4"/>
      <c r="UF268" s="4"/>
      <c r="UG268" s="4"/>
      <c r="UH268" s="4"/>
      <c r="UI268" s="4"/>
      <c r="UJ268" s="4"/>
      <c r="UK268" s="4"/>
      <c r="UL268" s="4"/>
      <c r="UM268" s="4"/>
      <c r="UN268" s="4"/>
      <c r="UO268" s="4"/>
      <c r="UP268" s="4"/>
      <c r="UQ268" s="4"/>
      <c r="UR268" s="4"/>
      <c r="US268" s="4"/>
      <c r="UT268" s="4"/>
      <c r="UU268" s="4"/>
      <c r="UV268" s="4"/>
      <c r="UW268" s="4"/>
      <c r="UX268" s="4"/>
      <c r="UY268" s="4"/>
      <c r="UZ268" s="4"/>
      <c r="VA268" s="4"/>
      <c r="VB268" s="4"/>
      <c r="VC268" s="4"/>
      <c r="VD268" s="4"/>
      <c r="VE268" s="4"/>
      <c r="VF268" s="4"/>
      <c r="VG268" s="4"/>
      <c r="VH268" s="4"/>
      <c r="VI268" s="4"/>
      <c r="VJ268" s="4"/>
      <c r="VK268" s="4"/>
      <c r="VL268" s="4"/>
      <c r="VM268" s="4"/>
      <c r="VN268" s="4"/>
    </row>
    <row r="269" spans="14:586" x14ac:dyDescent="0.25"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/>
      <c r="OO269" s="4"/>
      <c r="OP269" s="4"/>
      <c r="OQ269" s="4"/>
      <c r="OR269" s="4"/>
      <c r="OS269" s="4"/>
      <c r="OT269" s="4"/>
      <c r="OU269" s="4"/>
      <c r="OV269" s="4"/>
      <c r="OW269" s="4"/>
      <c r="OX269" s="4"/>
      <c r="OY269" s="4"/>
      <c r="OZ269" s="4"/>
      <c r="PA269" s="4"/>
      <c r="PB269" s="4"/>
      <c r="PC269" s="4"/>
      <c r="PD269" s="4"/>
      <c r="PE269" s="4"/>
      <c r="PF269" s="4"/>
      <c r="PG269" s="4"/>
      <c r="PH269" s="4"/>
      <c r="PI269" s="4"/>
      <c r="PJ269" s="4"/>
      <c r="PK269" s="4"/>
      <c r="PL269" s="4"/>
      <c r="PM269" s="4"/>
      <c r="PN269" s="4"/>
      <c r="PO269" s="4"/>
      <c r="PP269" s="4"/>
      <c r="PQ269" s="4"/>
      <c r="PR269" s="4"/>
      <c r="PS269" s="4"/>
      <c r="PT269" s="4"/>
      <c r="PU269" s="4"/>
      <c r="PV269" s="4"/>
      <c r="PW269" s="4"/>
      <c r="PX269" s="4"/>
      <c r="PY269" s="4"/>
      <c r="PZ269" s="4"/>
      <c r="QA269" s="4"/>
      <c r="QB269" s="4"/>
      <c r="QC269" s="4"/>
      <c r="QD269" s="4"/>
      <c r="QE269" s="4"/>
      <c r="QF269" s="4"/>
      <c r="QG269" s="4"/>
      <c r="QH269" s="4"/>
      <c r="QI269" s="4"/>
      <c r="QJ269" s="4"/>
      <c r="QK269" s="4"/>
      <c r="QL269" s="4"/>
      <c r="QM269" s="4"/>
      <c r="QN269" s="4"/>
      <c r="QO269" s="4"/>
      <c r="QP269" s="4"/>
      <c r="QQ269" s="4"/>
      <c r="QR269" s="4"/>
      <c r="QS269" s="4"/>
      <c r="QT269" s="4"/>
      <c r="QU269" s="4"/>
      <c r="QV269" s="4"/>
      <c r="QW269" s="4"/>
      <c r="QX269" s="4"/>
      <c r="QY269" s="4"/>
      <c r="QZ269" s="4"/>
      <c r="RA269" s="4"/>
      <c r="RB269" s="4"/>
      <c r="RC269" s="4"/>
      <c r="RD269" s="4"/>
      <c r="RE269" s="4"/>
      <c r="RF269" s="4"/>
      <c r="RG269" s="4"/>
      <c r="RH269" s="4"/>
      <c r="RI269" s="4"/>
      <c r="RJ269" s="4"/>
      <c r="RK269" s="4"/>
      <c r="RL269" s="4"/>
      <c r="RM269" s="4"/>
      <c r="RN269" s="4"/>
      <c r="RO269" s="4"/>
      <c r="RP269" s="4"/>
      <c r="RQ269" s="4"/>
      <c r="RR269" s="4"/>
      <c r="RS269" s="4"/>
      <c r="RT269" s="4"/>
      <c r="RU269" s="4"/>
      <c r="RV269" s="4"/>
      <c r="RW269" s="4"/>
      <c r="RX269" s="4"/>
      <c r="RY269" s="4"/>
      <c r="RZ269" s="4"/>
      <c r="SA269" s="4"/>
      <c r="SB269" s="4"/>
      <c r="SC269" s="4"/>
      <c r="SD269" s="4"/>
      <c r="SE269" s="4"/>
      <c r="SF269" s="4"/>
      <c r="SG269" s="4"/>
      <c r="SH269" s="4"/>
      <c r="SI269" s="4"/>
      <c r="SJ269" s="4"/>
      <c r="SK269" s="4"/>
      <c r="SL269" s="4"/>
      <c r="SM269" s="4"/>
      <c r="SN269" s="4"/>
      <c r="SO269" s="4"/>
      <c r="SP269" s="4"/>
      <c r="SQ269" s="4"/>
      <c r="SR269" s="4"/>
      <c r="SS269" s="4"/>
      <c r="ST269" s="4"/>
      <c r="SU269" s="4"/>
      <c r="SV269" s="4"/>
      <c r="SW269" s="4"/>
      <c r="SX269" s="4"/>
      <c r="SY269" s="4"/>
      <c r="SZ269" s="4"/>
      <c r="TA269" s="4"/>
      <c r="TB269" s="4"/>
      <c r="TC269" s="4"/>
      <c r="TD269" s="4"/>
      <c r="TE269" s="4"/>
      <c r="TF269" s="4"/>
      <c r="TG269" s="4"/>
      <c r="TH269" s="4"/>
      <c r="TI269" s="4"/>
      <c r="TJ269" s="4"/>
      <c r="TK269" s="4"/>
      <c r="TL269" s="4"/>
      <c r="TM269" s="4"/>
      <c r="TN269" s="4"/>
      <c r="TO269" s="4"/>
      <c r="TP269" s="4"/>
      <c r="TQ269" s="4"/>
      <c r="TR269" s="4"/>
      <c r="TS269" s="4"/>
      <c r="TT269" s="4"/>
      <c r="TU269" s="4"/>
      <c r="TV269" s="4"/>
      <c r="TW269" s="4"/>
      <c r="TX269" s="4"/>
      <c r="TY269" s="4"/>
      <c r="TZ269" s="4"/>
      <c r="UA269" s="4"/>
      <c r="UB269" s="4"/>
      <c r="UC269" s="4"/>
      <c r="UD269" s="4"/>
      <c r="UE269" s="4"/>
      <c r="UF269" s="4"/>
      <c r="UG269" s="4"/>
      <c r="UH269" s="4"/>
      <c r="UI269" s="4"/>
      <c r="UJ269" s="4"/>
      <c r="UK269" s="4"/>
      <c r="UL269" s="4"/>
      <c r="UM269" s="4"/>
      <c r="UN269" s="4"/>
      <c r="UO269" s="4"/>
      <c r="UP269" s="4"/>
      <c r="UQ269" s="4"/>
      <c r="UR269" s="4"/>
      <c r="US269" s="4"/>
      <c r="UT269" s="4"/>
      <c r="UU269" s="4"/>
      <c r="UV269" s="4"/>
      <c r="UW269" s="4"/>
      <c r="UX269" s="4"/>
      <c r="UY269" s="4"/>
      <c r="UZ269" s="4"/>
      <c r="VA269" s="4"/>
      <c r="VB269" s="4"/>
      <c r="VC269" s="4"/>
      <c r="VD269" s="4"/>
      <c r="VE269" s="4"/>
      <c r="VF269" s="4"/>
      <c r="VG269" s="4"/>
      <c r="VH269" s="4"/>
      <c r="VI269" s="4"/>
      <c r="VJ269" s="4"/>
      <c r="VK269" s="4"/>
      <c r="VL269" s="4"/>
      <c r="VM269" s="4"/>
      <c r="VN269" s="4"/>
    </row>
    <row r="270" spans="14:586" x14ac:dyDescent="0.25"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/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/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/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/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4"/>
      <c r="QR270" s="4"/>
      <c r="QS270" s="4"/>
      <c r="QT270" s="4"/>
      <c r="QU270" s="4"/>
      <c r="QV270" s="4"/>
      <c r="QW270" s="4"/>
      <c r="QX270" s="4"/>
      <c r="QY270" s="4"/>
      <c r="QZ270" s="4"/>
      <c r="RA270" s="4"/>
      <c r="RB270" s="4"/>
      <c r="RC270" s="4"/>
      <c r="RD270" s="4"/>
      <c r="RE270" s="4"/>
      <c r="RF270" s="4"/>
      <c r="RG270" s="4"/>
      <c r="RH270" s="4"/>
      <c r="RI270" s="4"/>
      <c r="RJ270" s="4"/>
      <c r="RK270" s="4"/>
      <c r="RL270" s="4"/>
      <c r="RM270" s="4"/>
      <c r="RN270" s="4"/>
      <c r="RO270" s="4"/>
      <c r="RP270" s="4"/>
      <c r="RQ270" s="4"/>
      <c r="RR270" s="4"/>
      <c r="RS270" s="4"/>
      <c r="RT270" s="4"/>
      <c r="RU270" s="4"/>
      <c r="RV270" s="4"/>
      <c r="RW270" s="4"/>
      <c r="RX270" s="4"/>
      <c r="RY270" s="4"/>
      <c r="RZ270" s="4"/>
      <c r="SA270" s="4"/>
      <c r="SB270" s="4"/>
      <c r="SC270" s="4"/>
      <c r="SD270" s="4"/>
      <c r="SE270" s="4"/>
      <c r="SF270" s="4"/>
      <c r="SG270" s="4"/>
      <c r="SH270" s="4"/>
      <c r="SI270" s="4"/>
      <c r="SJ270" s="4"/>
      <c r="SK270" s="4"/>
      <c r="SL270" s="4"/>
      <c r="SM270" s="4"/>
      <c r="SN270" s="4"/>
      <c r="SO270" s="4"/>
      <c r="SP270" s="4"/>
      <c r="SQ270" s="4"/>
      <c r="SR270" s="4"/>
      <c r="SS270" s="4"/>
      <c r="ST270" s="4"/>
      <c r="SU270" s="4"/>
      <c r="SV270" s="4"/>
      <c r="SW270" s="4"/>
      <c r="SX270" s="4"/>
      <c r="SY270" s="4"/>
      <c r="SZ270" s="4"/>
      <c r="TA270" s="4"/>
      <c r="TB270" s="4"/>
      <c r="TC270" s="4"/>
      <c r="TD270" s="4"/>
      <c r="TE270" s="4"/>
      <c r="TF270" s="4"/>
      <c r="TG270" s="4"/>
      <c r="TH270" s="4"/>
      <c r="TI270" s="4"/>
      <c r="TJ270" s="4"/>
      <c r="TK270" s="4"/>
      <c r="TL270" s="4"/>
      <c r="TM270" s="4"/>
      <c r="TN270" s="4"/>
      <c r="TO270" s="4"/>
      <c r="TP270" s="4"/>
      <c r="TQ270" s="4"/>
      <c r="TR270" s="4"/>
      <c r="TS270" s="4"/>
      <c r="TT270" s="4"/>
      <c r="TU270" s="4"/>
      <c r="TV270" s="4"/>
      <c r="TW270" s="4"/>
      <c r="TX270" s="4"/>
      <c r="TY270" s="4"/>
      <c r="TZ270" s="4"/>
      <c r="UA270" s="4"/>
      <c r="UB270" s="4"/>
      <c r="UC270" s="4"/>
      <c r="UD270" s="4"/>
      <c r="UE270" s="4"/>
      <c r="UF270" s="4"/>
      <c r="UG270" s="4"/>
      <c r="UH270" s="4"/>
      <c r="UI270" s="4"/>
      <c r="UJ270" s="4"/>
      <c r="UK270" s="4"/>
      <c r="UL270" s="4"/>
      <c r="UM270" s="4"/>
      <c r="UN270" s="4"/>
      <c r="UO270" s="4"/>
      <c r="UP270" s="4"/>
      <c r="UQ270" s="4"/>
      <c r="UR270" s="4"/>
      <c r="US270" s="4"/>
      <c r="UT270" s="4"/>
      <c r="UU270" s="4"/>
      <c r="UV270" s="4"/>
      <c r="UW270" s="4"/>
      <c r="UX270" s="4"/>
      <c r="UY270" s="4"/>
      <c r="UZ270" s="4"/>
      <c r="VA270" s="4"/>
      <c r="VB270" s="4"/>
      <c r="VC270" s="4"/>
      <c r="VD270" s="4"/>
      <c r="VE270" s="4"/>
      <c r="VF270" s="4"/>
      <c r="VG270" s="4"/>
      <c r="VH270" s="4"/>
      <c r="VI270" s="4"/>
      <c r="VJ270" s="4"/>
      <c r="VK270" s="4"/>
      <c r="VL270" s="4"/>
      <c r="VM270" s="4"/>
      <c r="VN270" s="4"/>
    </row>
    <row r="271" spans="14:586" x14ac:dyDescent="0.25"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/>
      <c r="OO271" s="4"/>
      <c r="OP271" s="4"/>
      <c r="OQ271" s="4"/>
      <c r="OR271" s="4"/>
      <c r="OS271" s="4"/>
      <c r="OT271" s="4"/>
      <c r="OU271" s="4"/>
      <c r="OV271" s="4"/>
      <c r="OW271" s="4"/>
      <c r="OX271" s="4"/>
      <c r="OY271" s="4"/>
      <c r="OZ271" s="4"/>
      <c r="PA271" s="4"/>
      <c r="PB271" s="4"/>
      <c r="PC271" s="4"/>
      <c r="PD271" s="4"/>
      <c r="PE271" s="4"/>
      <c r="PF271" s="4"/>
      <c r="PG271" s="4"/>
      <c r="PH271" s="4"/>
      <c r="PI271" s="4"/>
      <c r="PJ271" s="4"/>
      <c r="PK271" s="4"/>
      <c r="PL271" s="4"/>
      <c r="PM271" s="4"/>
      <c r="PN271" s="4"/>
      <c r="PO271" s="4"/>
      <c r="PP271" s="4"/>
      <c r="PQ271" s="4"/>
      <c r="PR271" s="4"/>
      <c r="PS271" s="4"/>
      <c r="PT271" s="4"/>
      <c r="PU271" s="4"/>
      <c r="PV271" s="4"/>
      <c r="PW271" s="4"/>
      <c r="PX271" s="4"/>
      <c r="PY271" s="4"/>
      <c r="PZ271" s="4"/>
      <c r="QA271" s="4"/>
      <c r="QB271" s="4"/>
      <c r="QC271" s="4"/>
      <c r="QD271" s="4"/>
      <c r="QE271" s="4"/>
      <c r="QF271" s="4"/>
      <c r="QG271" s="4"/>
      <c r="QH271" s="4"/>
      <c r="QI271" s="4"/>
      <c r="QJ271" s="4"/>
      <c r="QK271" s="4"/>
      <c r="QL271" s="4"/>
      <c r="QM271" s="4"/>
      <c r="QN271" s="4"/>
      <c r="QO271" s="4"/>
      <c r="QP271" s="4"/>
      <c r="QQ271" s="4"/>
      <c r="QR271" s="4"/>
      <c r="QS271" s="4"/>
      <c r="QT271" s="4"/>
      <c r="QU271" s="4"/>
      <c r="QV271" s="4"/>
      <c r="QW271" s="4"/>
      <c r="QX271" s="4"/>
      <c r="QY271" s="4"/>
      <c r="QZ271" s="4"/>
      <c r="RA271" s="4"/>
      <c r="RB271" s="4"/>
      <c r="RC271" s="4"/>
      <c r="RD271" s="4"/>
      <c r="RE271" s="4"/>
      <c r="RF271" s="4"/>
      <c r="RG271" s="4"/>
      <c r="RH271" s="4"/>
      <c r="RI271" s="4"/>
      <c r="RJ271" s="4"/>
      <c r="RK271" s="4"/>
      <c r="RL271" s="4"/>
      <c r="RM271" s="4"/>
      <c r="RN271" s="4"/>
      <c r="RO271" s="4"/>
      <c r="RP271" s="4"/>
      <c r="RQ271" s="4"/>
      <c r="RR271" s="4"/>
      <c r="RS271" s="4"/>
      <c r="RT271" s="4"/>
      <c r="RU271" s="4"/>
      <c r="RV271" s="4"/>
      <c r="RW271" s="4"/>
      <c r="RX271" s="4"/>
      <c r="RY271" s="4"/>
      <c r="RZ271" s="4"/>
      <c r="SA271" s="4"/>
      <c r="SB271" s="4"/>
      <c r="SC271" s="4"/>
      <c r="SD271" s="4"/>
      <c r="SE271" s="4"/>
      <c r="SF271" s="4"/>
      <c r="SG271" s="4"/>
      <c r="SH271" s="4"/>
      <c r="SI271" s="4"/>
      <c r="SJ271" s="4"/>
      <c r="SK271" s="4"/>
      <c r="SL271" s="4"/>
      <c r="SM271" s="4"/>
      <c r="SN271" s="4"/>
      <c r="SO271" s="4"/>
      <c r="SP271" s="4"/>
      <c r="SQ271" s="4"/>
      <c r="SR271" s="4"/>
      <c r="SS271" s="4"/>
      <c r="ST271" s="4"/>
      <c r="SU271" s="4"/>
      <c r="SV271" s="4"/>
      <c r="SW271" s="4"/>
      <c r="SX271" s="4"/>
      <c r="SY271" s="4"/>
      <c r="SZ271" s="4"/>
      <c r="TA271" s="4"/>
      <c r="TB271" s="4"/>
      <c r="TC271" s="4"/>
      <c r="TD271" s="4"/>
      <c r="TE271" s="4"/>
      <c r="TF271" s="4"/>
      <c r="TG271" s="4"/>
      <c r="TH271" s="4"/>
      <c r="TI271" s="4"/>
      <c r="TJ271" s="4"/>
      <c r="TK271" s="4"/>
      <c r="TL271" s="4"/>
      <c r="TM271" s="4"/>
      <c r="TN271" s="4"/>
      <c r="TO271" s="4"/>
      <c r="TP271" s="4"/>
      <c r="TQ271" s="4"/>
      <c r="TR271" s="4"/>
      <c r="TS271" s="4"/>
      <c r="TT271" s="4"/>
      <c r="TU271" s="4"/>
      <c r="TV271" s="4"/>
      <c r="TW271" s="4"/>
      <c r="TX271" s="4"/>
      <c r="TY271" s="4"/>
      <c r="TZ271" s="4"/>
      <c r="UA271" s="4"/>
      <c r="UB271" s="4"/>
      <c r="UC271" s="4"/>
      <c r="UD271" s="4"/>
      <c r="UE271" s="4"/>
      <c r="UF271" s="4"/>
      <c r="UG271" s="4"/>
      <c r="UH271" s="4"/>
      <c r="UI271" s="4"/>
      <c r="UJ271" s="4"/>
      <c r="UK271" s="4"/>
      <c r="UL271" s="4"/>
      <c r="UM271" s="4"/>
      <c r="UN271" s="4"/>
      <c r="UO271" s="4"/>
      <c r="UP271" s="4"/>
      <c r="UQ271" s="4"/>
      <c r="UR271" s="4"/>
      <c r="US271" s="4"/>
      <c r="UT271" s="4"/>
      <c r="UU271" s="4"/>
      <c r="UV271" s="4"/>
      <c r="UW271" s="4"/>
      <c r="UX271" s="4"/>
      <c r="UY271" s="4"/>
      <c r="UZ271" s="4"/>
      <c r="VA271" s="4"/>
      <c r="VB271" s="4"/>
      <c r="VC271" s="4"/>
      <c r="VD271" s="4"/>
      <c r="VE271" s="4"/>
      <c r="VF271" s="4"/>
      <c r="VG271" s="4"/>
      <c r="VH271" s="4"/>
      <c r="VI271" s="4"/>
      <c r="VJ271" s="4"/>
      <c r="VK271" s="4"/>
      <c r="VL271" s="4"/>
      <c r="VM271" s="4"/>
      <c r="VN271" s="4"/>
    </row>
    <row r="272" spans="14:586" x14ac:dyDescent="0.25"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/>
      <c r="OO272" s="4"/>
      <c r="OP272" s="4"/>
      <c r="OQ272" s="4"/>
      <c r="OR272" s="4"/>
      <c r="OS272" s="4"/>
      <c r="OT272" s="4"/>
      <c r="OU272" s="4"/>
      <c r="OV272" s="4"/>
      <c r="OW272" s="4"/>
      <c r="OX272" s="4"/>
      <c r="OY272" s="4"/>
      <c r="OZ272" s="4"/>
      <c r="PA272" s="4"/>
      <c r="PB272" s="4"/>
      <c r="PC272" s="4"/>
      <c r="PD272" s="4"/>
      <c r="PE272" s="4"/>
      <c r="PF272" s="4"/>
      <c r="PG272" s="4"/>
      <c r="PH272" s="4"/>
      <c r="PI272" s="4"/>
      <c r="PJ272" s="4"/>
      <c r="PK272" s="4"/>
      <c r="PL272" s="4"/>
      <c r="PM272" s="4"/>
      <c r="PN272" s="4"/>
      <c r="PO272" s="4"/>
      <c r="PP272" s="4"/>
      <c r="PQ272" s="4"/>
      <c r="PR272" s="4"/>
      <c r="PS272" s="4"/>
      <c r="PT272" s="4"/>
      <c r="PU272" s="4"/>
      <c r="PV272" s="4"/>
      <c r="PW272" s="4"/>
      <c r="PX272" s="4"/>
      <c r="PY272" s="4"/>
      <c r="PZ272" s="4"/>
      <c r="QA272" s="4"/>
      <c r="QB272" s="4"/>
      <c r="QC272" s="4"/>
      <c r="QD272" s="4"/>
      <c r="QE272" s="4"/>
      <c r="QF272" s="4"/>
      <c r="QG272" s="4"/>
      <c r="QH272" s="4"/>
      <c r="QI272" s="4"/>
      <c r="QJ272" s="4"/>
      <c r="QK272" s="4"/>
      <c r="QL272" s="4"/>
      <c r="QM272" s="4"/>
      <c r="QN272" s="4"/>
      <c r="QO272" s="4"/>
      <c r="QP272" s="4"/>
      <c r="QQ272" s="4"/>
      <c r="QR272" s="4"/>
      <c r="QS272" s="4"/>
      <c r="QT272" s="4"/>
      <c r="QU272" s="4"/>
      <c r="QV272" s="4"/>
      <c r="QW272" s="4"/>
      <c r="QX272" s="4"/>
      <c r="QY272" s="4"/>
      <c r="QZ272" s="4"/>
      <c r="RA272" s="4"/>
      <c r="RB272" s="4"/>
      <c r="RC272" s="4"/>
      <c r="RD272" s="4"/>
      <c r="RE272" s="4"/>
      <c r="RF272" s="4"/>
      <c r="RG272" s="4"/>
      <c r="RH272" s="4"/>
      <c r="RI272" s="4"/>
      <c r="RJ272" s="4"/>
      <c r="RK272" s="4"/>
      <c r="RL272" s="4"/>
      <c r="RM272" s="4"/>
      <c r="RN272" s="4"/>
      <c r="RO272" s="4"/>
      <c r="RP272" s="4"/>
      <c r="RQ272" s="4"/>
      <c r="RR272" s="4"/>
      <c r="RS272" s="4"/>
      <c r="RT272" s="4"/>
      <c r="RU272" s="4"/>
      <c r="RV272" s="4"/>
      <c r="RW272" s="4"/>
      <c r="RX272" s="4"/>
      <c r="RY272" s="4"/>
      <c r="RZ272" s="4"/>
      <c r="SA272" s="4"/>
      <c r="SB272" s="4"/>
      <c r="SC272" s="4"/>
      <c r="SD272" s="4"/>
      <c r="SE272" s="4"/>
      <c r="SF272" s="4"/>
      <c r="SG272" s="4"/>
      <c r="SH272" s="4"/>
      <c r="SI272" s="4"/>
      <c r="SJ272" s="4"/>
      <c r="SK272" s="4"/>
      <c r="SL272" s="4"/>
      <c r="SM272" s="4"/>
      <c r="SN272" s="4"/>
      <c r="SO272" s="4"/>
      <c r="SP272" s="4"/>
      <c r="SQ272" s="4"/>
      <c r="SR272" s="4"/>
      <c r="SS272" s="4"/>
      <c r="ST272" s="4"/>
      <c r="SU272" s="4"/>
      <c r="SV272" s="4"/>
      <c r="SW272" s="4"/>
      <c r="SX272" s="4"/>
      <c r="SY272" s="4"/>
      <c r="SZ272" s="4"/>
      <c r="TA272" s="4"/>
      <c r="TB272" s="4"/>
      <c r="TC272" s="4"/>
      <c r="TD272" s="4"/>
      <c r="TE272" s="4"/>
      <c r="TF272" s="4"/>
      <c r="TG272" s="4"/>
      <c r="TH272" s="4"/>
      <c r="TI272" s="4"/>
      <c r="TJ272" s="4"/>
      <c r="TK272" s="4"/>
      <c r="TL272" s="4"/>
      <c r="TM272" s="4"/>
      <c r="TN272" s="4"/>
      <c r="TO272" s="4"/>
      <c r="TP272" s="4"/>
      <c r="TQ272" s="4"/>
      <c r="TR272" s="4"/>
      <c r="TS272" s="4"/>
      <c r="TT272" s="4"/>
      <c r="TU272" s="4"/>
      <c r="TV272" s="4"/>
      <c r="TW272" s="4"/>
      <c r="TX272" s="4"/>
      <c r="TY272" s="4"/>
      <c r="TZ272" s="4"/>
      <c r="UA272" s="4"/>
      <c r="UB272" s="4"/>
      <c r="UC272" s="4"/>
      <c r="UD272" s="4"/>
      <c r="UE272" s="4"/>
      <c r="UF272" s="4"/>
      <c r="UG272" s="4"/>
      <c r="UH272" s="4"/>
      <c r="UI272" s="4"/>
      <c r="UJ272" s="4"/>
      <c r="UK272" s="4"/>
      <c r="UL272" s="4"/>
      <c r="UM272" s="4"/>
      <c r="UN272" s="4"/>
      <c r="UO272" s="4"/>
      <c r="UP272" s="4"/>
      <c r="UQ272" s="4"/>
      <c r="UR272" s="4"/>
      <c r="US272" s="4"/>
      <c r="UT272" s="4"/>
      <c r="UU272" s="4"/>
      <c r="UV272" s="4"/>
      <c r="UW272" s="4"/>
      <c r="UX272" s="4"/>
      <c r="UY272" s="4"/>
      <c r="UZ272" s="4"/>
      <c r="VA272" s="4"/>
      <c r="VB272" s="4"/>
      <c r="VC272" s="4"/>
      <c r="VD272" s="4"/>
      <c r="VE272" s="4"/>
      <c r="VF272" s="4"/>
      <c r="VG272" s="4"/>
      <c r="VH272" s="4"/>
      <c r="VI272" s="4"/>
      <c r="VJ272" s="4"/>
      <c r="VK272" s="4"/>
      <c r="VL272" s="4"/>
      <c r="VM272" s="4"/>
      <c r="VN272" s="4"/>
    </row>
    <row r="273" spans="14:586" x14ac:dyDescent="0.25"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/>
      <c r="OO273" s="4"/>
      <c r="OP273" s="4"/>
      <c r="OQ273" s="4"/>
      <c r="OR273" s="4"/>
      <c r="OS273" s="4"/>
      <c r="OT273" s="4"/>
      <c r="OU273" s="4"/>
      <c r="OV273" s="4"/>
      <c r="OW273" s="4"/>
      <c r="OX273" s="4"/>
      <c r="OY273" s="4"/>
      <c r="OZ273" s="4"/>
      <c r="PA273" s="4"/>
      <c r="PB273" s="4"/>
      <c r="PC273" s="4"/>
      <c r="PD273" s="4"/>
      <c r="PE273" s="4"/>
      <c r="PF273" s="4"/>
      <c r="PG273" s="4"/>
      <c r="PH273" s="4"/>
      <c r="PI273" s="4"/>
      <c r="PJ273" s="4"/>
      <c r="PK273" s="4"/>
      <c r="PL273" s="4"/>
      <c r="PM273" s="4"/>
      <c r="PN273" s="4"/>
      <c r="PO273" s="4"/>
      <c r="PP273" s="4"/>
      <c r="PQ273" s="4"/>
      <c r="PR273" s="4"/>
      <c r="PS273" s="4"/>
      <c r="PT273" s="4"/>
      <c r="PU273" s="4"/>
      <c r="PV273" s="4"/>
      <c r="PW273" s="4"/>
      <c r="PX273" s="4"/>
      <c r="PY273" s="4"/>
      <c r="PZ273" s="4"/>
      <c r="QA273" s="4"/>
      <c r="QB273" s="4"/>
      <c r="QC273" s="4"/>
      <c r="QD273" s="4"/>
      <c r="QE273" s="4"/>
      <c r="QF273" s="4"/>
      <c r="QG273" s="4"/>
      <c r="QH273" s="4"/>
      <c r="QI273" s="4"/>
      <c r="QJ273" s="4"/>
      <c r="QK273" s="4"/>
      <c r="QL273" s="4"/>
      <c r="QM273" s="4"/>
      <c r="QN273" s="4"/>
      <c r="QO273" s="4"/>
      <c r="QP273" s="4"/>
      <c r="QQ273" s="4"/>
      <c r="QR273" s="4"/>
      <c r="QS273" s="4"/>
      <c r="QT273" s="4"/>
      <c r="QU273" s="4"/>
      <c r="QV273" s="4"/>
      <c r="QW273" s="4"/>
      <c r="QX273" s="4"/>
      <c r="QY273" s="4"/>
      <c r="QZ273" s="4"/>
      <c r="RA273" s="4"/>
      <c r="RB273" s="4"/>
      <c r="RC273" s="4"/>
      <c r="RD273" s="4"/>
      <c r="RE273" s="4"/>
      <c r="RF273" s="4"/>
      <c r="RG273" s="4"/>
      <c r="RH273" s="4"/>
      <c r="RI273" s="4"/>
      <c r="RJ273" s="4"/>
      <c r="RK273" s="4"/>
      <c r="RL273" s="4"/>
      <c r="RM273" s="4"/>
      <c r="RN273" s="4"/>
      <c r="RO273" s="4"/>
      <c r="RP273" s="4"/>
      <c r="RQ273" s="4"/>
      <c r="RR273" s="4"/>
      <c r="RS273" s="4"/>
      <c r="RT273" s="4"/>
      <c r="RU273" s="4"/>
      <c r="RV273" s="4"/>
      <c r="RW273" s="4"/>
      <c r="RX273" s="4"/>
      <c r="RY273" s="4"/>
      <c r="RZ273" s="4"/>
      <c r="SA273" s="4"/>
      <c r="SB273" s="4"/>
      <c r="SC273" s="4"/>
      <c r="SD273" s="4"/>
      <c r="SE273" s="4"/>
      <c r="SF273" s="4"/>
      <c r="SG273" s="4"/>
      <c r="SH273" s="4"/>
      <c r="SI273" s="4"/>
      <c r="SJ273" s="4"/>
      <c r="SK273" s="4"/>
      <c r="SL273" s="4"/>
      <c r="SM273" s="4"/>
      <c r="SN273" s="4"/>
      <c r="SO273" s="4"/>
      <c r="SP273" s="4"/>
      <c r="SQ273" s="4"/>
      <c r="SR273" s="4"/>
      <c r="SS273" s="4"/>
      <c r="ST273" s="4"/>
      <c r="SU273" s="4"/>
      <c r="SV273" s="4"/>
      <c r="SW273" s="4"/>
      <c r="SX273" s="4"/>
      <c r="SY273" s="4"/>
      <c r="SZ273" s="4"/>
      <c r="TA273" s="4"/>
      <c r="TB273" s="4"/>
      <c r="TC273" s="4"/>
      <c r="TD273" s="4"/>
      <c r="TE273" s="4"/>
      <c r="TF273" s="4"/>
      <c r="TG273" s="4"/>
      <c r="TH273" s="4"/>
      <c r="TI273" s="4"/>
      <c r="TJ273" s="4"/>
      <c r="TK273" s="4"/>
      <c r="TL273" s="4"/>
      <c r="TM273" s="4"/>
      <c r="TN273" s="4"/>
      <c r="TO273" s="4"/>
      <c r="TP273" s="4"/>
      <c r="TQ273" s="4"/>
      <c r="TR273" s="4"/>
      <c r="TS273" s="4"/>
      <c r="TT273" s="4"/>
      <c r="TU273" s="4"/>
      <c r="TV273" s="4"/>
      <c r="TW273" s="4"/>
      <c r="TX273" s="4"/>
      <c r="TY273" s="4"/>
      <c r="TZ273" s="4"/>
      <c r="UA273" s="4"/>
      <c r="UB273" s="4"/>
      <c r="UC273" s="4"/>
      <c r="UD273" s="4"/>
      <c r="UE273" s="4"/>
      <c r="UF273" s="4"/>
      <c r="UG273" s="4"/>
      <c r="UH273" s="4"/>
      <c r="UI273" s="4"/>
      <c r="UJ273" s="4"/>
      <c r="UK273" s="4"/>
      <c r="UL273" s="4"/>
      <c r="UM273" s="4"/>
      <c r="UN273" s="4"/>
      <c r="UO273" s="4"/>
      <c r="UP273" s="4"/>
      <c r="UQ273" s="4"/>
      <c r="UR273" s="4"/>
      <c r="US273" s="4"/>
      <c r="UT273" s="4"/>
      <c r="UU273" s="4"/>
      <c r="UV273" s="4"/>
      <c r="UW273" s="4"/>
      <c r="UX273" s="4"/>
      <c r="UY273" s="4"/>
      <c r="UZ273" s="4"/>
      <c r="VA273" s="4"/>
      <c r="VB273" s="4"/>
      <c r="VC273" s="4"/>
      <c r="VD273" s="4"/>
      <c r="VE273" s="4"/>
      <c r="VF273" s="4"/>
      <c r="VG273" s="4"/>
      <c r="VH273" s="4"/>
      <c r="VI273" s="4"/>
      <c r="VJ273" s="4"/>
      <c r="VK273" s="4"/>
      <c r="VL273" s="4"/>
      <c r="VM273" s="4"/>
      <c r="VN273" s="4"/>
    </row>
    <row r="274" spans="14:586" x14ac:dyDescent="0.25"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/>
      <c r="OO274" s="4"/>
      <c r="OP274" s="4"/>
      <c r="OQ274" s="4"/>
      <c r="OR274" s="4"/>
      <c r="OS274" s="4"/>
      <c r="OT274" s="4"/>
      <c r="OU274" s="4"/>
      <c r="OV274" s="4"/>
      <c r="OW274" s="4"/>
      <c r="OX274" s="4"/>
      <c r="OY274" s="4"/>
      <c r="OZ274" s="4"/>
      <c r="PA274" s="4"/>
      <c r="PB274" s="4"/>
      <c r="PC274" s="4"/>
      <c r="PD274" s="4"/>
      <c r="PE274" s="4"/>
      <c r="PF274" s="4"/>
      <c r="PG274" s="4"/>
      <c r="PH274" s="4"/>
      <c r="PI274" s="4"/>
      <c r="PJ274" s="4"/>
      <c r="PK274" s="4"/>
      <c r="PL274" s="4"/>
      <c r="PM274" s="4"/>
      <c r="PN274" s="4"/>
      <c r="PO274" s="4"/>
      <c r="PP274" s="4"/>
      <c r="PQ274" s="4"/>
      <c r="PR274" s="4"/>
      <c r="PS274" s="4"/>
      <c r="PT274" s="4"/>
      <c r="PU274" s="4"/>
      <c r="PV274" s="4"/>
      <c r="PW274" s="4"/>
      <c r="PX274" s="4"/>
      <c r="PY274" s="4"/>
      <c r="PZ274" s="4"/>
      <c r="QA274" s="4"/>
      <c r="QB274" s="4"/>
      <c r="QC274" s="4"/>
      <c r="QD274" s="4"/>
      <c r="QE274" s="4"/>
      <c r="QF274" s="4"/>
      <c r="QG274" s="4"/>
      <c r="QH274" s="4"/>
      <c r="QI274" s="4"/>
      <c r="QJ274" s="4"/>
      <c r="QK274" s="4"/>
      <c r="QL274" s="4"/>
      <c r="QM274" s="4"/>
      <c r="QN274" s="4"/>
      <c r="QO274" s="4"/>
      <c r="QP274" s="4"/>
      <c r="QQ274" s="4"/>
      <c r="QR274" s="4"/>
      <c r="QS274" s="4"/>
      <c r="QT274" s="4"/>
      <c r="QU274" s="4"/>
      <c r="QV274" s="4"/>
      <c r="QW274" s="4"/>
      <c r="QX274" s="4"/>
      <c r="QY274" s="4"/>
      <c r="QZ274" s="4"/>
      <c r="RA274" s="4"/>
      <c r="RB274" s="4"/>
      <c r="RC274" s="4"/>
      <c r="RD274" s="4"/>
      <c r="RE274" s="4"/>
      <c r="RF274" s="4"/>
      <c r="RG274" s="4"/>
      <c r="RH274" s="4"/>
      <c r="RI274" s="4"/>
      <c r="RJ274" s="4"/>
      <c r="RK274" s="4"/>
      <c r="RL274" s="4"/>
      <c r="RM274" s="4"/>
      <c r="RN274" s="4"/>
      <c r="RO274" s="4"/>
      <c r="RP274" s="4"/>
      <c r="RQ274" s="4"/>
      <c r="RR274" s="4"/>
      <c r="RS274" s="4"/>
      <c r="RT274" s="4"/>
      <c r="RU274" s="4"/>
      <c r="RV274" s="4"/>
      <c r="RW274" s="4"/>
      <c r="RX274" s="4"/>
      <c r="RY274" s="4"/>
      <c r="RZ274" s="4"/>
      <c r="SA274" s="4"/>
      <c r="SB274" s="4"/>
      <c r="SC274" s="4"/>
      <c r="SD274" s="4"/>
      <c r="SE274" s="4"/>
      <c r="SF274" s="4"/>
      <c r="SG274" s="4"/>
      <c r="SH274" s="4"/>
      <c r="SI274" s="4"/>
      <c r="SJ274" s="4"/>
      <c r="SK274" s="4"/>
      <c r="SL274" s="4"/>
      <c r="SM274" s="4"/>
      <c r="SN274" s="4"/>
      <c r="SO274" s="4"/>
      <c r="SP274" s="4"/>
      <c r="SQ274" s="4"/>
      <c r="SR274" s="4"/>
      <c r="SS274" s="4"/>
      <c r="ST274" s="4"/>
      <c r="SU274" s="4"/>
      <c r="SV274" s="4"/>
      <c r="SW274" s="4"/>
      <c r="SX274" s="4"/>
      <c r="SY274" s="4"/>
      <c r="SZ274" s="4"/>
      <c r="TA274" s="4"/>
      <c r="TB274" s="4"/>
      <c r="TC274" s="4"/>
      <c r="TD274" s="4"/>
      <c r="TE274" s="4"/>
      <c r="TF274" s="4"/>
      <c r="TG274" s="4"/>
      <c r="TH274" s="4"/>
      <c r="TI274" s="4"/>
      <c r="TJ274" s="4"/>
      <c r="TK274" s="4"/>
      <c r="TL274" s="4"/>
      <c r="TM274" s="4"/>
      <c r="TN274" s="4"/>
      <c r="TO274" s="4"/>
      <c r="TP274" s="4"/>
      <c r="TQ274" s="4"/>
      <c r="TR274" s="4"/>
      <c r="TS274" s="4"/>
      <c r="TT274" s="4"/>
      <c r="TU274" s="4"/>
      <c r="TV274" s="4"/>
      <c r="TW274" s="4"/>
      <c r="TX274" s="4"/>
      <c r="TY274" s="4"/>
      <c r="TZ274" s="4"/>
      <c r="UA274" s="4"/>
      <c r="UB274" s="4"/>
      <c r="UC274" s="4"/>
      <c r="UD274" s="4"/>
      <c r="UE274" s="4"/>
      <c r="UF274" s="4"/>
      <c r="UG274" s="4"/>
      <c r="UH274" s="4"/>
      <c r="UI274" s="4"/>
      <c r="UJ274" s="4"/>
      <c r="UK274" s="4"/>
      <c r="UL274" s="4"/>
      <c r="UM274" s="4"/>
      <c r="UN274" s="4"/>
      <c r="UO274" s="4"/>
      <c r="UP274" s="4"/>
      <c r="UQ274" s="4"/>
      <c r="UR274" s="4"/>
      <c r="US274" s="4"/>
      <c r="UT274" s="4"/>
      <c r="UU274" s="4"/>
      <c r="UV274" s="4"/>
      <c r="UW274" s="4"/>
      <c r="UX274" s="4"/>
      <c r="UY274" s="4"/>
      <c r="UZ274" s="4"/>
      <c r="VA274" s="4"/>
      <c r="VB274" s="4"/>
      <c r="VC274" s="4"/>
      <c r="VD274" s="4"/>
      <c r="VE274" s="4"/>
      <c r="VF274" s="4"/>
      <c r="VG274" s="4"/>
      <c r="VH274" s="4"/>
      <c r="VI274" s="4"/>
      <c r="VJ274" s="4"/>
      <c r="VK274" s="4"/>
      <c r="VL274" s="4"/>
      <c r="VM274" s="4"/>
      <c r="VN274" s="4"/>
    </row>
    <row r="275" spans="14:586" x14ac:dyDescent="0.25"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/>
      <c r="OO275" s="4"/>
      <c r="OP275" s="4"/>
      <c r="OQ275" s="4"/>
      <c r="OR275" s="4"/>
      <c r="OS275" s="4"/>
      <c r="OT275" s="4"/>
      <c r="OU275" s="4"/>
      <c r="OV275" s="4"/>
      <c r="OW275" s="4"/>
      <c r="OX275" s="4"/>
      <c r="OY275" s="4"/>
      <c r="OZ275" s="4"/>
      <c r="PA275" s="4"/>
      <c r="PB275" s="4"/>
      <c r="PC275" s="4"/>
      <c r="PD275" s="4"/>
      <c r="PE275" s="4"/>
      <c r="PF275" s="4"/>
      <c r="PG275" s="4"/>
      <c r="PH275" s="4"/>
      <c r="PI275" s="4"/>
      <c r="PJ275" s="4"/>
      <c r="PK275" s="4"/>
      <c r="PL275" s="4"/>
      <c r="PM275" s="4"/>
      <c r="PN275" s="4"/>
      <c r="PO275" s="4"/>
      <c r="PP275" s="4"/>
      <c r="PQ275" s="4"/>
      <c r="PR275" s="4"/>
      <c r="PS275" s="4"/>
      <c r="PT275" s="4"/>
      <c r="PU275" s="4"/>
      <c r="PV275" s="4"/>
      <c r="PW275" s="4"/>
      <c r="PX275" s="4"/>
      <c r="PY275" s="4"/>
      <c r="PZ275" s="4"/>
      <c r="QA275" s="4"/>
      <c r="QB275" s="4"/>
      <c r="QC275" s="4"/>
      <c r="QD275" s="4"/>
      <c r="QE275" s="4"/>
      <c r="QF275" s="4"/>
      <c r="QG275" s="4"/>
      <c r="QH275" s="4"/>
      <c r="QI275" s="4"/>
      <c r="QJ275" s="4"/>
      <c r="QK275" s="4"/>
      <c r="QL275" s="4"/>
      <c r="QM275" s="4"/>
      <c r="QN275" s="4"/>
      <c r="QO275" s="4"/>
      <c r="QP275" s="4"/>
      <c r="QQ275" s="4"/>
      <c r="QR275" s="4"/>
      <c r="QS275" s="4"/>
      <c r="QT275" s="4"/>
      <c r="QU275" s="4"/>
      <c r="QV275" s="4"/>
      <c r="QW275" s="4"/>
      <c r="QX275" s="4"/>
      <c r="QY275" s="4"/>
      <c r="QZ275" s="4"/>
      <c r="RA275" s="4"/>
      <c r="RB275" s="4"/>
      <c r="RC275" s="4"/>
      <c r="RD275" s="4"/>
      <c r="RE275" s="4"/>
      <c r="RF275" s="4"/>
      <c r="RG275" s="4"/>
      <c r="RH275" s="4"/>
      <c r="RI275" s="4"/>
      <c r="RJ275" s="4"/>
      <c r="RK275" s="4"/>
      <c r="RL275" s="4"/>
      <c r="RM275" s="4"/>
      <c r="RN275" s="4"/>
      <c r="RO275" s="4"/>
      <c r="RP275" s="4"/>
      <c r="RQ275" s="4"/>
      <c r="RR275" s="4"/>
      <c r="RS275" s="4"/>
      <c r="RT275" s="4"/>
      <c r="RU275" s="4"/>
      <c r="RV275" s="4"/>
      <c r="RW275" s="4"/>
      <c r="RX275" s="4"/>
      <c r="RY275" s="4"/>
      <c r="RZ275" s="4"/>
      <c r="SA275" s="4"/>
      <c r="SB275" s="4"/>
      <c r="SC275" s="4"/>
      <c r="SD275" s="4"/>
      <c r="SE275" s="4"/>
      <c r="SF275" s="4"/>
      <c r="SG275" s="4"/>
      <c r="SH275" s="4"/>
      <c r="SI275" s="4"/>
      <c r="SJ275" s="4"/>
      <c r="SK275" s="4"/>
      <c r="SL275" s="4"/>
      <c r="SM275" s="4"/>
      <c r="SN275" s="4"/>
      <c r="SO275" s="4"/>
      <c r="SP275" s="4"/>
      <c r="SQ275" s="4"/>
      <c r="SR275" s="4"/>
      <c r="SS275" s="4"/>
      <c r="ST275" s="4"/>
      <c r="SU275" s="4"/>
      <c r="SV275" s="4"/>
      <c r="SW275" s="4"/>
      <c r="SX275" s="4"/>
      <c r="SY275" s="4"/>
      <c r="SZ275" s="4"/>
      <c r="TA275" s="4"/>
      <c r="TB275" s="4"/>
      <c r="TC275" s="4"/>
      <c r="TD275" s="4"/>
      <c r="TE275" s="4"/>
      <c r="TF275" s="4"/>
      <c r="TG275" s="4"/>
      <c r="TH275" s="4"/>
      <c r="TI275" s="4"/>
      <c r="TJ275" s="4"/>
      <c r="TK275" s="4"/>
      <c r="TL275" s="4"/>
      <c r="TM275" s="4"/>
      <c r="TN275" s="4"/>
      <c r="TO275" s="4"/>
      <c r="TP275" s="4"/>
      <c r="TQ275" s="4"/>
      <c r="TR275" s="4"/>
      <c r="TS275" s="4"/>
      <c r="TT275" s="4"/>
      <c r="TU275" s="4"/>
      <c r="TV275" s="4"/>
      <c r="TW275" s="4"/>
      <c r="TX275" s="4"/>
      <c r="TY275" s="4"/>
      <c r="TZ275" s="4"/>
      <c r="UA275" s="4"/>
      <c r="UB275" s="4"/>
      <c r="UC275" s="4"/>
      <c r="UD275" s="4"/>
      <c r="UE275" s="4"/>
      <c r="UF275" s="4"/>
      <c r="UG275" s="4"/>
      <c r="UH275" s="4"/>
      <c r="UI275" s="4"/>
      <c r="UJ275" s="4"/>
      <c r="UK275" s="4"/>
      <c r="UL275" s="4"/>
      <c r="UM275" s="4"/>
      <c r="UN275" s="4"/>
      <c r="UO275" s="4"/>
      <c r="UP275" s="4"/>
      <c r="UQ275" s="4"/>
      <c r="UR275" s="4"/>
      <c r="US275" s="4"/>
      <c r="UT275" s="4"/>
      <c r="UU275" s="4"/>
      <c r="UV275" s="4"/>
      <c r="UW275" s="4"/>
      <c r="UX275" s="4"/>
      <c r="UY275" s="4"/>
      <c r="UZ275" s="4"/>
      <c r="VA275" s="4"/>
      <c r="VB275" s="4"/>
      <c r="VC275" s="4"/>
      <c r="VD275" s="4"/>
      <c r="VE275" s="4"/>
      <c r="VF275" s="4"/>
      <c r="VG275" s="4"/>
      <c r="VH275" s="4"/>
      <c r="VI275" s="4"/>
      <c r="VJ275" s="4"/>
      <c r="VK275" s="4"/>
      <c r="VL275" s="4"/>
      <c r="VM275" s="4"/>
      <c r="VN275" s="4"/>
    </row>
    <row r="276" spans="14:586" x14ac:dyDescent="0.25"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/>
      <c r="OO276" s="4"/>
      <c r="OP276" s="4"/>
      <c r="OQ276" s="4"/>
      <c r="OR276" s="4"/>
      <c r="OS276" s="4"/>
      <c r="OT276" s="4"/>
      <c r="OU276" s="4"/>
      <c r="OV276" s="4"/>
      <c r="OW276" s="4"/>
      <c r="OX276" s="4"/>
      <c r="OY276" s="4"/>
      <c r="OZ276" s="4"/>
      <c r="PA276" s="4"/>
      <c r="PB276" s="4"/>
      <c r="PC276" s="4"/>
      <c r="PD276" s="4"/>
      <c r="PE276" s="4"/>
      <c r="PF276" s="4"/>
      <c r="PG276" s="4"/>
      <c r="PH276" s="4"/>
      <c r="PI276" s="4"/>
      <c r="PJ276" s="4"/>
      <c r="PK276" s="4"/>
      <c r="PL276" s="4"/>
      <c r="PM276" s="4"/>
      <c r="PN276" s="4"/>
      <c r="PO276" s="4"/>
      <c r="PP276" s="4"/>
      <c r="PQ276" s="4"/>
      <c r="PR276" s="4"/>
      <c r="PS276" s="4"/>
      <c r="PT276" s="4"/>
      <c r="PU276" s="4"/>
      <c r="PV276" s="4"/>
      <c r="PW276" s="4"/>
      <c r="PX276" s="4"/>
      <c r="PY276" s="4"/>
      <c r="PZ276" s="4"/>
      <c r="QA276" s="4"/>
      <c r="QB276" s="4"/>
      <c r="QC276" s="4"/>
      <c r="QD276" s="4"/>
      <c r="QE276" s="4"/>
      <c r="QF276" s="4"/>
      <c r="QG276" s="4"/>
      <c r="QH276" s="4"/>
      <c r="QI276" s="4"/>
      <c r="QJ276" s="4"/>
      <c r="QK276" s="4"/>
      <c r="QL276" s="4"/>
      <c r="QM276" s="4"/>
      <c r="QN276" s="4"/>
      <c r="QO276" s="4"/>
      <c r="QP276" s="4"/>
      <c r="QQ276" s="4"/>
      <c r="QR276" s="4"/>
      <c r="QS276" s="4"/>
      <c r="QT276" s="4"/>
      <c r="QU276" s="4"/>
      <c r="QV276" s="4"/>
      <c r="QW276" s="4"/>
      <c r="QX276" s="4"/>
      <c r="QY276" s="4"/>
      <c r="QZ276" s="4"/>
      <c r="RA276" s="4"/>
      <c r="RB276" s="4"/>
      <c r="RC276" s="4"/>
      <c r="RD276" s="4"/>
      <c r="RE276" s="4"/>
      <c r="RF276" s="4"/>
      <c r="RG276" s="4"/>
      <c r="RH276" s="4"/>
      <c r="RI276" s="4"/>
      <c r="RJ276" s="4"/>
      <c r="RK276" s="4"/>
      <c r="RL276" s="4"/>
      <c r="RM276" s="4"/>
      <c r="RN276" s="4"/>
      <c r="RO276" s="4"/>
      <c r="RP276" s="4"/>
      <c r="RQ276" s="4"/>
      <c r="RR276" s="4"/>
      <c r="RS276" s="4"/>
      <c r="RT276" s="4"/>
      <c r="RU276" s="4"/>
      <c r="RV276" s="4"/>
      <c r="RW276" s="4"/>
      <c r="RX276" s="4"/>
      <c r="RY276" s="4"/>
      <c r="RZ276" s="4"/>
      <c r="SA276" s="4"/>
      <c r="SB276" s="4"/>
      <c r="SC276" s="4"/>
      <c r="SD276" s="4"/>
      <c r="SE276" s="4"/>
      <c r="SF276" s="4"/>
      <c r="SG276" s="4"/>
      <c r="SH276" s="4"/>
      <c r="SI276" s="4"/>
      <c r="SJ276" s="4"/>
      <c r="SK276" s="4"/>
      <c r="SL276" s="4"/>
      <c r="SM276" s="4"/>
      <c r="SN276" s="4"/>
      <c r="SO276" s="4"/>
      <c r="SP276" s="4"/>
      <c r="SQ276" s="4"/>
      <c r="SR276" s="4"/>
      <c r="SS276" s="4"/>
      <c r="ST276" s="4"/>
      <c r="SU276" s="4"/>
      <c r="SV276" s="4"/>
      <c r="SW276" s="4"/>
      <c r="SX276" s="4"/>
      <c r="SY276" s="4"/>
      <c r="SZ276" s="4"/>
      <c r="TA276" s="4"/>
      <c r="TB276" s="4"/>
      <c r="TC276" s="4"/>
      <c r="TD276" s="4"/>
      <c r="TE276" s="4"/>
      <c r="TF276" s="4"/>
      <c r="TG276" s="4"/>
      <c r="TH276" s="4"/>
      <c r="TI276" s="4"/>
      <c r="TJ276" s="4"/>
      <c r="TK276" s="4"/>
      <c r="TL276" s="4"/>
      <c r="TM276" s="4"/>
      <c r="TN276" s="4"/>
      <c r="TO276" s="4"/>
      <c r="TP276" s="4"/>
      <c r="TQ276" s="4"/>
      <c r="TR276" s="4"/>
      <c r="TS276" s="4"/>
      <c r="TT276" s="4"/>
      <c r="TU276" s="4"/>
      <c r="TV276" s="4"/>
      <c r="TW276" s="4"/>
      <c r="TX276" s="4"/>
      <c r="TY276" s="4"/>
      <c r="TZ276" s="4"/>
      <c r="UA276" s="4"/>
      <c r="UB276" s="4"/>
      <c r="UC276" s="4"/>
      <c r="UD276" s="4"/>
      <c r="UE276" s="4"/>
      <c r="UF276" s="4"/>
      <c r="UG276" s="4"/>
      <c r="UH276" s="4"/>
      <c r="UI276" s="4"/>
      <c r="UJ276" s="4"/>
      <c r="UK276" s="4"/>
      <c r="UL276" s="4"/>
      <c r="UM276" s="4"/>
      <c r="UN276" s="4"/>
      <c r="UO276" s="4"/>
      <c r="UP276" s="4"/>
      <c r="UQ276" s="4"/>
      <c r="UR276" s="4"/>
      <c r="US276" s="4"/>
      <c r="UT276" s="4"/>
      <c r="UU276" s="4"/>
      <c r="UV276" s="4"/>
      <c r="UW276" s="4"/>
      <c r="UX276" s="4"/>
      <c r="UY276" s="4"/>
      <c r="UZ276" s="4"/>
      <c r="VA276" s="4"/>
      <c r="VB276" s="4"/>
      <c r="VC276" s="4"/>
      <c r="VD276" s="4"/>
      <c r="VE276" s="4"/>
      <c r="VF276" s="4"/>
      <c r="VG276" s="4"/>
      <c r="VH276" s="4"/>
      <c r="VI276" s="4"/>
      <c r="VJ276" s="4"/>
      <c r="VK276" s="4"/>
      <c r="VL276" s="4"/>
      <c r="VM276" s="4"/>
      <c r="VN276" s="4"/>
    </row>
    <row r="277" spans="14:586" x14ac:dyDescent="0.25"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/>
      <c r="OO277" s="4"/>
      <c r="OP277" s="4"/>
      <c r="OQ277" s="4"/>
      <c r="OR277" s="4"/>
      <c r="OS277" s="4"/>
      <c r="OT277" s="4"/>
      <c r="OU277" s="4"/>
      <c r="OV277" s="4"/>
      <c r="OW277" s="4"/>
      <c r="OX277" s="4"/>
      <c r="OY277" s="4"/>
      <c r="OZ277" s="4"/>
      <c r="PA277" s="4"/>
      <c r="PB277" s="4"/>
      <c r="PC277" s="4"/>
      <c r="PD277" s="4"/>
      <c r="PE277" s="4"/>
      <c r="PF277" s="4"/>
      <c r="PG277" s="4"/>
      <c r="PH277" s="4"/>
      <c r="PI277" s="4"/>
      <c r="PJ277" s="4"/>
      <c r="PK277" s="4"/>
      <c r="PL277" s="4"/>
      <c r="PM277" s="4"/>
      <c r="PN277" s="4"/>
      <c r="PO277" s="4"/>
      <c r="PP277" s="4"/>
      <c r="PQ277" s="4"/>
      <c r="PR277" s="4"/>
      <c r="PS277" s="4"/>
      <c r="PT277" s="4"/>
      <c r="PU277" s="4"/>
      <c r="PV277" s="4"/>
      <c r="PW277" s="4"/>
      <c r="PX277" s="4"/>
      <c r="PY277" s="4"/>
      <c r="PZ277" s="4"/>
      <c r="QA277" s="4"/>
      <c r="QB277" s="4"/>
      <c r="QC277" s="4"/>
      <c r="QD277" s="4"/>
      <c r="QE277" s="4"/>
      <c r="QF277" s="4"/>
      <c r="QG277" s="4"/>
      <c r="QH277" s="4"/>
      <c r="QI277" s="4"/>
      <c r="QJ277" s="4"/>
      <c r="QK277" s="4"/>
      <c r="QL277" s="4"/>
      <c r="QM277" s="4"/>
      <c r="QN277" s="4"/>
      <c r="QO277" s="4"/>
      <c r="QP277" s="4"/>
      <c r="QQ277" s="4"/>
      <c r="QR277" s="4"/>
      <c r="QS277" s="4"/>
      <c r="QT277" s="4"/>
      <c r="QU277" s="4"/>
      <c r="QV277" s="4"/>
      <c r="QW277" s="4"/>
      <c r="QX277" s="4"/>
      <c r="QY277" s="4"/>
      <c r="QZ277" s="4"/>
      <c r="RA277" s="4"/>
      <c r="RB277" s="4"/>
      <c r="RC277" s="4"/>
      <c r="RD277" s="4"/>
      <c r="RE277" s="4"/>
      <c r="RF277" s="4"/>
      <c r="RG277" s="4"/>
      <c r="RH277" s="4"/>
      <c r="RI277" s="4"/>
      <c r="RJ277" s="4"/>
      <c r="RK277" s="4"/>
      <c r="RL277" s="4"/>
      <c r="RM277" s="4"/>
      <c r="RN277" s="4"/>
      <c r="RO277" s="4"/>
      <c r="RP277" s="4"/>
      <c r="RQ277" s="4"/>
      <c r="RR277" s="4"/>
      <c r="RS277" s="4"/>
      <c r="RT277" s="4"/>
      <c r="RU277" s="4"/>
      <c r="RV277" s="4"/>
      <c r="RW277" s="4"/>
      <c r="RX277" s="4"/>
      <c r="RY277" s="4"/>
      <c r="RZ277" s="4"/>
      <c r="SA277" s="4"/>
      <c r="SB277" s="4"/>
      <c r="SC277" s="4"/>
      <c r="SD277" s="4"/>
      <c r="SE277" s="4"/>
      <c r="SF277" s="4"/>
      <c r="SG277" s="4"/>
      <c r="SH277" s="4"/>
      <c r="SI277" s="4"/>
      <c r="SJ277" s="4"/>
      <c r="SK277" s="4"/>
      <c r="SL277" s="4"/>
      <c r="SM277" s="4"/>
      <c r="SN277" s="4"/>
      <c r="SO277" s="4"/>
      <c r="SP277" s="4"/>
      <c r="SQ277" s="4"/>
      <c r="SR277" s="4"/>
      <c r="SS277" s="4"/>
      <c r="ST277" s="4"/>
      <c r="SU277" s="4"/>
      <c r="SV277" s="4"/>
      <c r="SW277" s="4"/>
      <c r="SX277" s="4"/>
      <c r="SY277" s="4"/>
      <c r="SZ277" s="4"/>
      <c r="TA277" s="4"/>
      <c r="TB277" s="4"/>
      <c r="TC277" s="4"/>
      <c r="TD277" s="4"/>
      <c r="TE277" s="4"/>
      <c r="TF277" s="4"/>
      <c r="TG277" s="4"/>
      <c r="TH277" s="4"/>
      <c r="TI277" s="4"/>
      <c r="TJ277" s="4"/>
      <c r="TK277" s="4"/>
      <c r="TL277" s="4"/>
      <c r="TM277" s="4"/>
      <c r="TN277" s="4"/>
      <c r="TO277" s="4"/>
      <c r="TP277" s="4"/>
      <c r="TQ277" s="4"/>
      <c r="TR277" s="4"/>
      <c r="TS277" s="4"/>
      <c r="TT277" s="4"/>
      <c r="TU277" s="4"/>
      <c r="TV277" s="4"/>
      <c r="TW277" s="4"/>
      <c r="TX277" s="4"/>
      <c r="TY277" s="4"/>
      <c r="TZ277" s="4"/>
      <c r="UA277" s="4"/>
      <c r="UB277" s="4"/>
      <c r="UC277" s="4"/>
      <c r="UD277" s="4"/>
      <c r="UE277" s="4"/>
      <c r="UF277" s="4"/>
      <c r="UG277" s="4"/>
      <c r="UH277" s="4"/>
      <c r="UI277" s="4"/>
      <c r="UJ277" s="4"/>
      <c r="UK277" s="4"/>
      <c r="UL277" s="4"/>
      <c r="UM277" s="4"/>
      <c r="UN277" s="4"/>
      <c r="UO277" s="4"/>
      <c r="UP277" s="4"/>
      <c r="UQ277" s="4"/>
      <c r="UR277" s="4"/>
      <c r="US277" s="4"/>
      <c r="UT277" s="4"/>
      <c r="UU277" s="4"/>
      <c r="UV277" s="4"/>
      <c r="UW277" s="4"/>
      <c r="UX277" s="4"/>
      <c r="UY277" s="4"/>
      <c r="UZ277" s="4"/>
      <c r="VA277" s="4"/>
      <c r="VB277" s="4"/>
      <c r="VC277" s="4"/>
      <c r="VD277" s="4"/>
      <c r="VE277" s="4"/>
      <c r="VF277" s="4"/>
      <c r="VG277" s="4"/>
      <c r="VH277" s="4"/>
      <c r="VI277" s="4"/>
      <c r="VJ277" s="4"/>
      <c r="VK277" s="4"/>
      <c r="VL277" s="4"/>
      <c r="VM277" s="4"/>
      <c r="VN277" s="4"/>
    </row>
    <row r="278" spans="14:586" x14ac:dyDescent="0.25"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/>
      <c r="ON278" s="4"/>
      <c r="OO278" s="4"/>
      <c r="OP278" s="4"/>
      <c r="OQ278" s="4"/>
      <c r="OR278" s="4"/>
      <c r="OS278" s="4"/>
      <c r="OT278" s="4"/>
      <c r="OU278" s="4"/>
      <c r="OV278" s="4"/>
      <c r="OW278" s="4"/>
      <c r="OX278" s="4"/>
      <c r="OY278" s="4"/>
      <c r="OZ278" s="4"/>
      <c r="PA278" s="4"/>
      <c r="PB278" s="4"/>
      <c r="PC278" s="4"/>
      <c r="PD278" s="4"/>
      <c r="PE278" s="4"/>
      <c r="PF278" s="4"/>
      <c r="PG278" s="4"/>
      <c r="PH278" s="4"/>
      <c r="PI278" s="4"/>
      <c r="PJ278" s="4"/>
      <c r="PK278" s="4"/>
      <c r="PL278" s="4"/>
      <c r="PM278" s="4"/>
      <c r="PN278" s="4"/>
      <c r="PO278" s="4"/>
      <c r="PP278" s="4"/>
      <c r="PQ278" s="4"/>
      <c r="PR278" s="4"/>
      <c r="PS278" s="4"/>
      <c r="PT278" s="4"/>
      <c r="PU278" s="4"/>
      <c r="PV278" s="4"/>
      <c r="PW278" s="4"/>
      <c r="PX278" s="4"/>
      <c r="PY278" s="4"/>
      <c r="PZ278" s="4"/>
      <c r="QA278" s="4"/>
      <c r="QB278" s="4"/>
      <c r="QC278" s="4"/>
      <c r="QD278" s="4"/>
      <c r="QE278" s="4"/>
      <c r="QF278" s="4"/>
      <c r="QG278" s="4"/>
      <c r="QH278" s="4"/>
      <c r="QI278" s="4"/>
      <c r="QJ278" s="4"/>
      <c r="QK278" s="4"/>
      <c r="QL278" s="4"/>
      <c r="QM278" s="4"/>
      <c r="QN278" s="4"/>
      <c r="QO278" s="4"/>
      <c r="QP278" s="4"/>
      <c r="QQ278" s="4"/>
      <c r="QR278" s="4"/>
      <c r="QS278" s="4"/>
      <c r="QT278" s="4"/>
      <c r="QU278" s="4"/>
      <c r="QV278" s="4"/>
      <c r="QW278" s="4"/>
      <c r="QX278" s="4"/>
      <c r="QY278" s="4"/>
      <c r="QZ278" s="4"/>
      <c r="RA278" s="4"/>
      <c r="RB278" s="4"/>
      <c r="RC278" s="4"/>
      <c r="RD278" s="4"/>
      <c r="RE278" s="4"/>
      <c r="RF278" s="4"/>
      <c r="RG278" s="4"/>
      <c r="RH278" s="4"/>
      <c r="RI278" s="4"/>
      <c r="RJ278" s="4"/>
      <c r="RK278" s="4"/>
      <c r="RL278" s="4"/>
      <c r="RM278" s="4"/>
      <c r="RN278" s="4"/>
      <c r="RO278" s="4"/>
      <c r="RP278" s="4"/>
      <c r="RQ278" s="4"/>
      <c r="RR278" s="4"/>
      <c r="RS278" s="4"/>
      <c r="RT278" s="4"/>
      <c r="RU278" s="4"/>
      <c r="RV278" s="4"/>
      <c r="RW278" s="4"/>
      <c r="RX278" s="4"/>
      <c r="RY278" s="4"/>
      <c r="RZ278" s="4"/>
      <c r="SA278" s="4"/>
      <c r="SB278" s="4"/>
      <c r="SC278" s="4"/>
      <c r="SD278" s="4"/>
      <c r="SE278" s="4"/>
      <c r="SF278" s="4"/>
      <c r="SG278" s="4"/>
      <c r="SH278" s="4"/>
      <c r="SI278" s="4"/>
      <c r="SJ278" s="4"/>
      <c r="SK278" s="4"/>
      <c r="SL278" s="4"/>
      <c r="SM278" s="4"/>
      <c r="SN278" s="4"/>
      <c r="SO278" s="4"/>
      <c r="SP278" s="4"/>
      <c r="SQ278" s="4"/>
      <c r="SR278" s="4"/>
      <c r="SS278" s="4"/>
      <c r="ST278" s="4"/>
      <c r="SU278" s="4"/>
      <c r="SV278" s="4"/>
      <c r="SW278" s="4"/>
      <c r="SX278" s="4"/>
      <c r="SY278" s="4"/>
      <c r="SZ278" s="4"/>
      <c r="TA278" s="4"/>
      <c r="TB278" s="4"/>
      <c r="TC278" s="4"/>
      <c r="TD278" s="4"/>
      <c r="TE278" s="4"/>
      <c r="TF278" s="4"/>
      <c r="TG278" s="4"/>
      <c r="TH278" s="4"/>
      <c r="TI278" s="4"/>
      <c r="TJ278" s="4"/>
      <c r="TK278" s="4"/>
      <c r="TL278" s="4"/>
      <c r="TM278" s="4"/>
      <c r="TN278" s="4"/>
      <c r="TO278" s="4"/>
      <c r="TP278" s="4"/>
      <c r="TQ278" s="4"/>
      <c r="TR278" s="4"/>
      <c r="TS278" s="4"/>
      <c r="TT278" s="4"/>
      <c r="TU278" s="4"/>
      <c r="TV278" s="4"/>
      <c r="TW278" s="4"/>
      <c r="TX278" s="4"/>
      <c r="TY278" s="4"/>
      <c r="TZ278" s="4"/>
      <c r="UA278" s="4"/>
      <c r="UB278" s="4"/>
      <c r="UC278" s="4"/>
      <c r="UD278" s="4"/>
      <c r="UE278" s="4"/>
      <c r="UF278" s="4"/>
      <c r="UG278" s="4"/>
      <c r="UH278" s="4"/>
      <c r="UI278" s="4"/>
      <c r="UJ278" s="4"/>
      <c r="UK278" s="4"/>
      <c r="UL278" s="4"/>
      <c r="UM278" s="4"/>
      <c r="UN278" s="4"/>
      <c r="UO278" s="4"/>
      <c r="UP278" s="4"/>
      <c r="UQ278" s="4"/>
      <c r="UR278" s="4"/>
      <c r="US278" s="4"/>
      <c r="UT278" s="4"/>
      <c r="UU278" s="4"/>
      <c r="UV278" s="4"/>
      <c r="UW278" s="4"/>
      <c r="UX278" s="4"/>
      <c r="UY278" s="4"/>
      <c r="UZ278" s="4"/>
      <c r="VA278" s="4"/>
      <c r="VB278" s="4"/>
      <c r="VC278" s="4"/>
      <c r="VD278" s="4"/>
      <c r="VE278" s="4"/>
      <c r="VF278" s="4"/>
      <c r="VG278" s="4"/>
      <c r="VH278" s="4"/>
      <c r="VI278" s="4"/>
      <c r="VJ278" s="4"/>
      <c r="VK278" s="4"/>
      <c r="VL278" s="4"/>
      <c r="VM278" s="4"/>
      <c r="VN278" s="4"/>
    </row>
    <row r="279" spans="14:586" x14ac:dyDescent="0.25"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  <c r="OM279" s="4"/>
      <c r="ON279" s="4"/>
      <c r="OO279" s="4"/>
      <c r="OP279" s="4"/>
      <c r="OQ279" s="4"/>
      <c r="OR279" s="4"/>
      <c r="OS279" s="4"/>
      <c r="OT279" s="4"/>
      <c r="OU279" s="4"/>
      <c r="OV279" s="4"/>
      <c r="OW279" s="4"/>
      <c r="OX279" s="4"/>
      <c r="OY279" s="4"/>
      <c r="OZ279" s="4"/>
      <c r="PA279" s="4"/>
      <c r="PB279" s="4"/>
      <c r="PC279" s="4"/>
      <c r="PD279" s="4"/>
      <c r="PE279" s="4"/>
      <c r="PF279" s="4"/>
      <c r="PG279" s="4"/>
      <c r="PH279" s="4"/>
      <c r="PI279" s="4"/>
      <c r="PJ279" s="4"/>
      <c r="PK279" s="4"/>
      <c r="PL279" s="4"/>
      <c r="PM279" s="4"/>
      <c r="PN279" s="4"/>
      <c r="PO279" s="4"/>
      <c r="PP279" s="4"/>
      <c r="PQ279" s="4"/>
      <c r="PR279" s="4"/>
      <c r="PS279" s="4"/>
      <c r="PT279" s="4"/>
      <c r="PU279" s="4"/>
      <c r="PV279" s="4"/>
      <c r="PW279" s="4"/>
      <c r="PX279" s="4"/>
      <c r="PY279" s="4"/>
      <c r="PZ279" s="4"/>
      <c r="QA279" s="4"/>
      <c r="QB279" s="4"/>
      <c r="QC279" s="4"/>
      <c r="QD279" s="4"/>
      <c r="QE279" s="4"/>
      <c r="QF279" s="4"/>
      <c r="QG279" s="4"/>
      <c r="QH279" s="4"/>
      <c r="QI279" s="4"/>
      <c r="QJ279" s="4"/>
      <c r="QK279" s="4"/>
      <c r="QL279" s="4"/>
      <c r="QM279" s="4"/>
      <c r="QN279" s="4"/>
      <c r="QO279" s="4"/>
      <c r="QP279" s="4"/>
      <c r="QQ279" s="4"/>
      <c r="QR279" s="4"/>
      <c r="QS279" s="4"/>
      <c r="QT279" s="4"/>
      <c r="QU279" s="4"/>
      <c r="QV279" s="4"/>
      <c r="QW279" s="4"/>
      <c r="QX279" s="4"/>
      <c r="QY279" s="4"/>
      <c r="QZ279" s="4"/>
      <c r="RA279" s="4"/>
      <c r="RB279" s="4"/>
      <c r="RC279" s="4"/>
      <c r="RD279" s="4"/>
      <c r="RE279" s="4"/>
      <c r="RF279" s="4"/>
      <c r="RG279" s="4"/>
      <c r="RH279" s="4"/>
      <c r="RI279" s="4"/>
      <c r="RJ279" s="4"/>
      <c r="RK279" s="4"/>
      <c r="RL279" s="4"/>
      <c r="RM279" s="4"/>
      <c r="RN279" s="4"/>
      <c r="RO279" s="4"/>
      <c r="RP279" s="4"/>
      <c r="RQ279" s="4"/>
      <c r="RR279" s="4"/>
      <c r="RS279" s="4"/>
      <c r="RT279" s="4"/>
      <c r="RU279" s="4"/>
      <c r="RV279" s="4"/>
      <c r="RW279" s="4"/>
      <c r="RX279" s="4"/>
      <c r="RY279" s="4"/>
      <c r="RZ279" s="4"/>
      <c r="SA279" s="4"/>
      <c r="SB279" s="4"/>
      <c r="SC279" s="4"/>
      <c r="SD279" s="4"/>
      <c r="SE279" s="4"/>
      <c r="SF279" s="4"/>
      <c r="SG279" s="4"/>
      <c r="SH279" s="4"/>
      <c r="SI279" s="4"/>
      <c r="SJ279" s="4"/>
      <c r="SK279" s="4"/>
      <c r="SL279" s="4"/>
      <c r="SM279" s="4"/>
      <c r="SN279" s="4"/>
      <c r="SO279" s="4"/>
      <c r="SP279" s="4"/>
      <c r="SQ279" s="4"/>
      <c r="SR279" s="4"/>
      <c r="SS279" s="4"/>
      <c r="ST279" s="4"/>
      <c r="SU279" s="4"/>
      <c r="SV279" s="4"/>
      <c r="SW279" s="4"/>
      <c r="SX279" s="4"/>
      <c r="SY279" s="4"/>
      <c r="SZ279" s="4"/>
      <c r="TA279" s="4"/>
      <c r="TB279" s="4"/>
      <c r="TC279" s="4"/>
      <c r="TD279" s="4"/>
      <c r="TE279" s="4"/>
      <c r="TF279" s="4"/>
      <c r="TG279" s="4"/>
      <c r="TH279" s="4"/>
      <c r="TI279" s="4"/>
      <c r="TJ279" s="4"/>
      <c r="TK279" s="4"/>
      <c r="TL279" s="4"/>
      <c r="TM279" s="4"/>
      <c r="TN279" s="4"/>
      <c r="TO279" s="4"/>
      <c r="TP279" s="4"/>
      <c r="TQ279" s="4"/>
      <c r="TR279" s="4"/>
      <c r="TS279" s="4"/>
      <c r="TT279" s="4"/>
      <c r="TU279" s="4"/>
      <c r="TV279" s="4"/>
      <c r="TW279" s="4"/>
      <c r="TX279" s="4"/>
      <c r="TY279" s="4"/>
      <c r="TZ279" s="4"/>
      <c r="UA279" s="4"/>
      <c r="UB279" s="4"/>
      <c r="UC279" s="4"/>
      <c r="UD279" s="4"/>
      <c r="UE279" s="4"/>
      <c r="UF279" s="4"/>
      <c r="UG279" s="4"/>
      <c r="UH279" s="4"/>
      <c r="UI279" s="4"/>
      <c r="UJ279" s="4"/>
      <c r="UK279" s="4"/>
      <c r="UL279" s="4"/>
      <c r="UM279" s="4"/>
      <c r="UN279" s="4"/>
      <c r="UO279" s="4"/>
      <c r="UP279" s="4"/>
      <c r="UQ279" s="4"/>
      <c r="UR279" s="4"/>
      <c r="US279" s="4"/>
      <c r="UT279" s="4"/>
      <c r="UU279" s="4"/>
      <c r="UV279" s="4"/>
      <c r="UW279" s="4"/>
      <c r="UX279" s="4"/>
      <c r="UY279" s="4"/>
      <c r="UZ279" s="4"/>
      <c r="VA279" s="4"/>
      <c r="VB279" s="4"/>
      <c r="VC279" s="4"/>
      <c r="VD279" s="4"/>
      <c r="VE279" s="4"/>
      <c r="VF279" s="4"/>
      <c r="VG279" s="4"/>
      <c r="VH279" s="4"/>
      <c r="VI279" s="4"/>
      <c r="VJ279" s="4"/>
      <c r="VK279" s="4"/>
      <c r="VL279" s="4"/>
      <c r="VM279" s="4"/>
      <c r="VN279" s="4"/>
    </row>
    <row r="280" spans="14:586" x14ac:dyDescent="0.25"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/>
      <c r="ON280" s="4"/>
      <c r="OO280" s="4"/>
      <c r="OP280" s="4"/>
      <c r="OQ280" s="4"/>
      <c r="OR280" s="4"/>
      <c r="OS280" s="4"/>
      <c r="OT280" s="4"/>
      <c r="OU280" s="4"/>
      <c r="OV280" s="4"/>
      <c r="OW280" s="4"/>
      <c r="OX280" s="4"/>
      <c r="OY280" s="4"/>
      <c r="OZ280" s="4"/>
      <c r="PA280" s="4"/>
      <c r="PB280" s="4"/>
      <c r="PC280" s="4"/>
      <c r="PD280" s="4"/>
      <c r="PE280" s="4"/>
      <c r="PF280" s="4"/>
      <c r="PG280" s="4"/>
      <c r="PH280" s="4"/>
      <c r="PI280" s="4"/>
      <c r="PJ280" s="4"/>
      <c r="PK280" s="4"/>
      <c r="PL280" s="4"/>
      <c r="PM280" s="4"/>
      <c r="PN280" s="4"/>
      <c r="PO280" s="4"/>
      <c r="PP280" s="4"/>
      <c r="PQ280" s="4"/>
      <c r="PR280" s="4"/>
      <c r="PS280" s="4"/>
      <c r="PT280" s="4"/>
      <c r="PU280" s="4"/>
      <c r="PV280" s="4"/>
      <c r="PW280" s="4"/>
      <c r="PX280" s="4"/>
      <c r="PY280" s="4"/>
      <c r="PZ280" s="4"/>
      <c r="QA280" s="4"/>
      <c r="QB280" s="4"/>
      <c r="QC280" s="4"/>
      <c r="QD280" s="4"/>
      <c r="QE280" s="4"/>
      <c r="QF280" s="4"/>
      <c r="QG280" s="4"/>
      <c r="QH280" s="4"/>
      <c r="QI280" s="4"/>
      <c r="QJ280" s="4"/>
      <c r="QK280" s="4"/>
      <c r="QL280" s="4"/>
      <c r="QM280" s="4"/>
      <c r="QN280" s="4"/>
      <c r="QO280" s="4"/>
      <c r="QP280" s="4"/>
      <c r="QQ280" s="4"/>
      <c r="QR280" s="4"/>
      <c r="QS280" s="4"/>
      <c r="QT280" s="4"/>
      <c r="QU280" s="4"/>
      <c r="QV280" s="4"/>
      <c r="QW280" s="4"/>
      <c r="QX280" s="4"/>
      <c r="QY280" s="4"/>
      <c r="QZ280" s="4"/>
      <c r="RA280" s="4"/>
      <c r="RB280" s="4"/>
      <c r="RC280" s="4"/>
      <c r="RD280" s="4"/>
      <c r="RE280" s="4"/>
      <c r="RF280" s="4"/>
      <c r="RG280" s="4"/>
      <c r="RH280" s="4"/>
      <c r="RI280" s="4"/>
      <c r="RJ280" s="4"/>
      <c r="RK280" s="4"/>
      <c r="RL280" s="4"/>
      <c r="RM280" s="4"/>
      <c r="RN280" s="4"/>
      <c r="RO280" s="4"/>
      <c r="RP280" s="4"/>
      <c r="RQ280" s="4"/>
      <c r="RR280" s="4"/>
      <c r="RS280" s="4"/>
      <c r="RT280" s="4"/>
      <c r="RU280" s="4"/>
      <c r="RV280" s="4"/>
      <c r="RW280" s="4"/>
      <c r="RX280" s="4"/>
      <c r="RY280" s="4"/>
      <c r="RZ280" s="4"/>
      <c r="SA280" s="4"/>
      <c r="SB280" s="4"/>
      <c r="SC280" s="4"/>
      <c r="SD280" s="4"/>
      <c r="SE280" s="4"/>
      <c r="SF280" s="4"/>
      <c r="SG280" s="4"/>
      <c r="SH280" s="4"/>
      <c r="SI280" s="4"/>
      <c r="SJ280" s="4"/>
      <c r="SK280" s="4"/>
      <c r="SL280" s="4"/>
      <c r="SM280" s="4"/>
      <c r="SN280" s="4"/>
      <c r="SO280" s="4"/>
      <c r="SP280" s="4"/>
      <c r="SQ280" s="4"/>
      <c r="SR280" s="4"/>
      <c r="SS280" s="4"/>
      <c r="ST280" s="4"/>
      <c r="SU280" s="4"/>
      <c r="SV280" s="4"/>
      <c r="SW280" s="4"/>
      <c r="SX280" s="4"/>
      <c r="SY280" s="4"/>
      <c r="SZ280" s="4"/>
      <c r="TA280" s="4"/>
      <c r="TB280" s="4"/>
      <c r="TC280" s="4"/>
      <c r="TD280" s="4"/>
      <c r="TE280" s="4"/>
      <c r="TF280" s="4"/>
      <c r="TG280" s="4"/>
      <c r="TH280" s="4"/>
      <c r="TI280" s="4"/>
      <c r="TJ280" s="4"/>
      <c r="TK280" s="4"/>
      <c r="TL280" s="4"/>
      <c r="TM280" s="4"/>
      <c r="TN280" s="4"/>
      <c r="TO280" s="4"/>
      <c r="TP280" s="4"/>
      <c r="TQ280" s="4"/>
      <c r="TR280" s="4"/>
      <c r="TS280" s="4"/>
      <c r="TT280" s="4"/>
      <c r="TU280" s="4"/>
      <c r="TV280" s="4"/>
      <c r="TW280" s="4"/>
      <c r="TX280" s="4"/>
      <c r="TY280" s="4"/>
      <c r="TZ280" s="4"/>
      <c r="UA280" s="4"/>
      <c r="UB280" s="4"/>
      <c r="UC280" s="4"/>
      <c r="UD280" s="4"/>
      <c r="UE280" s="4"/>
      <c r="UF280" s="4"/>
      <c r="UG280" s="4"/>
      <c r="UH280" s="4"/>
      <c r="UI280" s="4"/>
      <c r="UJ280" s="4"/>
      <c r="UK280" s="4"/>
      <c r="UL280" s="4"/>
      <c r="UM280" s="4"/>
      <c r="UN280" s="4"/>
      <c r="UO280" s="4"/>
      <c r="UP280" s="4"/>
      <c r="UQ280" s="4"/>
      <c r="UR280" s="4"/>
      <c r="US280" s="4"/>
      <c r="UT280" s="4"/>
      <c r="UU280" s="4"/>
      <c r="UV280" s="4"/>
      <c r="UW280" s="4"/>
      <c r="UX280" s="4"/>
      <c r="UY280" s="4"/>
      <c r="UZ280" s="4"/>
      <c r="VA280" s="4"/>
      <c r="VB280" s="4"/>
      <c r="VC280" s="4"/>
      <c r="VD280" s="4"/>
      <c r="VE280" s="4"/>
      <c r="VF280" s="4"/>
      <c r="VG280" s="4"/>
      <c r="VH280" s="4"/>
      <c r="VI280" s="4"/>
      <c r="VJ280" s="4"/>
      <c r="VK280" s="4"/>
      <c r="VL280" s="4"/>
      <c r="VM280" s="4"/>
      <c r="VN280" s="4"/>
    </row>
    <row r="281" spans="14:586" x14ac:dyDescent="0.25"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  <c r="OM281" s="4"/>
      <c r="ON281" s="4"/>
      <c r="OO281" s="4"/>
      <c r="OP281" s="4"/>
      <c r="OQ281" s="4"/>
      <c r="OR281" s="4"/>
      <c r="OS281" s="4"/>
      <c r="OT281" s="4"/>
      <c r="OU281" s="4"/>
      <c r="OV281" s="4"/>
      <c r="OW281" s="4"/>
      <c r="OX281" s="4"/>
      <c r="OY281" s="4"/>
      <c r="OZ281" s="4"/>
      <c r="PA281" s="4"/>
      <c r="PB281" s="4"/>
      <c r="PC281" s="4"/>
      <c r="PD281" s="4"/>
      <c r="PE281" s="4"/>
      <c r="PF281" s="4"/>
      <c r="PG281" s="4"/>
      <c r="PH281" s="4"/>
      <c r="PI281" s="4"/>
      <c r="PJ281" s="4"/>
      <c r="PK281" s="4"/>
      <c r="PL281" s="4"/>
      <c r="PM281" s="4"/>
      <c r="PN281" s="4"/>
      <c r="PO281" s="4"/>
      <c r="PP281" s="4"/>
      <c r="PQ281" s="4"/>
      <c r="PR281" s="4"/>
      <c r="PS281" s="4"/>
      <c r="PT281" s="4"/>
      <c r="PU281" s="4"/>
      <c r="PV281" s="4"/>
      <c r="PW281" s="4"/>
      <c r="PX281" s="4"/>
      <c r="PY281" s="4"/>
      <c r="PZ281" s="4"/>
      <c r="QA281" s="4"/>
      <c r="QB281" s="4"/>
      <c r="QC281" s="4"/>
      <c r="QD281" s="4"/>
      <c r="QE281" s="4"/>
      <c r="QF281" s="4"/>
      <c r="QG281" s="4"/>
      <c r="QH281" s="4"/>
      <c r="QI281" s="4"/>
      <c r="QJ281" s="4"/>
      <c r="QK281" s="4"/>
      <c r="QL281" s="4"/>
      <c r="QM281" s="4"/>
      <c r="QN281" s="4"/>
      <c r="QO281" s="4"/>
      <c r="QP281" s="4"/>
      <c r="QQ281" s="4"/>
      <c r="QR281" s="4"/>
      <c r="QS281" s="4"/>
      <c r="QT281" s="4"/>
      <c r="QU281" s="4"/>
      <c r="QV281" s="4"/>
      <c r="QW281" s="4"/>
      <c r="QX281" s="4"/>
      <c r="QY281" s="4"/>
      <c r="QZ281" s="4"/>
      <c r="RA281" s="4"/>
      <c r="RB281" s="4"/>
      <c r="RC281" s="4"/>
      <c r="RD281" s="4"/>
      <c r="RE281" s="4"/>
      <c r="RF281" s="4"/>
      <c r="RG281" s="4"/>
      <c r="RH281" s="4"/>
      <c r="RI281" s="4"/>
      <c r="RJ281" s="4"/>
      <c r="RK281" s="4"/>
      <c r="RL281" s="4"/>
      <c r="RM281" s="4"/>
      <c r="RN281" s="4"/>
      <c r="RO281" s="4"/>
      <c r="RP281" s="4"/>
      <c r="RQ281" s="4"/>
      <c r="RR281" s="4"/>
      <c r="RS281" s="4"/>
      <c r="RT281" s="4"/>
      <c r="RU281" s="4"/>
      <c r="RV281" s="4"/>
      <c r="RW281" s="4"/>
      <c r="RX281" s="4"/>
      <c r="RY281" s="4"/>
      <c r="RZ281" s="4"/>
      <c r="SA281" s="4"/>
      <c r="SB281" s="4"/>
      <c r="SC281" s="4"/>
      <c r="SD281" s="4"/>
      <c r="SE281" s="4"/>
      <c r="SF281" s="4"/>
      <c r="SG281" s="4"/>
      <c r="SH281" s="4"/>
      <c r="SI281" s="4"/>
      <c r="SJ281" s="4"/>
      <c r="SK281" s="4"/>
      <c r="SL281" s="4"/>
      <c r="SM281" s="4"/>
      <c r="SN281" s="4"/>
      <c r="SO281" s="4"/>
      <c r="SP281" s="4"/>
      <c r="SQ281" s="4"/>
      <c r="SR281" s="4"/>
      <c r="SS281" s="4"/>
      <c r="ST281" s="4"/>
      <c r="SU281" s="4"/>
      <c r="SV281" s="4"/>
      <c r="SW281" s="4"/>
      <c r="SX281" s="4"/>
      <c r="SY281" s="4"/>
      <c r="SZ281" s="4"/>
      <c r="TA281" s="4"/>
      <c r="TB281" s="4"/>
      <c r="TC281" s="4"/>
      <c r="TD281" s="4"/>
      <c r="TE281" s="4"/>
      <c r="TF281" s="4"/>
      <c r="TG281" s="4"/>
      <c r="TH281" s="4"/>
      <c r="TI281" s="4"/>
      <c r="TJ281" s="4"/>
      <c r="TK281" s="4"/>
      <c r="TL281" s="4"/>
      <c r="TM281" s="4"/>
      <c r="TN281" s="4"/>
      <c r="TO281" s="4"/>
      <c r="TP281" s="4"/>
      <c r="TQ281" s="4"/>
      <c r="TR281" s="4"/>
      <c r="TS281" s="4"/>
      <c r="TT281" s="4"/>
      <c r="TU281" s="4"/>
      <c r="TV281" s="4"/>
      <c r="TW281" s="4"/>
      <c r="TX281" s="4"/>
      <c r="TY281" s="4"/>
      <c r="TZ281" s="4"/>
      <c r="UA281" s="4"/>
      <c r="UB281" s="4"/>
      <c r="UC281" s="4"/>
      <c r="UD281" s="4"/>
      <c r="UE281" s="4"/>
      <c r="UF281" s="4"/>
      <c r="UG281" s="4"/>
      <c r="UH281" s="4"/>
      <c r="UI281" s="4"/>
      <c r="UJ281" s="4"/>
      <c r="UK281" s="4"/>
      <c r="UL281" s="4"/>
      <c r="UM281" s="4"/>
      <c r="UN281" s="4"/>
      <c r="UO281" s="4"/>
      <c r="UP281" s="4"/>
      <c r="UQ281" s="4"/>
      <c r="UR281" s="4"/>
      <c r="US281" s="4"/>
      <c r="UT281" s="4"/>
      <c r="UU281" s="4"/>
      <c r="UV281" s="4"/>
      <c r="UW281" s="4"/>
      <c r="UX281" s="4"/>
      <c r="UY281" s="4"/>
      <c r="UZ281" s="4"/>
      <c r="VA281" s="4"/>
      <c r="VB281" s="4"/>
      <c r="VC281" s="4"/>
      <c r="VD281" s="4"/>
      <c r="VE281" s="4"/>
      <c r="VF281" s="4"/>
      <c r="VG281" s="4"/>
      <c r="VH281" s="4"/>
      <c r="VI281" s="4"/>
      <c r="VJ281" s="4"/>
      <c r="VK281" s="4"/>
      <c r="VL281" s="4"/>
      <c r="VM281" s="4"/>
      <c r="VN281" s="4"/>
    </row>
    <row r="282" spans="14:586" x14ac:dyDescent="0.25"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  <c r="OM282" s="4"/>
      <c r="ON282" s="4"/>
      <c r="OO282" s="4"/>
      <c r="OP282" s="4"/>
      <c r="OQ282" s="4"/>
      <c r="OR282" s="4"/>
      <c r="OS282" s="4"/>
      <c r="OT282" s="4"/>
      <c r="OU282" s="4"/>
      <c r="OV282" s="4"/>
      <c r="OW282" s="4"/>
      <c r="OX282" s="4"/>
      <c r="OY282" s="4"/>
      <c r="OZ282" s="4"/>
      <c r="PA282" s="4"/>
      <c r="PB282" s="4"/>
      <c r="PC282" s="4"/>
      <c r="PD282" s="4"/>
      <c r="PE282" s="4"/>
      <c r="PF282" s="4"/>
      <c r="PG282" s="4"/>
      <c r="PH282" s="4"/>
      <c r="PI282" s="4"/>
      <c r="PJ282" s="4"/>
      <c r="PK282" s="4"/>
      <c r="PL282" s="4"/>
      <c r="PM282" s="4"/>
      <c r="PN282" s="4"/>
      <c r="PO282" s="4"/>
      <c r="PP282" s="4"/>
      <c r="PQ282" s="4"/>
      <c r="PR282" s="4"/>
      <c r="PS282" s="4"/>
      <c r="PT282" s="4"/>
      <c r="PU282" s="4"/>
      <c r="PV282" s="4"/>
      <c r="PW282" s="4"/>
      <c r="PX282" s="4"/>
      <c r="PY282" s="4"/>
      <c r="PZ282" s="4"/>
      <c r="QA282" s="4"/>
      <c r="QB282" s="4"/>
      <c r="QC282" s="4"/>
      <c r="QD282" s="4"/>
      <c r="QE282" s="4"/>
      <c r="QF282" s="4"/>
      <c r="QG282" s="4"/>
      <c r="QH282" s="4"/>
      <c r="QI282" s="4"/>
      <c r="QJ282" s="4"/>
      <c r="QK282" s="4"/>
      <c r="QL282" s="4"/>
      <c r="QM282" s="4"/>
      <c r="QN282" s="4"/>
      <c r="QO282" s="4"/>
      <c r="QP282" s="4"/>
      <c r="QQ282" s="4"/>
      <c r="QR282" s="4"/>
      <c r="QS282" s="4"/>
      <c r="QT282" s="4"/>
      <c r="QU282" s="4"/>
      <c r="QV282" s="4"/>
      <c r="QW282" s="4"/>
      <c r="QX282" s="4"/>
      <c r="QY282" s="4"/>
      <c r="QZ282" s="4"/>
      <c r="RA282" s="4"/>
      <c r="RB282" s="4"/>
      <c r="RC282" s="4"/>
      <c r="RD282" s="4"/>
      <c r="RE282" s="4"/>
      <c r="RF282" s="4"/>
      <c r="RG282" s="4"/>
      <c r="RH282" s="4"/>
      <c r="RI282" s="4"/>
      <c r="RJ282" s="4"/>
      <c r="RK282" s="4"/>
      <c r="RL282" s="4"/>
      <c r="RM282" s="4"/>
      <c r="RN282" s="4"/>
      <c r="RO282" s="4"/>
      <c r="RP282" s="4"/>
      <c r="RQ282" s="4"/>
      <c r="RR282" s="4"/>
      <c r="RS282" s="4"/>
      <c r="RT282" s="4"/>
      <c r="RU282" s="4"/>
      <c r="RV282" s="4"/>
      <c r="RW282" s="4"/>
      <c r="RX282" s="4"/>
      <c r="RY282" s="4"/>
      <c r="RZ282" s="4"/>
      <c r="SA282" s="4"/>
      <c r="SB282" s="4"/>
      <c r="SC282" s="4"/>
      <c r="SD282" s="4"/>
      <c r="SE282" s="4"/>
      <c r="SF282" s="4"/>
      <c r="SG282" s="4"/>
      <c r="SH282" s="4"/>
      <c r="SI282" s="4"/>
      <c r="SJ282" s="4"/>
      <c r="SK282" s="4"/>
      <c r="SL282" s="4"/>
      <c r="SM282" s="4"/>
      <c r="SN282" s="4"/>
      <c r="SO282" s="4"/>
      <c r="SP282" s="4"/>
      <c r="SQ282" s="4"/>
      <c r="SR282" s="4"/>
      <c r="SS282" s="4"/>
      <c r="ST282" s="4"/>
      <c r="SU282" s="4"/>
      <c r="SV282" s="4"/>
      <c r="SW282" s="4"/>
      <c r="SX282" s="4"/>
      <c r="SY282" s="4"/>
      <c r="SZ282" s="4"/>
      <c r="TA282" s="4"/>
      <c r="TB282" s="4"/>
      <c r="TC282" s="4"/>
      <c r="TD282" s="4"/>
      <c r="TE282" s="4"/>
      <c r="TF282" s="4"/>
      <c r="TG282" s="4"/>
      <c r="TH282" s="4"/>
      <c r="TI282" s="4"/>
      <c r="TJ282" s="4"/>
      <c r="TK282" s="4"/>
      <c r="TL282" s="4"/>
      <c r="TM282" s="4"/>
      <c r="TN282" s="4"/>
      <c r="TO282" s="4"/>
      <c r="TP282" s="4"/>
      <c r="TQ282" s="4"/>
      <c r="TR282" s="4"/>
      <c r="TS282" s="4"/>
      <c r="TT282" s="4"/>
      <c r="TU282" s="4"/>
      <c r="TV282" s="4"/>
      <c r="TW282" s="4"/>
      <c r="TX282" s="4"/>
      <c r="TY282" s="4"/>
      <c r="TZ282" s="4"/>
      <c r="UA282" s="4"/>
      <c r="UB282" s="4"/>
      <c r="UC282" s="4"/>
      <c r="UD282" s="4"/>
      <c r="UE282" s="4"/>
      <c r="UF282" s="4"/>
      <c r="UG282" s="4"/>
      <c r="UH282" s="4"/>
      <c r="UI282" s="4"/>
      <c r="UJ282" s="4"/>
      <c r="UK282" s="4"/>
      <c r="UL282" s="4"/>
      <c r="UM282" s="4"/>
      <c r="UN282" s="4"/>
      <c r="UO282" s="4"/>
      <c r="UP282" s="4"/>
      <c r="UQ282" s="4"/>
      <c r="UR282" s="4"/>
      <c r="US282" s="4"/>
      <c r="UT282" s="4"/>
      <c r="UU282" s="4"/>
      <c r="UV282" s="4"/>
      <c r="UW282" s="4"/>
      <c r="UX282" s="4"/>
      <c r="UY282" s="4"/>
      <c r="UZ282" s="4"/>
      <c r="VA282" s="4"/>
      <c r="VB282" s="4"/>
      <c r="VC282" s="4"/>
      <c r="VD282" s="4"/>
      <c r="VE282" s="4"/>
      <c r="VF282" s="4"/>
      <c r="VG282" s="4"/>
      <c r="VH282" s="4"/>
      <c r="VI282" s="4"/>
      <c r="VJ282" s="4"/>
      <c r="VK282" s="4"/>
      <c r="VL282" s="4"/>
      <c r="VM282" s="4"/>
      <c r="VN282" s="4"/>
    </row>
    <row r="283" spans="14:586" x14ac:dyDescent="0.25"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/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  <c r="OM283" s="4"/>
      <c r="ON283" s="4"/>
      <c r="OO283" s="4"/>
      <c r="OP283" s="4"/>
      <c r="OQ283" s="4"/>
      <c r="OR283" s="4"/>
      <c r="OS283" s="4"/>
      <c r="OT283" s="4"/>
      <c r="OU283" s="4"/>
      <c r="OV283" s="4"/>
      <c r="OW283" s="4"/>
      <c r="OX283" s="4"/>
      <c r="OY283" s="4"/>
      <c r="OZ283" s="4"/>
      <c r="PA283" s="4"/>
      <c r="PB283" s="4"/>
      <c r="PC283" s="4"/>
      <c r="PD283" s="4"/>
      <c r="PE283" s="4"/>
      <c r="PF283" s="4"/>
      <c r="PG283" s="4"/>
      <c r="PH283" s="4"/>
      <c r="PI283" s="4"/>
      <c r="PJ283" s="4"/>
      <c r="PK283" s="4"/>
      <c r="PL283" s="4"/>
      <c r="PM283" s="4"/>
      <c r="PN283" s="4"/>
      <c r="PO283" s="4"/>
      <c r="PP283" s="4"/>
      <c r="PQ283" s="4"/>
      <c r="PR283" s="4"/>
      <c r="PS283" s="4"/>
      <c r="PT283" s="4"/>
      <c r="PU283" s="4"/>
      <c r="PV283" s="4"/>
      <c r="PW283" s="4"/>
      <c r="PX283" s="4"/>
      <c r="PY283" s="4"/>
      <c r="PZ283" s="4"/>
      <c r="QA283" s="4"/>
      <c r="QB283" s="4"/>
      <c r="QC283" s="4"/>
      <c r="QD283" s="4"/>
      <c r="QE283" s="4"/>
      <c r="QF283" s="4"/>
      <c r="QG283" s="4"/>
      <c r="QH283" s="4"/>
      <c r="QI283" s="4"/>
      <c r="QJ283" s="4"/>
      <c r="QK283" s="4"/>
      <c r="QL283" s="4"/>
      <c r="QM283" s="4"/>
      <c r="QN283" s="4"/>
      <c r="QO283" s="4"/>
      <c r="QP283" s="4"/>
      <c r="QQ283" s="4"/>
      <c r="QR283" s="4"/>
      <c r="QS283" s="4"/>
      <c r="QT283" s="4"/>
      <c r="QU283" s="4"/>
      <c r="QV283" s="4"/>
      <c r="QW283" s="4"/>
      <c r="QX283" s="4"/>
      <c r="QY283" s="4"/>
      <c r="QZ283" s="4"/>
      <c r="RA283" s="4"/>
      <c r="RB283" s="4"/>
      <c r="RC283" s="4"/>
      <c r="RD283" s="4"/>
      <c r="RE283" s="4"/>
      <c r="RF283" s="4"/>
      <c r="RG283" s="4"/>
      <c r="RH283" s="4"/>
      <c r="RI283" s="4"/>
      <c r="RJ283" s="4"/>
      <c r="RK283" s="4"/>
      <c r="RL283" s="4"/>
      <c r="RM283" s="4"/>
      <c r="RN283" s="4"/>
      <c r="RO283" s="4"/>
      <c r="RP283" s="4"/>
      <c r="RQ283" s="4"/>
      <c r="RR283" s="4"/>
      <c r="RS283" s="4"/>
      <c r="RT283" s="4"/>
      <c r="RU283" s="4"/>
      <c r="RV283" s="4"/>
      <c r="RW283" s="4"/>
      <c r="RX283" s="4"/>
      <c r="RY283" s="4"/>
      <c r="RZ283" s="4"/>
      <c r="SA283" s="4"/>
      <c r="SB283" s="4"/>
      <c r="SC283" s="4"/>
      <c r="SD283" s="4"/>
      <c r="SE283" s="4"/>
      <c r="SF283" s="4"/>
      <c r="SG283" s="4"/>
      <c r="SH283" s="4"/>
      <c r="SI283" s="4"/>
      <c r="SJ283" s="4"/>
      <c r="SK283" s="4"/>
      <c r="SL283" s="4"/>
      <c r="SM283" s="4"/>
      <c r="SN283" s="4"/>
      <c r="SO283" s="4"/>
      <c r="SP283" s="4"/>
      <c r="SQ283" s="4"/>
      <c r="SR283" s="4"/>
      <c r="SS283" s="4"/>
      <c r="ST283" s="4"/>
      <c r="SU283" s="4"/>
      <c r="SV283" s="4"/>
      <c r="SW283" s="4"/>
      <c r="SX283" s="4"/>
      <c r="SY283" s="4"/>
      <c r="SZ283" s="4"/>
      <c r="TA283" s="4"/>
      <c r="TB283" s="4"/>
      <c r="TC283" s="4"/>
      <c r="TD283" s="4"/>
      <c r="TE283" s="4"/>
      <c r="TF283" s="4"/>
      <c r="TG283" s="4"/>
      <c r="TH283" s="4"/>
      <c r="TI283" s="4"/>
      <c r="TJ283" s="4"/>
      <c r="TK283" s="4"/>
      <c r="TL283" s="4"/>
      <c r="TM283" s="4"/>
      <c r="TN283" s="4"/>
      <c r="TO283" s="4"/>
      <c r="TP283" s="4"/>
      <c r="TQ283" s="4"/>
      <c r="TR283" s="4"/>
      <c r="TS283" s="4"/>
      <c r="TT283" s="4"/>
      <c r="TU283" s="4"/>
      <c r="TV283" s="4"/>
      <c r="TW283" s="4"/>
      <c r="TX283" s="4"/>
      <c r="TY283" s="4"/>
      <c r="TZ283" s="4"/>
      <c r="UA283" s="4"/>
      <c r="UB283" s="4"/>
      <c r="UC283" s="4"/>
      <c r="UD283" s="4"/>
      <c r="UE283" s="4"/>
      <c r="UF283" s="4"/>
      <c r="UG283" s="4"/>
      <c r="UH283" s="4"/>
      <c r="UI283" s="4"/>
      <c r="UJ283" s="4"/>
      <c r="UK283" s="4"/>
      <c r="UL283" s="4"/>
      <c r="UM283" s="4"/>
      <c r="UN283" s="4"/>
      <c r="UO283" s="4"/>
      <c r="UP283" s="4"/>
      <c r="UQ283" s="4"/>
      <c r="UR283" s="4"/>
      <c r="US283" s="4"/>
      <c r="UT283" s="4"/>
      <c r="UU283" s="4"/>
      <c r="UV283" s="4"/>
      <c r="UW283" s="4"/>
      <c r="UX283" s="4"/>
      <c r="UY283" s="4"/>
      <c r="UZ283" s="4"/>
      <c r="VA283" s="4"/>
      <c r="VB283" s="4"/>
      <c r="VC283" s="4"/>
      <c r="VD283" s="4"/>
      <c r="VE283" s="4"/>
      <c r="VF283" s="4"/>
      <c r="VG283" s="4"/>
      <c r="VH283" s="4"/>
      <c r="VI283" s="4"/>
      <c r="VJ283" s="4"/>
      <c r="VK283" s="4"/>
      <c r="VL283" s="4"/>
      <c r="VM283" s="4"/>
      <c r="VN283" s="4"/>
    </row>
    <row r="284" spans="14:586" x14ac:dyDescent="0.25"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/>
      <c r="OO284" s="4"/>
      <c r="OP284" s="4"/>
      <c r="OQ284" s="4"/>
      <c r="OR284" s="4"/>
      <c r="OS284" s="4"/>
      <c r="OT284" s="4"/>
      <c r="OU284" s="4"/>
      <c r="OV284" s="4"/>
      <c r="OW284" s="4"/>
      <c r="OX284" s="4"/>
      <c r="OY284" s="4"/>
      <c r="OZ284" s="4"/>
      <c r="PA284" s="4"/>
      <c r="PB284" s="4"/>
      <c r="PC284" s="4"/>
      <c r="PD284" s="4"/>
      <c r="PE284" s="4"/>
      <c r="PF284" s="4"/>
      <c r="PG284" s="4"/>
      <c r="PH284" s="4"/>
      <c r="PI284" s="4"/>
      <c r="PJ284" s="4"/>
      <c r="PK284" s="4"/>
      <c r="PL284" s="4"/>
      <c r="PM284" s="4"/>
      <c r="PN284" s="4"/>
      <c r="PO284" s="4"/>
      <c r="PP284" s="4"/>
      <c r="PQ284" s="4"/>
      <c r="PR284" s="4"/>
      <c r="PS284" s="4"/>
      <c r="PT284" s="4"/>
      <c r="PU284" s="4"/>
      <c r="PV284" s="4"/>
      <c r="PW284" s="4"/>
      <c r="PX284" s="4"/>
      <c r="PY284" s="4"/>
      <c r="PZ284" s="4"/>
      <c r="QA284" s="4"/>
      <c r="QB284" s="4"/>
      <c r="QC284" s="4"/>
      <c r="QD284" s="4"/>
      <c r="QE284" s="4"/>
      <c r="QF284" s="4"/>
      <c r="QG284" s="4"/>
      <c r="QH284" s="4"/>
      <c r="QI284" s="4"/>
      <c r="QJ284" s="4"/>
      <c r="QK284" s="4"/>
      <c r="QL284" s="4"/>
      <c r="QM284" s="4"/>
      <c r="QN284" s="4"/>
      <c r="QO284" s="4"/>
      <c r="QP284" s="4"/>
      <c r="QQ284" s="4"/>
      <c r="QR284" s="4"/>
      <c r="QS284" s="4"/>
      <c r="QT284" s="4"/>
      <c r="QU284" s="4"/>
      <c r="QV284" s="4"/>
      <c r="QW284" s="4"/>
      <c r="QX284" s="4"/>
      <c r="QY284" s="4"/>
      <c r="QZ284" s="4"/>
      <c r="RA284" s="4"/>
      <c r="RB284" s="4"/>
      <c r="RC284" s="4"/>
      <c r="RD284" s="4"/>
      <c r="RE284" s="4"/>
      <c r="RF284" s="4"/>
      <c r="RG284" s="4"/>
      <c r="RH284" s="4"/>
      <c r="RI284" s="4"/>
      <c r="RJ284" s="4"/>
      <c r="RK284" s="4"/>
      <c r="RL284" s="4"/>
      <c r="RM284" s="4"/>
      <c r="RN284" s="4"/>
      <c r="RO284" s="4"/>
      <c r="RP284" s="4"/>
      <c r="RQ284" s="4"/>
      <c r="RR284" s="4"/>
      <c r="RS284" s="4"/>
      <c r="RT284" s="4"/>
      <c r="RU284" s="4"/>
      <c r="RV284" s="4"/>
      <c r="RW284" s="4"/>
      <c r="RX284" s="4"/>
      <c r="RY284" s="4"/>
      <c r="RZ284" s="4"/>
      <c r="SA284" s="4"/>
      <c r="SB284" s="4"/>
      <c r="SC284" s="4"/>
      <c r="SD284" s="4"/>
      <c r="SE284" s="4"/>
      <c r="SF284" s="4"/>
      <c r="SG284" s="4"/>
      <c r="SH284" s="4"/>
      <c r="SI284" s="4"/>
      <c r="SJ284" s="4"/>
      <c r="SK284" s="4"/>
      <c r="SL284" s="4"/>
      <c r="SM284" s="4"/>
      <c r="SN284" s="4"/>
      <c r="SO284" s="4"/>
      <c r="SP284" s="4"/>
      <c r="SQ284" s="4"/>
      <c r="SR284" s="4"/>
      <c r="SS284" s="4"/>
      <c r="ST284" s="4"/>
      <c r="SU284" s="4"/>
      <c r="SV284" s="4"/>
      <c r="SW284" s="4"/>
      <c r="SX284" s="4"/>
      <c r="SY284" s="4"/>
      <c r="SZ284" s="4"/>
      <c r="TA284" s="4"/>
      <c r="TB284" s="4"/>
      <c r="TC284" s="4"/>
      <c r="TD284" s="4"/>
      <c r="TE284" s="4"/>
      <c r="TF284" s="4"/>
      <c r="TG284" s="4"/>
      <c r="TH284" s="4"/>
      <c r="TI284" s="4"/>
      <c r="TJ284" s="4"/>
      <c r="TK284" s="4"/>
      <c r="TL284" s="4"/>
      <c r="TM284" s="4"/>
      <c r="TN284" s="4"/>
      <c r="TO284" s="4"/>
      <c r="TP284" s="4"/>
      <c r="TQ284" s="4"/>
      <c r="TR284" s="4"/>
      <c r="TS284" s="4"/>
      <c r="TT284" s="4"/>
      <c r="TU284" s="4"/>
      <c r="TV284" s="4"/>
      <c r="TW284" s="4"/>
      <c r="TX284" s="4"/>
      <c r="TY284" s="4"/>
      <c r="TZ284" s="4"/>
      <c r="UA284" s="4"/>
      <c r="UB284" s="4"/>
      <c r="UC284" s="4"/>
      <c r="UD284" s="4"/>
      <c r="UE284" s="4"/>
      <c r="UF284" s="4"/>
      <c r="UG284" s="4"/>
      <c r="UH284" s="4"/>
      <c r="UI284" s="4"/>
      <c r="UJ284" s="4"/>
      <c r="UK284" s="4"/>
      <c r="UL284" s="4"/>
      <c r="UM284" s="4"/>
      <c r="UN284" s="4"/>
      <c r="UO284" s="4"/>
      <c r="UP284" s="4"/>
      <c r="UQ284" s="4"/>
      <c r="UR284" s="4"/>
      <c r="US284" s="4"/>
      <c r="UT284" s="4"/>
      <c r="UU284" s="4"/>
      <c r="UV284" s="4"/>
      <c r="UW284" s="4"/>
      <c r="UX284" s="4"/>
      <c r="UY284" s="4"/>
      <c r="UZ284" s="4"/>
      <c r="VA284" s="4"/>
      <c r="VB284" s="4"/>
      <c r="VC284" s="4"/>
      <c r="VD284" s="4"/>
      <c r="VE284" s="4"/>
      <c r="VF284" s="4"/>
      <c r="VG284" s="4"/>
      <c r="VH284" s="4"/>
      <c r="VI284" s="4"/>
      <c r="VJ284" s="4"/>
      <c r="VK284" s="4"/>
      <c r="VL284" s="4"/>
      <c r="VM284" s="4"/>
      <c r="VN284" s="4"/>
    </row>
    <row r="285" spans="14:586" x14ac:dyDescent="0.25"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  <c r="OM285" s="4"/>
      <c r="ON285" s="4"/>
      <c r="OO285" s="4"/>
      <c r="OP285" s="4"/>
      <c r="OQ285" s="4"/>
      <c r="OR285" s="4"/>
      <c r="OS285" s="4"/>
      <c r="OT285" s="4"/>
      <c r="OU285" s="4"/>
      <c r="OV285" s="4"/>
      <c r="OW285" s="4"/>
      <c r="OX285" s="4"/>
      <c r="OY285" s="4"/>
      <c r="OZ285" s="4"/>
      <c r="PA285" s="4"/>
      <c r="PB285" s="4"/>
      <c r="PC285" s="4"/>
      <c r="PD285" s="4"/>
      <c r="PE285" s="4"/>
      <c r="PF285" s="4"/>
      <c r="PG285" s="4"/>
      <c r="PH285" s="4"/>
      <c r="PI285" s="4"/>
      <c r="PJ285" s="4"/>
      <c r="PK285" s="4"/>
      <c r="PL285" s="4"/>
      <c r="PM285" s="4"/>
      <c r="PN285" s="4"/>
      <c r="PO285" s="4"/>
      <c r="PP285" s="4"/>
      <c r="PQ285" s="4"/>
      <c r="PR285" s="4"/>
      <c r="PS285" s="4"/>
      <c r="PT285" s="4"/>
      <c r="PU285" s="4"/>
      <c r="PV285" s="4"/>
      <c r="PW285" s="4"/>
      <c r="PX285" s="4"/>
      <c r="PY285" s="4"/>
      <c r="PZ285" s="4"/>
      <c r="QA285" s="4"/>
      <c r="QB285" s="4"/>
      <c r="QC285" s="4"/>
      <c r="QD285" s="4"/>
      <c r="QE285" s="4"/>
      <c r="QF285" s="4"/>
      <c r="QG285" s="4"/>
      <c r="QH285" s="4"/>
      <c r="QI285" s="4"/>
      <c r="QJ285" s="4"/>
      <c r="QK285" s="4"/>
      <c r="QL285" s="4"/>
      <c r="QM285" s="4"/>
      <c r="QN285" s="4"/>
      <c r="QO285" s="4"/>
      <c r="QP285" s="4"/>
      <c r="QQ285" s="4"/>
      <c r="QR285" s="4"/>
      <c r="QS285" s="4"/>
      <c r="QT285" s="4"/>
      <c r="QU285" s="4"/>
      <c r="QV285" s="4"/>
      <c r="QW285" s="4"/>
      <c r="QX285" s="4"/>
      <c r="QY285" s="4"/>
      <c r="QZ285" s="4"/>
      <c r="RA285" s="4"/>
      <c r="RB285" s="4"/>
      <c r="RC285" s="4"/>
      <c r="RD285" s="4"/>
      <c r="RE285" s="4"/>
      <c r="RF285" s="4"/>
      <c r="RG285" s="4"/>
      <c r="RH285" s="4"/>
      <c r="RI285" s="4"/>
      <c r="RJ285" s="4"/>
      <c r="RK285" s="4"/>
      <c r="RL285" s="4"/>
      <c r="RM285" s="4"/>
      <c r="RN285" s="4"/>
      <c r="RO285" s="4"/>
      <c r="RP285" s="4"/>
      <c r="RQ285" s="4"/>
      <c r="RR285" s="4"/>
      <c r="RS285" s="4"/>
      <c r="RT285" s="4"/>
      <c r="RU285" s="4"/>
      <c r="RV285" s="4"/>
      <c r="RW285" s="4"/>
      <c r="RX285" s="4"/>
      <c r="RY285" s="4"/>
      <c r="RZ285" s="4"/>
      <c r="SA285" s="4"/>
      <c r="SB285" s="4"/>
      <c r="SC285" s="4"/>
      <c r="SD285" s="4"/>
      <c r="SE285" s="4"/>
      <c r="SF285" s="4"/>
      <c r="SG285" s="4"/>
      <c r="SH285" s="4"/>
      <c r="SI285" s="4"/>
      <c r="SJ285" s="4"/>
      <c r="SK285" s="4"/>
      <c r="SL285" s="4"/>
      <c r="SM285" s="4"/>
      <c r="SN285" s="4"/>
      <c r="SO285" s="4"/>
      <c r="SP285" s="4"/>
      <c r="SQ285" s="4"/>
      <c r="SR285" s="4"/>
      <c r="SS285" s="4"/>
      <c r="ST285" s="4"/>
      <c r="SU285" s="4"/>
      <c r="SV285" s="4"/>
      <c r="SW285" s="4"/>
      <c r="SX285" s="4"/>
      <c r="SY285" s="4"/>
      <c r="SZ285" s="4"/>
      <c r="TA285" s="4"/>
      <c r="TB285" s="4"/>
      <c r="TC285" s="4"/>
      <c r="TD285" s="4"/>
      <c r="TE285" s="4"/>
      <c r="TF285" s="4"/>
      <c r="TG285" s="4"/>
      <c r="TH285" s="4"/>
      <c r="TI285" s="4"/>
      <c r="TJ285" s="4"/>
      <c r="TK285" s="4"/>
      <c r="TL285" s="4"/>
      <c r="TM285" s="4"/>
      <c r="TN285" s="4"/>
      <c r="TO285" s="4"/>
      <c r="TP285" s="4"/>
      <c r="TQ285" s="4"/>
      <c r="TR285" s="4"/>
      <c r="TS285" s="4"/>
      <c r="TT285" s="4"/>
      <c r="TU285" s="4"/>
      <c r="TV285" s="4"/>
      <c r="TW285" s="4"/>
      <c r="TX285" s="4"/>
      <c r="TY285" s="4"/>
      <c r="TZ285" s="4"/>
      <c r="UA285" s="4"/>
      <c r="UB285" s="4"/>
      <c r="UC285" s="4"/>
      <c r="UD285" s="4"/>
      <c r="UE285" s="4"/>
      <c r="UF285" s="4"/>
      <c r="UG285" s="4"/>
      <c r="UH285" s="4"/>
      <c r="UI285" s="4"/>
      <c r="UJ285" s="4"/>
      <c r="UK285" s="4"/>
      <c r="UL285" s="4"/>
      <c r="UM285" s="4"/>
      <c r="UN285" s="4"/>
      <c r="UO285" s="4"/>
      <c r="UP285" s="4"/>
      <c r="UQ285" s="4"/>
      <c r="UR285" s="4"/>
      <c r="US285" s="4"/>
      <c r="UT285" s="4"/>
      <c r="UU285" s="4"/>
      <c r="UV285" s="4"/>
      <c r="UW285" s="4"/>
      <c r="UX285" s="4"/>
      <c r="UY285" s="4"/>
      <c r="UZ285" s="4"/>
      <c r="VA285" s="4"/>
      <c r="VB285" s="4"/>
      <c r="VC285" s="4"/>
      <c r="VD285" s="4"/>
      <c r="VE285" s="4"/>
      <c r="VF285" s="4"/>
      <c r="VG285" s="4"/>
      <c r="VH285" s="4"/>
      <c r="VI285" s="4"/>
      <c r="VJ285" s="4"/>
      <c r="VK285" s="4"/>
      <c r="VL285" s="4"/>
      <c r="VM285" s="4"/>
      <c r="VN285" s="4"/>
    </row>
    <row r="286" spans="14:586" x14ac:dyDescent="0.25"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/>
      <c r="OO286" s="4"/>
      <c r="OP286" s="4"/>
      <c r="OQ286" s="4"/>
      <c r="OR286" s="4"/>
      <c r="OS286" s="4"/>
      <c r="OT286" s="4"/>
      <c r="OU286" s="4"/>
      <c r="OV286" s="4"/>
      <c r="OW286" s="4"/>
      <c r="OX286" s="4"/>
      <c r="OY286" s="4"/>
      <c r="OZ286" s="4"/>
      <c r="PA286" s="4"/>
      <c r="PB286" s="4"/>
      <c r="PC286" s="4"/>
      <c r="PD286" s="4"/>
      <c r="PE286" s="4"/>
      <c r="PF286" s="4"/>
      <c r="PG286" s="4"/>
      <c r="PH286" s="4"/>
      <c r="PI286" s="4"/>
      <c r="PJ286" s="4"/>
      <c r="PK286" s="4"/>
      <c r="PL286" s="4"/>
      <c r="PM286" s="4"/>
      <c r="PN286" s="4"/>
      <c r="PO286" s="4"/>
      <c r="PP286" s="4"/>
      <c r="PQ286" s="4"/>
      <c r="PR286" s="4"/>
      <c r="PS286" s="4"/>
      <c r="PT286" s="4"/>
      <c r="PU286" s="4"/>
      <c r="PV286" s="4"/>
      <c r="PW286" s="4"/>
      <c r="PX286" s="4"/>
      <c r="PY286" s="4"/>
      <c r="PZ286" s="4"/>
      <c r="QA286" s="4"/>
      <c r="QB286" s="4"/>
      <c r="QC286" s="4"/>
      <c r="QD286" s="4"/>
      <c r="QE286" s="4"/>
      <c r="QF286" s="4"/>
      <c r="QG286" s="4"/>
      <c r="QH286" s="4"/>
      <c r="QI286" s="4"/>
      <c r="QJ286" s="4"/>
      <c r="QK286" s="4"/>
      <c r="QL286" s="4"/>
      <c r="QM286" s="4"/>
      <c r="QN286" s="4"/>
      <c r="QO286" s="4"/>
      <c r="QP286" s="4"/>
      <c r="QQ286" s="4"/>
      <c r="QR286" s="4"/>
      <c r="QS286" s="4"/>
      <c r="QT286" s="4"/>
      <c r="QU286" s="4"/>
      <c r="QV286" s="4"/>
      <c r="QW286" s="4"/>
      <c r="QX286" s="4"/>
      <c r="QY286" s="4"/>
      <c r="QZ286" s="4"/>
      <c r="RA286" s="4"/>
      <c r="RB286" s="4"/>
      <c r="RC286" s="4"/>
      <c r="RD286" s="4"/>
      <c r="RE286" s="4"/>
      <c r="RF286" s="4"/>
      <c r="RG286" s="4"/>
      <c r="RH286" s="4"/>
      <c r="RI286" s="4"/>
      <c r="RJ286" s="4"/>
      <c r="RK286" s="4"/>
      <c r="RL286" s="4"/>
      <c r="RM286" s="4"/>
      <c r="RN286" s="4"/>
      <c r="RO286" s="4"/>
      <c r="RP286" s="4"/>
      <c r="RQ286" s="4"/>
      <c r="RR286" s="4"/>
      <c r="RS286" s="4"/>
      <c r="RT286" s="4"/>
      <c r="RU286" s="4"/>
      <c r="RV286" s="4"/>
      <c r="RW286" s="4"/>
      <c r="RX286" s="4"/>
      <c r="RY286" s="4"/>
      <c r="RZ286" s="4"/>
      <c r="SA286" s="4"/>
      <c r="SB286" s="4"/>
      <c r="SC286" s="4"/>
      <c r="SD286" s="4"/>
      <c r="SE286" s="4"/>
      <c r="SF286" s="4"/>
      <c r="SG286" s="4"/>
      <c r="SH286" s="4"/>
      <c r="SI286" s="4"/>
      <c r="SJ286" s="4"/>
      <c r="SK286" s="4"/>
      <c r="SL286" s="4"/>
      <c r="SM286" s="4"/>
      <c r="SN286" s="4"/>
      <c r="SO286" s="4"/>
      <c r="SP286" s="4"/>
      <c r="SQ286" s="4"/>
      <c r="SR286" s="4"/>
      <c r="SS286" s="4"/>
      <c r="ST286" s="4"/>
      <c r="SU286" s="4"/>
      <c r="SV286" s="4"/>
      <c r="SW286" s="4"/>
      <c r="SX286" s="4"/>
      <c r="SY286" s="4"/>
      <c r="SZ286" s="4"/>
      <c r="TA286" s="4"/>
      <c r="TB286" s="4"/>
      <c r="TC286" s="4"/>
      <c r="TD286" s="4"/>
      <c r="TE286" s="4"/>
      <c r="TF286" s="4"/>
      <c r="TG286" s="4"/>
      <c r="TH286" s="4"/>
      <c r="TI286" s="4"/>
      <c r="TJ286" s="4"/>
      <c r="TK286" s="4"/>
      <c r="TL286" s="4"/>
      <c r="TM286" s="4"/>
      <c r="TN286" s="4"/>
      <c r="TO286" s="4"/>
      <c r="TP286" s="4"/>
      <c r="TQ286" s="4"/>
      <c r="TR286" s="4"/>
      <c r="TS286" s="4"/>
      <c r="TT286" s="4"/>
      <c r="TU286" s="4"/>
      <c r="TV286" s="4"/>
      <c r="TW286" s="4"/>
      <c r="TX286" s="4"/>
      <c r="TY286" s="4"/>
      <c r="TZ286" s="4"/>
      <c r="UA286" s="4"/>
      <c r="UB286" s="4"/>
      <c r="UC286" s="4"/>
      <c r="UD286" s="4"/>
      <c r="UE286" s="4"/>
      <c r="UF286" s="4"/>
      <c r="UG286" s="4"/>
      <c r="UH286" s="4"/>
      <c r="UI286" s="4"/>
      <c r="UJ286" s="4"/>
      <c r="UK286" s="4"/>
      <c r="UL286" s="4"/>
      <c r="UM286" s="4"/>
      <c r="UN286" s="4"/>
      <c r="UO286" s="4"/>
      <c r="UP286" s="4"/>
      <c r="UQ286" s="4"/>
      <c r="UR286" s="4"/>
      <c r="US286" s="4"/>
      <c r="UT286" s="4"/>
      <c r="UU286" s="4"/>
      <c r="UV286" s="4"/>
      <c r="UW286" s="4"/>
      <c r="UX286" s="4"/>
      <c r="UY286" s="4"/>
      <c r="UZ286" s="4"/>
      <c r="VA286" s="4"/>
      <c r="VB286" s="4"/>
      <c r="VC286" s="4"/>
      <c r="VD286" s="4"/>
      <c r="VE286" s="4"/>
      <c r="VF286" s="4"/>
      <c r="VG286" s="4"/>
      <c r="VH286" s="4"/>
      <c r="VI286" s="4"/>
      <c r="VJ286" s="4"/>
      <c r="VK286" s="4"/>
      <c r="VL286" s="4"/>
      <c r="VM286" s="4"/>
      <c r="VN286" s="4"/>
    </row>
    <row r="287" spans="14:586" x14ac:dyDescent="0.25"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/>
      <c r="OO287" s="4"/>
      <c r="OP287" s="4"/>
      <c r="OQ287" s="4"/>
      <c r="OR287" s="4"/>
      <c r="OS287" s="4"/>
      <c r="OT287" s="4"/>
      <c r="OU287" s="4"/>
      <c r="OV287" s="4"/>
      <c r="OW287" s="4"/>
      <c r="OX287" s="4"/>
      <c r="OY287" s="4"/>
      <c r="OZ287" s="4"/>
      <c r="PA287" s="4"/>
      <c r="PB287" s="4"/>
      <c r="PC287" s="4"/>
      <c r="PD287" s="4"/>
      <c r="PE287" s="4"/>
      <c r="PF287" s="4"/>
      <c r="PG287" s="4"/>
      <c r="PH287" s="4"/>
      <c r="PI287" s="4"/>
      <c r="PJ287" s="4"/>
      <c r="PK287" s="4"/>
      <c r="PL287" s="4"/>
      <c r="PM287" s="4"/>
      <c r="PN287" s="4"/>
      <c r="PO287" s="4"/>
      <c r="PP287" s="4"/>
      <c r="PQ287" s="4"/>
      <c r="PR287" s="4"/>
      <c r="PS287" s="4"/>
      <c r="PT287" s="4"/>
      <c r="PU287" s="4"/>
      <c r="PV287" s="4"/>
      <c r="PW287" s="4"/>
      <c r="PX287" s="4"/>
      <c r="PY287" s="4"/>
      <c r="PZ287" s="4"/>
      <c r="QA287" s="4"/>
      <c r="QB287" s="4"/>
      <c r="QC287" s="4"/>
      <c r="QD287" s="4"/>
      <c r="QE287" s="4"/>
      <c r="QF287" s="4"/>
      <c r="QG287" s="4"/>
      <c r="QH287" s="4"/>
      <c r="QI287" s="4"/>
      <c r="QJ287" s="4"/>
      <c r="QK287" s="4"/>
      <c r="QL287" s="4"/>
      <c r="QM287" s="4"/>
      <c r="QN287" s="4"/>
      <c r="QO287" s="4"/>
      <c r="QP287" s="4"/>
      <c r="QQ287" s="4"/>
      <c r="QR287" s="4"/>
      <c r="QS287" s="4"/>
      <c r="QT287" s="4"/>
      <c r="QU287" s="4"/>
      <c r="QV287" s="4"/>
      <c r="QW287" s="4"/>
      <c r="QX287" s="4"/>
      <c r="QY287" s="4"/>
      <c r="QZ287" s="4"/>
      <c r="RA287" s="4"/>
      <c r="RB287" s="4"/>
      <c r="RC287" s="4"/>
      <c r="RD287" s="4"/>
      <c r="RE287" s="4"/>
      <c r="RF287" s="4"/>
      <c r="RG287" s="4"/>
      <c r="RH287" s="4"/>
      <c r="RI287" s="4"/>
      <c r="RJ287" s="4"/>
      <c r="RK287" s="4"/>
      <c r="RL287" s="4"/>
      <c r="RM287" s="4"/>
      <c r="RN287" s="4"/>
      <c r="RO287" s="4"/>
      <c r="RP287" s="4"/>
      <c r="RQ287" s="4"/>
      <c r="RR287" s="4"/>
      <c r="RS287" s="4"/>
      <c r="RT287" s="4"/>
      <c r="RU287" s="4"/>
      <c r="RV287" s="4"/>
      <c r="RW287" s="4"/>
      <c r="RX287" s="4"/>
      <c r="RY287" s="4"/>
      <c r="RZ287" s="4"/>
      <c r="SA287" s="4"/>
      <c r="SB287" s="4"/>
      <c r="SC287" s="4"/>
      <c r="SD287" s="4"/>
      <c r="SE287" s="4"/>
      <c r="SF287" s="4"/>
      <c r="SG287" s="4"/>
      <c r="SH287" s="4"/>
      <c r="SI287" s="4"/>
      <c r="SJ287" s="4"/>
      <c r="SK287" s="4"/>
      <c r="SL287" s="4"/>
      <c r="SM287" s="4"/>
      <c r="SN287" s="4"/>
      <c r="SO287" s="4"/>
      <c r="SP287" s="4"/>
      <c r="SQ287" s="4"/>
      <c r="SR287" s="4"/>
      <c r="SS287" s="4"/>
      <c r="ST287" s="4"/>
      <c r="SU287" s="4"/>
      <c r="SV287" s="4"/>
      <c r="SW287" s="4"/>
      <c r="SX287" s="4"/>
      <c r="SY287" s="4"/>
      <c r="SZ287" s="4"/>
      <c r="TA287" s="4"/>
      <c r="TB287" s="4"/>
      <c r="TC287" s="4"/>
      <c r="TD287" s="4"/>
      <c r="TE287" s="4"/>
      <c r="TF287" s="4"/>
      <c r="TG287" s="4"/>
      <c r="TH287" s="4"/>
      <c r="TI287" s="4"/>
      <c r="TJ287" s="4"/>
      <c r="TK287" s="4"/>
      <c r="TL287" s="4"/>
      <c r="TM287" s="4"/>
      <c r="TN287" s="4"/>
      <c r="TO287" s="4"/>
      <c r="TP287" s="4"/>
      <c r="TQ287" s="4"/>
      <c r="TR287" s="4"/>
      <c r="TS287" s="4"/>
      <c r="TT287" s="4"/>
      <c r="TU287" s="4"/>
      <c r="TV287" s="4"/>
      <c r="TW287" s="4"/>
      <c r="TX287" s="4"/>
      <c r="TY287" s="4"/>
      <c r="TZ287" s="4"/>
      <c r="UA287" s="4"/>
      <c r="UB287" s="4"/>
      <c r="UC287" s="4"/>
      <c r="UD287" s="4"/>
      <c r="UE287" s="4"/>
      <c r="UF287" s="4"/>
      <c r="UG287" s="4"/>
      <c r="UH287" s="4"/>
      <c r="UI287" s="4"/>
      <c r="UJ287" s="4"/>
      <c r="UK287" s="4"/>
      <c r="UL287" s="4"/>
      <c r="UM287" s="4"/>
      <c r="UN287" s="4"/>
      <c r="UO287" s="4"/>
      <c r="UP287" s="4"/>
      <c r="UQ287" s="4"/>
      <c r="UR287" s="4"/>
      <c r="US287" s="4"/>
      <c r="UT287" s="4"/>
      <c r="UU287" s="4"/>
      <c r="UV287" s="4"/>
      <c r="UW287" s="4"/>
      <c r="UX287" s="4"/>
      <c r="UY287" s="4"/>
      <c r="UZ287" s="4"/>
      <c r="VA287" s="4"/>
      <c r="VB287" s="4"/>
      <c r="VC287" s="4"/>
      <c r="VD287" s="4"/>
      <c r="VE287" s="4"/>
      <c r="VF287" s="4"/>
      <c r="VG287" s="4"/>
      <c r="VH287" s="4"/>
      <c r="VI287" s="4"/>
      <c r="VJ287" s="4"/>
      <c r="VK287" s="4"/>
      <c r="VL287" s="4"/>
      <c r="VM287" s="4"/>
      <c r="VN287" s="4"/>
    </row>
    <row r="288" spans="14:586" x14ac:dyDescent="0.25"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/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/>
      <c r="PC288" s="4"/>
      <c r="PD288" s="4"/>
      <c r="PE288" s="4"/>
      <c r="PF288" s="4"/>
      <c r="PG288" s="4"/>
      <c r="PH288" s="4"/>
      <c r="PI288" s="4"/>
      <c r="PJ288" s="4"/>
      <c r="PK288" s="4"/>
      <c r="PL288" s="4"/>
      <c r="PM288" s="4"/>
      <c r="PN288" s="4"/>
      <c r="PO288" s="4"/>
      <c r="PP288" s="4"/>
      <c r="PQ288" s="4"/>
      <c r="PR288" s="4"/>
      <c r="PS288" s="4"/>
      <c r="PT288" s="4"/>
      <c r="PU288" s="4"/>
      <c r="PV288" s="4"/>
      <c r="PW288" s="4"/>
      <c r="PX288" s="4"/>
      <c r="PY288" s="4"/>
      <c r="PZ288" s="4"/>
      <c r="QA288" s="4"/>
      <c r="QB288" s="4"/>
      <c r="QC288" s="4"/>
      <c r="QD288" s="4"/>
      <c r="QE288" s="4"/>
      <c r="QF288" s="4"/>
      <c r="QG288" s="4"/>
      <c r="QH288" s="4"/>
      <c r="QI288" s="4"/>
      <c r="QJ288" s="4"/>
      <c r="QK288" s="4"/>
      <c r="QL288" s="4"/>
      <c r="QM288" s="4"/>
      <c r="QN288" s="4"/>
      <c r="QO288" s="4"/>
      <c r="QP288" s="4"/>
      <c r="QQ288" s="4"/>
      <c r="QR288" s="4"/>
      <c r="QS288" s="4"/>
      <c r="QT288" s="4"/>
      <c r="QU288" s="4"/>
      <c r="QV288" s="4"/>
      <c r="QW288" s="4"/>
      <c r="QX288" s="4"/>
      <c r="QY288" s="4"/>
      <c r="QZ288" s="4"/>
      <c r="RA288" s="4"/>
      <c r="RB288" s="4"/>
      <c r="RC288" s="4"/>
      <c r="RD288" s="4"/>
      <c r="RE288" s="4"/>
      <c r="RF288" s="4"/>
      <c r="RG288" s="4"/>
      <c r="RH288" s="4"/>
      <c r="RI288" s="4"/>
      <c r="RJ288" s="4"/>
      <c r="RK288" s="4"/>
      <c r="RL288" s="4"/>
      <c r="RM288" s="4"/>
      <c r="RN288" s="4"/>
      <c r="RO288" s="4"/>
      <c r="RP288" s="4"/>
      <c r="RQ288" s="4"/>
      <c r="RR288" s="4"/>
      <c r="RS288" s="4"/>
      <c r="RT288" s="4"/>
      <c r="RU288" s="4"/>
      <c r="RV288" s="4"/>
      <c r="RW288" s="4"/>
      <c r="RX288" s="4"/>
      <c r="RY288" s="4"/>
      <c r="RZ288" s="4"/>
      <c r="SA288" s="4"/>
      <c r="SB288" s="4"/>
      <c r="SC288" s="4"/>
      <c r="SD288" s="4"/>
      <c r="SE288" s="4"/>
      <c r="SF288" s="4"/>
      <c r="SG288" s="4"/>
      <c r="SH288" s="4"/>
      <c r="SI288" s="4"/>
      <c r="SJ288" s="4"/>
      <c r="SK288" s="4"/>
      <c r="SL288" s="4"/>
      <c r="SM288" s="4"/>
      <c r="SN288" s="4"/>
      <c r="SO288" s="4"/>
      <c r="SP288" s="4"/>
      <c r="SQ288" s="4"/>
      <c r="SR288" s="4"/>
      <c r="SS288" s="4"/>
      <c r="ST288" s="4"/>
      <c r="SU288" s="4"/>
      <c r="SV288" s="4"/>
      <c r="SW288" s="4"/>
      <c r="SX288" s="4"/>
      <c r="SY288" s="4"/>
      <c r="SZ288" s="4"/>
      <c r="TA288" s="4"/>
      <c r="TB288" s="4"/>
      <c r="TC288" s="4"/>
      <c r="TD288" s="4"/>
      <c r="TE288" s="4"/>
      <c r="TF288" s="4"/>
      <c r="TG288" s="4"/>
      <c r="TH288" s="4"/>
      <c r="TI288" s="4"/>
      <c r="TJ288" s="4"/>
      <c r="TK288" s="4"/>
      <c r="TL288" s="4"/>
      <c r="TM288" s="4"/>
      <c r="TN288" s="4"/>
      <c r="TO288" s="4"/>
      <c r="TP288" s="4"/>
      <c r="TQ288" s="4"/>
      <c r="TR288" s="4"/>
      <c r="TS288" s="4"/>
      <c r="TT288" s="4"/>
      <c r="TU288" s="4"/>
      <c r="TV288" s="4"/>
      <c r="TW288" s="4"/>
      <c r="TX288" s="4"/>
      <c r="TY288" s="4"/>
      <c r="TZ288" s="4"/>
      <c r="UA288" s="4"/>
      <c r="UB288" s="4"/>
      <c r="UC288" s="4"/>
      <c r="UD288" s="4"/>
      <c r="UE288" s="4"/>
      <c r="UF288" s="4"/>
      <c r="UG288" s="4"/>
      <c r="UH288" s="4"/>
      <c r="UI288" s="4"/>
      <c r="UJ288" s="4"/>
      <c r="UK288" s="4"/>
      <c r="UL288" s="4"/>
      <c r="UM288" s="4"/>
      <c r="UN288" s="4"/>
      <c r="UO288" s="4"/>
      <c r="UP288" s="4"/>
      <c r="UQ288" s="4"/>
      <c r="UR288" s="4"/>
      <c r="US288" s="4"/>
      <c r="UT288" s="4"/>
      <c r="UU288" s="4"/>
      <c r="UV288" s="4"/>
      <c r="UW288" s="4"/>
      <c r="UX288" s="4"/>
      <c r="UY288" s="4"/>
      <c r="UZ288" s="4"/>
      <c r="VA288" s="4"/>
      <c r="VB288" s="4"/>
      <c r="VC288" s="4"/>
      <c r="VD288" s="4"/>
      <c r="VE288" s="4"/>
      <c r="VF288" s="4"/>
      <c r="VG288" s="4"/>
      <c r="VH288" s="4"/>
      <c r="VI288" s="4"/>
      <c r="VJ288" s="4"/>
      <c r="VK288" s="4"/>
      <c r="VL288" s="4"/>
      <c r="VM288" s="4"/>
      <c r="VN288" s="4"/>
    </row>
    <row r="289" spans="14:586" x14ac:dyDescent="0.25"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/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/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/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4"/>
      <c r="QR289" s="4"/>
      <c r="QS289" s="4"/>
      <c r="QT289" s="4"/>
      <c r="QU289" s="4"/>
      <c r="QV289" s="4"/>
      <c r="QW289" s="4"/>
      <c r="QX289" s="4"/>
      <c r="QY289" s="4"/>
      <c r="QZ289" s="4"/>
      <c r="RA289" s="4"/>
      <c r="RB289" s="4"/>
      <c r="RC289" s="4"/>
      <c r="RD289" s="4"/>
      <c r="RE289" s="4"/>
      <c r="RF289" s="4"/>
      <c r="RG289" s="4"/>
      <c r="RH289" s="4"/>
      <c r="RI289" s="4"/>
      <c r="RJ289" s="4"/>
      <c r="RK289" s="4"/>
      <c r="RL289" s="4"/>
      <c r="RM289" s="4"/>
      <c r="RN289" s="4"/>
      <c r="RO289" s="4"/>
      <c r="RP289" s="4"/>
      <c r="RQ289" s="4"/>
      <c r="RR289" s="4"/>
      <c r="RS289" s="4"/>
      <c r="RT289" s="4"/>
      <c r="RU289" s="4"/>
      <c r="RV289" s="4"/>
      <c r="RW289" s="4"/>
      <c r="RX289" s="4"/>
      <c r="RY289" s="4"/>
      <c r="RZ289" s="4"/>
      <c r="SA289" s="4"/>
      <c r="SB289" s="4"/>
      <c r="SC289" s="4"/>
      <c r="SD289" s="4"/>
      <c r="SE289" s="4"/>
      <c r="SF289" s="4"/>
      <c r="SG289" s="4"/>
      <c r="SH289" s="4"/>
      <c r="SI289" s="4"/>
      <c r="SJ289" s="4"/>
      <c r="SK289" s="4"/>
      <c r="SL289" s="4"/>
      <c r="SM289" s="4"/>
      <c r="SN289" s="4"/>
      <c r="SO289" s="4"/>
      <c r="SP289" s="4"/>
      <c r="SQ289" s="4"/>
      <c r="SR289" s="4"/>
      <c r="SS289" s="4"/>
      <c r="ST289" s="4"/>
      <c r="SU289" s="4"/>
      <c r="SV289" s="4"/>
      <c r="SW289" s="4"/>
      <c r="SX289" s="4"/>
      <c r="SY289" s="4"/>
      <c r="SZ289" s="4"/>
      <c r="TA289" s="4"/>
      <c r="TB289" s="4"/>
      <c r="TC289" s="4"/>
      <c r="TD289" s="4"/>
      <c r="TE289" s="4"/>
      <c r="TF289" s="4"/>
      <c r="TG289" s="4"/>
      <c r="TH289" s="4"/>
      <c r="TI289" s="4"/>
      <c r="TJ289" s="4"/>
      <c r="TK289" s="4"/>
      <c r="TL289" s="4"/>
      <c r="TM289" s="4"/>
      <c r="TN289" s="4"/>
      <c r="TO289" s="4"/>
      <c r="TP289" s="4"/>
      <c r="TQ289" s="4"/>
      <c r="TR289" s="4"/>
      <c r="TS289" s="4"/>
      <c r="TT289" s="4"/>
      <c r="TU289" s="4"/>
      <c r="TV289" s="4"/>
      <c r="TW289" s="4"/>
      <c r="TX289" s="4"/>
      <c r="TY289" s="4"/>
      <c r="TZ289" s="4"/>
      <c r="UA289" s="4"/>
      <c r="UB289" s="4"/>
      <c r="UC289" s="4"/>
      <c r="UD289" s="4"/>
      <c r="UE289" s="4"/>
      <c r="UF289" s="4"/>
      <c r="UG289" s="4"/>
      <c r="UH289" s="4"/>
      <c r="UI289" s="4"/>
      <c r="UJ289" s="4"/>
      <c r="UK289" s="4"/>
      <c r="UL289" s="4"/>
      <c r="UM289" s="4"/>
      <c r="UN289" s="4"/>
      <c r="UO289" s="4"/>
      <c r="UP289" s="4"/>
      <c r="UQ289" s="4"/>
      <c r="UR289" s="4"/>
      <c r="US289" s="4"/>
      <c r="UT289" s="4"/>
      <c r="UU289" s="4"/>
      <c r="UV289" s="4"/>
      <c r="UW289" s="4"/>
      <c r="UX289" s="4"/>
      <c r="UY289" s="4"/>
      <c r="UZ289" s="4"/>
      <c r="VA289" s="4"/>
      <c r="VB289" s="4"/>
      <c r="VC289" s="4"/>
      <c r="VD289" s="4"/>
      <c r="VE289" s="4"/>
      <c r="VF289" s="4"/>
      <c r="VG289" s="4"/>
      <c r="VH289" s="4"/>
      <c r="VI289" s="4"/>
      <c r="VJ289" s="4"/>
      <c r="VK289" s="4"/>
      <c r="VL289" s="4"/>
      <c r="VM289" s="4"/>
      <c r="VN289" s="4"/>
    </row>
    <row r="290" spans="14:586" x14ac:dyDescent="0.25"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/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/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/>
      <c r="PA290" s="4"/>
      <c r="PB290" s="4"/>
      <c r="PC290" s="4"/>
      <c r="PD290" s="4"/>
      <c r="PE290" s="4"/>
      <c r="PF290" s="4"/>
      <c r="PG290" s="4"/>
      <c r="PH290" s="4"/>
      <c r="PI290" s="4"/>
      <c r="PJ290" s="4"/>
      <c r="PK290" s="4"/>
      <c r="PL290" s="4"/>
      <c r="PM290" s="4"/>
      <c r="PN290" s="4"/>
      <c r="PO290" s="4"/>
      <c r="PP290" s="4"/>
      <c r="PQ290" s="4"/>
      <c r="PR290" s="4"/>
      <c r="PS290" s="4"/>
      <c r="PT290" s="4"/>
      <c r="PU290" s="4"/>
      <c r="PV290" s="4"/>
      <c r="PW290" s="4"/>
      <c r="PX290" s="4"/>
      <c r="PY290" s="4"/>
      <c r="PZ290" s="4"/>
      <c r="QA290" s="4"/>
      <c r="QB290" s="4"/>
      <c r="QC290" s="4"/>
      <c r="QD290" s="4"/>
      <c r="QE290" s="4"/>
      <c r="QF290" s="4"/>
      <c r="QG290" s="4"/>
      <c r="QH290" s="4"/>
      <c r="QI290" s="4"/>
      <c r="QJ290" s="4"/>
      <c r="QK290" s="4"/>
      <c r="QL290" s="4"/>
      <c r="QM290" s="4"/>
      <c r="QN290" s="4"/>
      <c r="QO290" s="4"/>
      <c r="QP290" s="4"/>
      <c r="QQ290" s="4"/>
      <c r="QR290" s="4"/>
      <c r="QS290" s="4"/>
      <c r="QT290" s="4"/>
      <c r="QU290" s="4"/>
      <c r="QV290" s="4"/>
      <c r="QW290" s="4"/>
      <c r="QX290" s="4"/>
      <c r="QY290" s="4"/>
      <c r="QZ290" s="4"/>
      <c r="RA290" s="4"/>
      <c r="RB290" s="4"/>
      <c r="RC290" s="4"/>
      <c r="RD290" s="4"/>
      <c r="RE290" s="4"/>
      <c r="RF290" s="4"/>
      <c r="RG290" s="4"/>
      <c r="RH290" s="4"/>
      <c r="RI290" s="4"/>
      <c r="RJ290" s="4"/>
      <c r="RK290" s="4"/>
      <c r="RL290" s="4"/>
      <c r="RM290" s="4"/>
      <c r="RN290" s="4"/>
      <c r="RO290" s="4"/>
      <c r="RP290" s="4"/>
      <c r="RQ290" s="4"/>
      <c r="RR290" s="4"/>
      <c r="RS290" s="4"/>
      <c r="RT290" s="4"/>
      <c r="RU290" s="4"/>
      <c r="RV290" s="4"/>
      <c r="RW290" s="4"/>
      <c r="RX290" s="4"/>
      <c r="RY290" s="4"/>
      <c r="RZ290" s="4"/>
      <c r="SA290" s="4"/>
      <c r="SB290" s="4"/>
      <c r="SC290" s="4"/>
      <c r="SD290" s="4"/>
      <c r="SE290" s="4"/>
      <c r="SF290" s="4"/>
      <c r="SG290" s="4"/>
      <c r="SH290" s="4"/>
      <c r="SI290" s="4"/>
      <c r="SJ290" s="4"/>
      <c r="SK290" s="4"/>
      <c r="SL290" s="4"/>
      <c r="SM290" s="4"/>
      <c r="SN290" s="4"/>
      <c r="SO290" s="4"/>
      <c r="SP290" s="4"/>
      <c r="SQ290" s="4"/>
      <c r="SR290" s="4"/>
      <c r="SS290" s="4"/>
      <c r="ST290" s="4"/>
      <c r="SU290" s="4"/>
      <c r="SV290" s="4"/>
      <c r="SW290" s="4"/>
      <c r="SX290" s="4"/>
      <c r="SY290" s="4"/>
      <c r="SZ290" s="4"/>
      <c r="TA290" s="4"/>
      <c r="TB290" s="4"/>
      <c r="TC290" s="4"/>
      <c r="TD290" s="4"/>
      <c r="TE290" s="4"/>
      <c r="TF290" s="4"/>
      <c r="TG290" s="4"/>
      <c r="TH290" s="4"/>
      <c r="TI290" s="4"/>
      <c r="TJ290" s="4"/>
      <c r="TK290" s="4"/>
      <c r="TL290" s="4"/>
      <c r="TM290" s="4"/>
      <c r="TN290" s="4"/>
      <c r="TO290" s="4"/>
      <c r="TP290" s="4"/>
      <c r="TQ290" s="4"/>
      <c r="TR290" s="4"/>
      <c r="TS290" s="4"/>
      <c r="TT290" s="4"/>
      <c r="TU290" s="4"/>
      <c r="TV290" s="4"/>
      <c r="TW290" s="4"/>
      <c r="TX290" s="4"/>
      <c r="TY290" s="4"/>
      <c r="TZ290" s="4"/>
      <c r="UA290" s="4"/>
      <c r="UB290" s="4"/>
      <c r="UC290" s="4"/>
      <c r="UD290" s="4"/>
      <c r="UE290" s="4"/>
      <c r="UF290" s="4"/>
      <c r="UG290" s="4"/>
      <c r="UH290" s="4"/>
      <c r="UI290" s="4"/>
      <c r="UJ290" s="4"/>
      <c r="UK290" s="4"/>
      <c r="UL290" s="4"/>
      <c r="UM290" s="4"/>
      <c r="UN290" s="4"/>
      <c r="UO290" s="4"/>
      <c r="UP290" s="4"/>
      <c r="UQ290" s="4"/>
      <c r="UR290" s="4"/>
      <c r="US290" s="4"/>
      <c r="UT290" s="4"/>
      <c r="UU290" s="4"/>
      <c r="UV290" s="4"/>
      <c r="UW290" s="4"/>
      <c r="UX290" s="4"/>
      <c r="UY290" s="4"/>
      <c r="UZ290" s="4"/>
      <c r="VA290" s="4"/>
      <c r="VB290" s="4"/>
      <c r="VC290" s="4"/>
      <c r="VD290" s="4"/>
      <c r="VE290" s="4"/>
      <c r="VF290" s="4"/>
      <c r="VG290" s="4"/>
      <c r="VH290" s="4"/>
      <c r="VI290" s="4"/>
      <c r="VJ290" s="4"/>
      <c r="VK290" s="4"/>
      <c r="VL290" s="4"/>
      <c r="VM290" s="4"/>
      <c r="VN290" s="4"/>
    </row>
    <row r="291" spans="14:586" x14ac:dyDescent="0.25"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/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/>
      <c r="NK291" s="4"/>
      <c r="NL291" s="4"/>
      <c r="NM291" s="4"/>
      <c r="NN291" s="4"/>
      <c r="NO291" s="4"/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/>
      <c r="OO291" s="4"/>
      <c r="OP291" s="4"/>
      <c r="OQ291" s="4"/>
      <c r="OR291" s="4"/>
      <c r="OS291" s="4"/>
      <c r="OT291" s="4"/>
      <c r="OU291" s="4"/>
      <c r="OV291" s="4"/>
      <c r="OW291" s="4"/>
      <c r="OX291" s="4"/>
      <c r="OY291" s="4"/>
      <c r="OZ291" s="4"/>
      <c r="PA291" s="4"/>
      <c r="PB291" s="4"/>
      <c r="PC291" s="4"/>
      <c r="PD291" s="4"/>
      <c r="PE291" s="4"/>
      <c r="PF291" s="4"/>
      <c r="PG291" s="4"/>
      <c r="PH291" s="4"/>
      <c r="PI291" s="4"/>
      <c r="PJ291" s="4"/>
      <c r="PK291" s="4"/>
      <c r="PL291" s="4"/>
      <c r="PM291" s="4"/>
      <c r="PN291" s="4"/>
      <c r="PO291" s="4"/>
      <c r="PP291" s="4"/>
      <c r="PQ291" s="4"/>
      <c r="PR291" s="4"/>
      <c r="PS291" s="4"/>
      <c r="PT291" s="4"/>
      <c r="PU291" s="4"/>
      <c r="PV291" s="4"/>
      <c r="PW291" s="4"/>
      <c r="PX291" s="4"/>
      <c r="PY291" s="4"/>
      <c r="PZ291" s="4"/>
      <c r="QA291" s="4"/>
      <c r="QB291" s="4"/>
      <c r="QC291" s="4"/>
      <c r="QD291" s="4"/>
      <c r="QE291" s="4"/>
      <c r="QF291" s="4"/>
      <c r="QG291" s="4"/>
      <c r="QH291" s="4"/>
      <c r="QI291" s="4"/>
      <c r="QJ291" s="4"/>
      <c r="QK291" s="4"/>
      <c r="QL291" s="4"/>
      <c r="QM291" s="4"/>
      <c r="QN291" s="4"/>
      <c r="QO291" s="4"/>
      <c r="QP291" s="4"/>
      <c r="QQ291" s="4"/>
      <c r="QR291" s="4"/>
      <c r="QS291" s="4"/>
      <c r="QT291" s="4"/>
      <c r="QU291" s="4"/>
      <c r="QV291" s="4"/>
      <c r="QW291" s="4"/>
      <c r="QX291" s="4"/>
      <c r="QY291" s="4"/>
      <c r="QZ291" s="4"/>
      <c r="RA291" s="4"/>
      <c r="RB291" s="4"/>
      <c r="RC291" s="4"/>
      <c r="RD291" s="4"/>
      <c r="RE291" s="4"/>
      <c r="RF291" s="4"/>
      <c r="RG291" s="4"/>
      <c r="RH291" s="4"/>
      <c r="RI291" s="4"/>
      <c r="RJ291" s="4"/>
      <c r="RK291" s="4"/>
      <c r="RL291" s="4"/>
      <c r="RM291" s="4"/>
      <c r="RN291" s="4"/>
      <c r="RO291" s="4"/>
      <c r="RP291" s="4"/>
      <c r="RQ291" s="4"/>
      <c r="RR291" s="4"/>
      <c r="RS291" s="4"/>
      <c r="RT291" s="4"/>
      <c r="RU291" s="4"/>
      <c r="RV291" s="4"/>
      <c r="RW291" s="4"/>
      <c r="RX291" s="4"/>
      <c r="RY291" s="4"/>
      <c r="RZ291" s="4"/>
      <c r="SA291" s="4"/>
      <c r="SB291" s="4"/>
      <c r="SC291" s="4"/>
      <c r="SD291" s="4"/>
      <c r="SE291" s="4"/>
      <c r="SF291" s="4"/>
      <c r="SG291" s="4"/>
      <c r="SH291" s="4"/>
      <c r="SI291" s="4"/>
      <c r="SJ291" s="4"/>
      <c r="SK291" s="4"/>
      <c r="SL291" s="4"/>
      <c r="SM291" s="4"/>
      <c r="SN291" s="4"/>
      <c r="SO291" s="4"/>
      <c r="SP291" s="4"/>
      <c r="SQ291" s="4"/>
      <c r="SR291" s="4"/>
      <c r="SS291" s="4"/>
      <c r="ST291" s="4"/>
      <c r="SU291" s="4"/>
      <c r="SV291" s="4"/>
      <c r="SW291" s="4"/>
      <c r="SX291" s="4"/>
      <c r="SY291" s="4"/>
      <c r="SZ291" s="4"/>
      <c r="TA291" s="4"/>
      <c r="TB291" s="4"/>
      <c r="TC291" s="4"/>
      <c r="TD291" s="4"/>
      <c r="TE291" s="4"/>
      <c r="TF291" s="4"/>
      <c r="TG291" s="4"/>
      <c r="TH291" s="4"/>
      <c r="TI291" s="4"/>
      <c r="TJ291" s="4"/>
      <c r="TK291" s="4"/>
      <c r="TL291" s="4"/>
      <c r="TM291" s="4"/>
      <c r="TN291" s="4"/>
      <c r="TO291" s="4"/>
      <c r="TP291" s="4"/>
      <c r="TQ291" s="4"/>
      <c r="TR291" s="4"/>
      <c r="TS291" s="4"/>
      <c r="TT291" s="4"/>
      <c r="TU291" s="4"/>
      <c r="TV291" s="4"/>
      <c r="TW291" s="4"/>
      <c r="TX291" s="4"/>
      <c r="TY291" s="4"/>
      <c r="TZ291" s="4"/>
      <c r="UA291" s="4"/>
      <c r="UB291" s="4"/>
      <c r="UC291" s="4"/>
      <c r="UD291" s="4"/>
      <c r="UE291" s="4"/>
      <c r="UF291" s="4"/>
      <c r="UG291" s="4"/>
      <c r="UH291" s="4"/>
      <c r="UI291" s="4"/>
      <c r="UJ291" s="4"/>
      <c r="UK291" s="4"/>
      <c r="UL291" s="4"/>
      <c r="UM291" s="4"/>
      <c r="UN291" s="4"/>
      <c r="UO291" s="4"/>
      <c r="UP291" s="4"/>
      <c r="UQ291" s="4"/>
      <c r="UR291" s="4"/>
      <c r="US291" s="4"/>
      <c r="UT291" s="4"/>
      <c r="UU291" s="4"/>
      <c r="UV291" s="4"/>
      <c r="UW291" s="4"/>
      <c r="UX291" s="4"/>
      <c r="UY291" s="4"/>
      <c r="UZ291" s="4"/>
      <c r="VA291" s="4"/>
      <c r="VB291" s="4"/>
      <c r="VC291" s="4"/>
      <c r="VD291" s="4"/>
      <c r="VE291" s="4"/>
      <c r="VF291" s="4"/>
      <c r="VG291" s="4"/>
      <c r="VH291" s="4"/>
      <c r="VI291" s="4"/>
      <c r="VJ291" s="4"/>
      <c r="VK291" s="4"/>
      <c r="VL291" s="4"/>
      <c r="VM291" s="4"/>
      <c r="VN291" s="4"/>
    </row>
    <row r="292" spans="14:586" x14ac:dyDescent="0.25"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/>
      <c r="OP292" s="4"/>
      <c r="OQ292" s="4"/>
      <c r="OR292" s="4"/>
      <c r="OS292" s="4"/>
      <c r="OT292" s="4"/>
      <c r="OU292" s="4"/>
      <c r="OV292" s="4"/>
      <c r="OW292" s="4"/>
      <c r="OX292" s="4"/>
      <c r="OY292" s="4"/>
      <c r="OZ292" s="4"/>
      <c r="PA292" s="4"/>
      <c r="PB292" s="4"/>
      <c r="PC292" s="4"/>
      <c r="PD292" s="4"/>
      <c r="PE292" s="4"/>
      <c r="PF292" s="4"/>
      <c r="PG292" s="4"/>
      <c r="PH292" s="4"/>
      <c r="PI292" s="4"/>
      <c r="PJ292" s="4"/>
      <c r="PK292" s="4"/>
      <c r="PL292" s="4"/>
      <c r="PM292" s="4"/>
      <c r="PN292" s="4"/>
      <c r="PO292" s="4"/>
      <c r="PP292" s="4"/>
      <c r="PQ292" s="4"/>
      <c r="PR292" s="4"/>
      <c r="PS292" s="4"/>
      <c r="PT292" s="4"/>
      <c r="PU292" s="4"/>
      <c r="PV292" s="4"/>
      <c r="PW292" s="4"/>
      <c r="PX292" s="4"/>
      <c r="PY292" s="4"/>
      <c r="PZ292" s="4"/>
      <c r="QA292" s="4"/>
      <c r="QB292" s="4"/>
      <c r="QC292" s="4"/>
      <c r="QD292" s="4"/>
      <c r="QE292" s="4"/>
      <c r="QF292" s="4"/>
      <c r="QG292" s="4"/>
      <c r="QH292" s="4"/>
      <c r="QI292" s="4"/>
      <c r="QJ292" s="4"/>
      <c r="QK292" s="4"/>
      <c r="QL292" s="4"/>
      <c r="QM292" s="4"/>
      <c r="QN292" s="4"/>
      <c r="QO292" s="4"/>
      <c r="QP292" s="4"/>
      <c r="QQ292" s="4"/>
      <c r="QR292" s="4"/>
      <c r="QS292" s="4"/>
      <c r="QT292" s="4"/>
      <c r="QU292" s="4"/>
      <c r="QV292" s="4"/>
      <c r="QW292" s="4"/>
      <c r="QX292" s="4"/>
      <c r="QY292" s="4"/>
      <c r="QZ292" s="4"/>
      <c r="RA292" s="4"/>
      <c r="RB292" s="4"/>
      <c r="RC292" s="4"/>
      <c r="RD292" s="4"/>
      <c r="RE292" s="4"/>
      <c r="RF292" s="4"/>
      <c r="RG292" s="4"/>
      <c r="RH292" s="4"/>
      <c r="RI292" s="4"/>
      <c r="RJ292" s="4"/>
      <c r="RK292" s="4"/>
      <c r="RL292" s="4"/>
      <c r="RM292" s="4"/>
      <c r="RN292" s="4"/>
      <c r="RO292" s="4"/>
      <c r="RP292" s="4"/>
      <c r="RQ292" s="4"/>
      <c r="RR292" s="4"/>
      <c r="RS292" s="4"/>
      <c r="RT292" s="4"/>
      <c r="RU292" s="4"/>
      <c r="RV292" s="4"/>
      <c r="RW292" s="4"/>
      <c r="RX292" s="4"/>
      <c r="RY292" s="4"/>
      <c r="RZ292" s="4"/>
      <c r="SA292" s="4"/>
      <c r="SB292" s="4"/>
      <c r="SC292" s="4"/>
      <c r="SD292" s="4"/>
      <c r="SE292" s="4"/>
      <c r="SF292" s="4"/>
      <c r="SG292" s="4"/>
      <c r="SH292" s="4"/>
      <c r="SI292" s="4"/>
      <c r="SJ292" s="4"/>
      <c r="SK292" s="4"/>
      <c r="SL292" s="4"/>
      <c r="SM292" s="4"/>
      <c r="SN292" s="4"/>
      <c r="SO292" s="4"/>
      <c r="SP292" s="4"/>
      <c r="SQ292" s="4"/>
      <c r="SR292" s="4"/>
      <c r="SS292" s="4"/>
      <c r="ST292" s="4"/>
      <c r="SU292" s="4"/>
      <c r="SV292" s="4"/>
      <c r="SW292" s="4"/>
      <c r="SX292" s="4"/>
      <c r="SY292" s="4"/>
      <c r="SZ292" s="4"/>
      <c r="TA292" s="4"/>
      <c r="TB292" s="4"/>
      <c r="TC292" s="4"/>
      <c r="TD292" s="4"/>
      <c r="TE292" s="4"/>
      <c r="TF292" s="4"/>
      <c r="TG292" s="4"/>
      <c r="TH292" s="4"/>
      <c r="TI292" s="4"/>
      <c r="TJ292" s="4"/>
      <c r="TK292" s="4"/>
      <c r="TL292" s="4"/>
      <c r="TM292" s="4"/>
      <c r="TN292" s="4"/>
      <c r="TO292" s="4"/>
      <c r="TP292" s="4"/>
      <c r="TQ292" s="4"/>
      <c r="TR292" s="4"/>
      <c r="TS292" s="4"/>
      <c r="TT292" s="4"/>
      <c r="TU292" s="4"/>
      <c r="TV292" s="4"/>
      <c r="TW292" s="4"/>
      <c r="TX292" s="4"/>
      <c r="TY292" s="4"/>
      <c r="TZ292" s="4"/>
      <c r="UA292" s="4"/>
      <c r="UB292" s="4"/>
      <c r="UC292" s="4"/>
      <c r="UD292" s="4"/>
      <c r="UE292" s="4"/>
      <c r="UF292" s="4"/>
      <c r="UG292" s="4"/>
      <c r="UH292" s="4"/>
      <c r="UI292" s="4"/>
      <c r="UJ292" s="4"/>
      <c r="UK292" s="4"/>
      <c r="UL292" s="4"/>
      <c r="UM292" s="4"/>
      <c r="UN292" s="4"/>
      <c r="UO292" s="4"/>
      <c r="UP292" s="4"/>
      <c r="UQ292" s="4"/>
      <c r="UR292" s="4"/>
      <c r="US292" s="4"/>
      <c r="UT292" s="4"/>
      <c r="UU292" s="4"/>
      <c r="UV292" s="4"/>
      <c r="UW292" s="4"/>
      <c r="UX292" s="4"/>
      <c r="UY292" s="4"/>
      <c r="UZ292" s="4"/>
      <c r="VA292" s="4"/>
      <c r="VB292" s="4"/>
      <c r="VC292" s="4"/>
      <c r="VD292" s="4"/>
      <c r="VE292" s="4"/>
      <c r="VF292" s="4"/>
      <c r="VG292" s="4"/>
      <c r="VH292" s="4"/>
      <c r="VI292" s="4"/>
      <c r="VJ292" s="4"/>
      <c r="VK292" s="4"/>
      <c r="VL292" s="4"/>
      <c r="VM292" s="4"/>
      <c r="VN292" s="4"/>
    </row>
    <row r="293" spans="14:586" x14ac:dyDescent="0.25"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/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/>
      <c r="OE293" s="4"/>
      <c r="OF293" s="4"/>
      <c r="OG293" s="4"/>
      <c r="OH293" s="4"/>
      <c r="OI293" s="4"/>
      <c r="OJ293" s="4"/>
      <c r="OK293" s="4"/>
      <c r="OL293" s="4"/>
      <c r="OM293" s="4"/>
      <c r="ON293" s="4"/>
      <c r="OO293" s="4"/>
      <c r="OP293" s="4"/>
      <c r="OQ293" s="4"/>
      <c r="OR293" s="4"/>
      <c r="OS293" s="4"/>
      <c r="OT293" s="4"/>
      <c r="OU293" s="4"/>
      <c r="OV293" s="4"/>
      <c r="OW293" s="4"/>
      <c r="OX293" s="4"/>
      <c r="OY293" s="4"/>
      <c r="OZ293" s="4"/>
      <c r="PA293" s="4"/>
      <c r="PB293" s="4"/>
      <c r="PC293" s="4"/>
      <c r="PD293" s="4"/>
      <c r="PE293" s="4"/>
      <c r="PF293" s="4"/>
      <c r="PG293" s="4"/>
      <c r="PH293" s="4"/>
      <c r="PI293" s="4"/>
      <c r="PJ293" s="4"/>
      <c r="PK293" s="4"/>
      <c r="PL293" s="4"/>
      <c r="PM293" s="4"/>
      <c r="PN293" s="4"/>
      <c r="PO293" s="4"/>
      <c r="PP293" s="4"/>
      <c r="PQ293" s="4"/>
      <c r="PR293" s="4"/>
      <c r="PS293" s="4"/>
      <c r="PT293" s="4"/>
      <c r="PU293" s="4"/>
      <c r="PV293" s="4"/>
      <c r="PW293" s="4"/>
      <c r="PX293" s="4"/>
      <c r="PY293" s="4"/>
      <c r="PZ293" s="4"/>
      <c r="QA293" s="4"/>
      <c r="QB293" s="4"/>
      <c r="QC293" s="4"/>
      <c r="QD293" s="4"/>
      <c r="QE293" s="4"/>
      <c r="QF293" s="4"/>
      <c r="QG293" s="4"/>
      <c r="QH293" s="4"/>
      <c r="QI293" s="4"/>
      <c r="QJ293" s="4"/>
      <c r="QK293" s="4"/>
      <c r="QL293" s="4"/>
      <c r="QM293" s="4"/>
      <c r="QN293" s="4"/>
      <c r="QO293" s="4"/>
      <c r="QP293" s="4"/>
      <c r="QQ293" s="4"/>
      <c r="QR293" s="4"/>
      <c r="QS293" s="4"/>
      <c r="QT293" s="4"/>
      <c r="QU293" s="4"/>
      <c r="QV293" s="4"/>
      <c r="QW293" s="4"/>
      <c r="QX293" s="4"/>
      <c r="QY293" s="4"/>
      <c r="QZ293" s="4"/>
      <c r="RA293" s="4"/>
      <c r="RB293" s="4"/>
      <c r="RC293" s="4"/>
      <c r="RD293" s="4"/>
      <c r="RE293" s="4"/>
      <c r="RF293" s="4"/>
      <c r="RG293" s="4"/>
      <c r="RH293" s="4"/>
      <c r="RI293" s="4"/>
      <c r="RJ293" s="4"/>
      <c r="RK293" s="4"/>
      <c r="RL293" s="4"/>
      <c r="RM293" s="4"/>
      <c r="RN293" s="4"/>
      <c r="RO293" s="4"/>
      <c r="RP293" s="4"/>
      <c r="RQ293" s="4"/>
      <c r="RR293" s="4"/>
      <c r="RS293" s="4"/>
      <c r="RT293" s="4"/>
      <c r="RU293" s="4"/>
      <c r="RV293" s="4"/>
      <c r="RW293" s="4"/>
      <c r="RX293" s="4"/>
      <c r="RY293" s="4"/>
      <c r="RZ293" s="4"/>
      <c r="SA293" s="4"/>
      <c r="SB293" s="4"/>
      <c r="SC293" s="4"/>
      <c r="SD293" s="4"/>
      <c r="SE293" s="4"/>
      <c r="SF293" s="4"/>
      <c r="SG293" s="4"/>
      <c r="SH293" s="4"/>
      <c r="SI293" s="4"/>
      <c r="SJ293" s="4"/>
      <c r="SK293" s="4"/>
      <c r="SL293" s="4"/>
      <c r="SM293" s="4"/>
      <c r="SN293" s="4"/>
      <c r="SO293" s="4"/>
      <c r="SP293" s="4"/>
      <c r="SQ293" s="4"/>
      <c r="SR293" s="4"/>
      <c r="SS293" s="4"/>
      <c r="ST293" s="4"/>
      <c r="SU293" s="4"/>
      <c r="SV293" s="4"/>
      <c r="SW293" s="4"/>
      <c r="SX293" s="4"/>
      <c r="SY293" s="4"/>
      <c r="SZ293" s="4"/>
      <c r="TA293" s="4"/>
      <c r="TB293" s="4"/>
      <c r="TC293" s="4"/>
      <c r="TD293" s="4"/>
      <c r="TE293" s="4"/>
      <c r="TF293" s="4"/>
      <c r="TG293" s="4"/>
      <c r="TH293" s="4"/>
      <c r="TI293" s="4"/>
      <c r="TJ293" s="4"/>
      <c r="TK293" s="4"/>
      <c r="TL293" s="4"/>
      <c r="TM293" s="4"/>
      <c r="TN293" s="4"/>
      <c r="TO293" s="4"/>
      <c r="TP293" s="4"/>
      <c r="TQ293" s="4"/>
      <c r="TR293" s="4"/>
      <c r="TS293" s="4"/>
      <c r="TT293" s="4"/>
      <c r="TU293" s="4"/>
      <c r="TV293" s="4"/>
      <c r="TW293" s="4"/>
      <c r="TX293" s="4"/>
      <c r="TY293" s="4"/>
      <c r="TZ293" s="4"/>
      <c r="UA293" s="4"/>
      <c r="UB293" s="4"/>
      <c r="UC293" s="4"/>
      <c r="UD293" s="4"/>
      <c r="UE293" s="4"/>
      <c r="UF293" s="4"/>
      <c r="UG293" s="4"/>
      <c r="UH293" s="4"/>
      <c r="UI293" s="4"/>
      <c r="UJ293" s="4"/>
      <c r="UK293" s="4"/>
      <c r="UL293" s="4"/>
      <c r="UM293" s="4"/>
      <c r="UN293" s="4"/>
      <c r="UO293" s="4"/>
      <c r="UP293" s="4"/>
      <c r="UQ293" s="4"/>
      <c r="UR293" s="4"/>
      <c r="US293" s="4"/>
      <c r="UT293" s="4"/>
      <c r="UU293" s="4"/>
      <c r="UV293" s="4"/>
      <c r="UW293" s="4"/>
      <c r="UX293" s="4"/>
      <c r="UY293" s="4"/>
      <c r="UZ293" s="4"/>
      <c r="VA293" s="4"/>
      <c r="VB293" s="4"/>
      <c r="VC293" s="4"/>
      <c r="VD293" s="4"/>
      <c r="VE293" s="4"/>
      <c r="VF293" s="4"/>
      <c r="VG293" s="4"/>
      <c r="VH293" s="4"/>
      <c r="VI293" s="4"/>
      <c r="VJ293" s="4"/>
      <c r="VK293" s="4"/>
      <c r="VL293" s="4"/>
      <c r="VM293" s="4"/>
      <c r="VN293" s="4"/>
    </row>
    <row r="294" spans="14:586" x14ac:dyDescent="0.25"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/>
      <c r="OE294" s="4"/>
      <c r="OF294" s="4"/>
      <c r="OG294" s="4"/>
      <c r="OH294" s="4"/>
      <c r="OI294" s="4"/>
      <c r="OJ294" s="4"/>
      <c r="OK294" s="4"/>
      <c r="OL294" s="4"/>
      <c r="OM294" s="4"/>
      <c r="ON294" s="4"/>
      <c r="OO294" s="4"/>
      <c r="OP294" s="4"/>
      <c r="OQ294" s="4"/>
      <c r="OR294" s="4"/>
      <c r="OS294" s="4"/>
      <c r="OT294" s="4"/>
      <c r="OU294" s="4"/>
      <c r="OV294" s="4"/>
      <c r="OW294" s="4"/>
      <c r="OX294" s="4"/>
      <c r="OY294" s="4"/>
      <c r="OZ294" s="4"/>
      <c r="PA294" s="4"/>
      <c r="PB294" s="4"/>
      <c r="PC294" s="4"/>
      <c r="PD294" s="4"/>
      <c r="PE294" s="4"/>
      <c r="PF294" s="4"/>
      <c r="PG294" s="4"/>
      <c r="PH294" s="4"/>
      <c r="PI294" s="4"/>
      <c r="PJ294" s="4"/>
      <c r="PK294" s="4"/>
      <c r="PL294" s="4"/>
      <c r="PM294" s="4"/>
      <c r="PN294" s="4"/>
      <c r="PO294" s="4"/>
      <c r="PP294" s="4"/>
      <c r="PQ294" s="4"/>
      <c r="PR294" s="4"/>
      <c r="PS294" s="4"/>
      <c r="PT294" s="4"/>
      <c r="PU294" s="4"/>
      <c r="PV294" s="4"/>
      <c r="PW294" s="4"/>
      <c r="PX294" s="4"/>
      <c r="PY294" s="4"/>
      <c r="PZ294" s="4"/>
      <c r="QA294" s="4"/>
      <c r="QB294" s="4"/>
      <c r="QC294" s="4"/>
      <c r="QD294" s="4"/>
      <c r="QE294" s="4"/>
      <c r="QF294" s="4"/>
      <c r="QG294" s="4"/>
      <c r="QH294" s="4"/>
      <c r="QI294" s="4"/>
      <c r="QJ294" s="4"/>
      <c r="QK294" s="4"/>
      <c r="QL294" s="4"/>
      <c r="QM294" s="4"/>
      <c r="QN294" s="4"/>
      <c r="QO294" s="4"/>
      <c r="QP294" s="4"/>
      <c r="QQ294" s="4"/>
      <c r="QR294" s="4"/>
      <c r="QS294" s="4"/>
      <c r="QT294" s="4"/>
      <c r="QU294" s="4"/>
      <c r="QV294" s="4"/>
      <c r="QW294" s="4"/>
      <c r="QX294" s="4"/>
      <c r="QY294" s="4"/>
      <c r="QZ294" s="4"/>
      <c r="RA294" s="4"/>
      <c r="RB294" s="4"/>
      <c r="RC294" s="4"/>
      <c r="RD294" s="4"/>
      <c r="RE294" s="4"/>
      <c r="RF294" s="4"/>
      <c r="RG294" s="4"/>
      <c r="RH294" s="4"/>
      <c r="RI294" s="4"/>
      <c r="RJ294" s="4"/>
      <c r="RK294" s="4"/>
      <c r="RL294" s="4"/>
      <c r="RM294" s="4"/>
      <c r="RN294" s="4"/>
      <c r="RO294" s="4"/>
      <c r="RP294" s="4"/>
      <c r="RQ294" s="4"/>
      <c r="RR294" s="4"/>
      <c r="RS294" s="4"/>
      <c r="RT294" s="4"/>
      <c r="RU294" s="4"/>
      <c r="RV294" s="4"/>
      <c r="RW294" s="4"/>
      <c r="RX294" s="4"/>
      <c r="RY294" s="4"/>
      <c r="RZ294" s="4"/>
      <c r="SA294" s="4"/>
      <c r="SB294" s="4"/>
      <c r="SC294" s="4"/>
      <c r="SD294" s="4"/>
      <c r="SE294" s="4"/>
      <c r="SF294" s="4"/>
      <c r="SG294" s="4"/>
      <c r="SH294" s="4"/>
      <c r="SI294" s="4"/>
      <c r="SJ294" s="4"/>
      <c r="SK294" s="4"/>
      <c r="SL294" s="4"/>
      <c r="SM294" s="4"/>
      <c r="SN294" s="4"/>
      <c r="SO294" s="4"/>
      <c r="SP294" s="4"/>
      <c r="SQ294" s="4"/>
      <c r="SR294" s="4"/>
      <c r="SS294" s="4"/>
      <c r="ST294" s="4"/>
      <c r="SU294" s="4"/>
      <c r="SV294" s="4"/>
      <c r="SW294" s="4"/>
      <c r="SX294" s="4"/>
      <c r="SY294" s="4"/>
      <c r="SZ294" s="4"/>
      <c r="TA294" s="4"/>
      <c r="TB294" s="4"/>
      <c r="TC294" s="4"/>
      <c r="TD294" s="4"/>
      <c r="TE294" s="4"/>
      <c r="TF294" s="4"/>
      <c r="TG294" s="4"/>
      <c r="TH294" s="4"/>
      <c r="TI294" s="4"/>
      <c r="TJ294" s="4"/>
      <c r="TK294" s="4"/>
      <c r="TL294" s="4"/>
      <c r="TM294" s="4"/>
      <c r="TN294" s="4"/>
      <c r="TO294" s="4"/>
      <c r="TP294" s="4"/>
      <c r="TQ294" s="4"/>
      <c r="TR294" s="4"/>
      <c r="TS294" s="4"/>
      <c r="TT294" s="4"/>
      <c r="TU294" s="4"/>
      <c r="TV294" s="4"/>
      <c r="TW294" s="4"/>
      <c r="TX294" s="4"/>
      <c r="TY294" s="4"/>
      <c r="TZ294" s="4"/>
      <c r="UA294" s="4"/>
      <c r="UB294" s="4"/>
      <c r="UC294" s="4"/>
      <c r="UD294" s="4"/>
      <c r="UE294" s="4"/>
      <c r="UF294" s="4"/>
      <c r="UG294" s="4"/>
      <c r="UH294" s="4"/>
      <c r="UI294" s="4"/>
      <c r="UJ294" s="4"/>
      <c r="UK294" s="4"/>
      <c r="UL294" s="4"/>
      <c r="UM294" s="4"/>
      <c r="UN294" s="4"/>
      <c r="UO294" s="4"/>
      <c r="UP294" s="4"/>
      <c r="UQ294" s="4"/>
      <c r="UR294" s="4"/>
      <c r="US294" s="4"/>
      <c r="UT294" s="4"/>
      <c r="UU294" s="4"/>
      <c r="UV294" s="4"/>
      <c r="UW294" s="4"/>
      <c r="UX294" s="4"/>
      <c r="UY294" s="4"/>
      <c r="UZ294" s="4"/>
      <c r="VA294" s="4"/>
      <c r="VB294" s="4"/>
      <c r="VC294" s="4"/>
      <c r="VD294" s="4"/>
      <c r="VE294" s="4"/>
      <c r="VF294" s="4"/>
      <c r="VG294" s="4"/>
      <c r="VH294" s="4"/>
      <c r="VI294" s="4"/>
      <c r="VJ294" s="4"/>
      <c r="VK294" s="4"/>
      <c r="VL294" s="4"/>
      <c r="VM294" s="4"/>
      <c r="VN294" s="4"/>
    </row>
    <row r="295" spans="14:586" x14ac:dyDescent="0.25"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/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/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/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/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4"/>
      <c r="QR295" s="4"/>
      <c r="QS295" s="4"/>
      <c r="QT295" s="4"/>
      <c r="QU295" s="4"/>
      <c r="QV295" s="4"/>
      <c r="QW295" s="4"/>
      <c r="QX295" s="4"/>
      <c r="QY295" s="4"/>
      <c r="QZ295" s="4"/>
      <c r="RA295" s="4"/>
      <c r="RB295" s="4"/>
      <c r="RC295" s="4"/>
      <c r="RD295" s="4"/>
      <c r="RE295" s="4"/>
      <c r="RF295" s="4"/>
      <c r="RG295" s="4"/>
      <c r="RH295" s="4"/>
      <c r="RI295" s="4"/>
      <c r="RJ295" s="4"/>
      <c r="RK295" s="4"/>
      <c r="RL295" s="4"/>
      <c r="RM295" s="4"/>
      <c r="RN295" s="4"/>
      <c r="RO295" s="4"/>
      <c r="RP295" s="4"/>
      <c r="RQ295" s="4"/>
      <c r="RR295" s="4"/>
      <c r="RS295" s="4"/>
      <c r="RT295" s="4"/>
      <c r="RU295" s="4"/>
      <c r="RV295" s="4"/>
      <c r="RW295" s="4"/>
      <c r="RX295" s="4"/>
      <c r="RY295" s="4"/>
      <c r="RZ295" s="4"/>
      <c r="SA295" s="4"/>
      <c r="SB295" s="4"/>
      <c r="SC295" s="4"/>
      <c r="SD295" s="4"/>
      <c r="SE295" s="4"/>
      <c r="SF295" s="4"/>
      <c r="SG295" s="4"/>
      <c r="SH295" s="4"/>
      <c r="SI295" s="4"/>
      <c r="SJ295" s="4"/>
      <c r="SK295" s="4"/>
      <c r="SL295" s="4"/>
      <c r="SM295" s="4"/>
      <c r="SN295" s="4"/>
      <c r="SO295" s="4"/>
      <c r="SP295" s="4"/>
      <c r="SQ295" s="4"/>
      <c r="SR295" s="4"/>
      <c r="SS295" s="4"/>
      <c r="ST295" s="4"/>
      <c r="SU295" s="4"/>
      <c r="SV295" s="4"/>
      <c r="SW295" s="4"/>
      <c r="SX295" s="4"/>
      <c r="SY295" s="4"/>
      <c r="SZ295" s="4"/>
      <c r="TA295" s="4"/>
      <c r="TB295" s="4"/>
      <c r="TC295" s="4"/>
      <c r="TD295" s="4"/>
      <c r="TE295" s="4"/>
      <c r="TF295" s="4"/>
      <c r="TG295" s="4"/>
      <c r="TH295" s="4"/>
      <c r="TI295" s="4"/>
      <c r="TJ295" s="4"/>
      <c r="TK295" s="4"/>
      <c r="TL295" s="4"/>
      <c r="TM295" s="4"/>
      <c r="TN295" s="4"/>
      <c r="TO295" s="4"/>
      <c r="TP295" s="4"/>
      <c r="TQ295" s="4"/>
      <c r="TR295" s="4"/>
      <c r="TS295" s="4"/>
      <c r="TT295" s="4"/>
      <c r="TU295" s="4"/>
      <c r="TV295" s="4"/>
      <c r="TW295" s="4"/>
      <c r="TX295" s="4"/>
      <c r="TY295" s="4"/>
      <c r="TZ295" s="4"/>
      <c r="UA295" s="4"/>
      <c r="UB295" s="4"/>
      <c r="UC295" s="4"/>
      <c r="UD295" s="4"/>
      <c r="UE295" s="4"/>
      <c r="UF295" s="4"/>
      <c r="UG295" s="4"/>
      <c r="UH295" s="4"/>
      <c r="UI295" s="4"/>
      <c r="UJ295" s="4"/>
      <c r="UK295" s="4"/>
      <c r="UL295" s="4"/>
      <c r="UM295" s="4"/>
      <c r="UN295" s="4"/>
      <c r="UO295" s="4"/>
      <c r="UP295" s="4"/>
      <c r="UQ295" s="4"/>
      <c r="UR295" s="4"/>
      <c r="US295" s="4"/>
      <c r="UT295" s="4"/>
      <c r="UU295" s="4"/>
      <c r="UV295" s="4"/>
      <c r="UW295" s="4"/>
      <c r="UX295" s="4"/>
      <c r="UY295" s="4"/>
      <c r="UZ295" s="4"/>
      <c r="VA295" s="4"/>
      <c r="VB295" s="4"/>
      <c r="VC295" s="4"/>
      <c r="VD295" s="4"/>
      <c r="VE295" s="4"/>
      <c r="VF295" s="4"/>
      <c r="VG295" s="4"/>
      <c r="VH295" s="4"/>
      <c r="VI295" s="4"/>
      <c r="VJ295" s="4"/>
      <c r="VK295" s="4"/>
      <c r="VL295" s="4"/>
      <c r="VM295" s="4"/>
      <c r="VN295" s="4"/>
    </row>
    <row r="296" spans="14:586" x14ac:dyDescent="0.25"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/>
      <c r="OO296" s="4"/>
      <c r="OP296" s="4"/>
      <c r="OQ296" s="4"/>
      <c r="OR296" s="4"/>
      <c r="OS296" s="4"/>
      <c r="OT296" s="4"/>
      <c r="OU296" s="4"/>
      <c r="OV296" s="4"/>
      <c r="OW296" s="4"/>
      <c r="OX296" s="4"/>
      <c r="OY296" s="4"/>
      <c r="OZ296" s="4"/>
      <c r="PA296" s="4"/>
      <c r="PB296" s="4"/>
      <c r="PC296" s="4"/>
      <c r="PD296" s="4"/>
      <c r="PE296" s="4"/>
      <c r="PF296" s="4"/>
      <c r="PG296" s="4"/>
      <c r="PH296" s="4"/>
      <c r="PI296" s="4"/>
      <c r="PJ296" s="4"/>
      <c r="PK296" s="4"/>
      <c r="PL296" s="4"/>
      <c r="PM296" s="4"/>
      <c r="PN296" s="4"/>
      <c r="PO296" s="4"/>
      <c r="PP296" s="4"/>
      <c r="PQ296" s="4"/>
      <c r="PR296" s="4"/>
      <c r="PS296" s="4"/>
      <c r="PT296" s="4"/>
      <c r="PU296" s="4"/>
      <c r="PV296" s="4"/>
      <c r="PW296" s="4"/>
      <c r="PX296" s="4"/>
      <c r="PY296" s="4"/>
      <c r="PZ296" s="4"/>
      <c r="QA296" s="4"/>
      <c r="QB296" s="4"/>
      <c r="QC296" s="4"/>
      <c r="QD296" s="4"/>
      <c r="QE296" s="4"/>
      <c r="QF296" s="4"/>
      <c r="QG296" s="4"/>
      <c r="QH296" s="4"/>
      <c r="QI296" s="4"/>
      <c r="QJ296" s="4"/>
      <c r="QK296" s="4"/>
      <c r="QL296" s="4"/>
      <c r="QM296" s="4"/>
      <c r="QN296" s="4"/>
      <c r="QO296" s="4"/>
      <c r="QP296" s="4"/>
      <c r="QQ296" s="4"/>
      <c r="QR296" s="4"/>
      <c r="QS296" s="4"/>
      <c r="QT296" s="4"/>
      <c r="QU296" s="4"/>
      <c r="QV296" s="4"/>
      <c r="QW296" s="4"/>
      <c r="QX296" s="4"/>
      <c r="QY296" s="4"/>
      <c r="QZ296" s="4"/>
      <c r="RA296" s="4"/>
      <c r="RB296" s="4"/>
      <c r="RC296" s="4"/>
      <c r="RD296" s="4"/>
      <c r="RE296" s="4"/>
      <c r="RF296" s="4"/>
      <c r="RG296" s="4"/>
      <c r="RH296" s="4"/>
      <c r="RI296" s="4"/>
      <c r="RJ296" s="4"/>
      <c r="RK296" s="4"/>
      <c r="RL296" s="4"/>
      <c r="RM296" s="4"/>
      <c r="RN296" s="4"/>
      <c r="RO296" s="4"/>
      <c r="RP296" s="4"/>
      <c r="RQ296" s="4"/>
      <c r="RR296" s="4"/>
      <c r="RS296" s="4"/>
      <c r="RT296" s="4"/>
      <c r="RU296" s="4"/>
      <c r="RV296" s="4"/>
      <c r="RW296" s="4"/>
      <c r="RX296" s="4"/>
      <c r="RY296" s="4"/>
      <c r="RZ296" s="4"/>
      <c r="SA296" s="4"/>
      <c r="SB296" s="4"/>
      <c r="SC296" s="4"/>
      <c r="SD296" s="4"/>
      <c r="SE296" s="4"/>
      <c r="SF296" s="4"/>
      <c r="SG296" s="4"/>
      <c r="SH296" s="4"/>
      <c r="SI296" s="4"/>
      <c r="SJ296" s="4"/>
      <c r="SK296" s="4"/>
      <c r="SL296" s="4"/>
      <c r="SM296" s="4"/>
      <c r="SN296" s="4"/>
      <c r="SO296" s="4"/>
      <c r="SP296" s="4"/>
      <c r="SQ296" s="4"/>
      <c r="SR296" s="4"/>
      <c r="SS296" s="4"/>
      <c r="ST296" s="4"/>
      <c r="SU296" s="4"/>
      <c r="SV296" s="4"/>
      <c r="SW296" s="4"/>
      <c r="SX296" s="4"/>
      <c r="SY296" s="4"/>
      <c r="SZ296" s="4"/>
      <c r="TA296" s="4"/>
      <c r="TB296" s="4"/>
      <c r="TC296" s="4"/>
      <c r="TD296" s="4"/>
      <c r="TE296" s="4"/>
      <c r="TF296" s="4"/>
      <c r="TG296" s="4"/>
      <c r="TH296" s="4"/>
      <c r="TI296" s="4"/>
      <c r="TJ296" s="4"/>
      <c r="TK296" s="4"/>
      <c r="TL296" s="4"/>
      <c r="TM296" s="4"/>
      <c r="TN296" s="4"/>
      <c r="TO296" s="4"/>
      <c r="TP296" s="4"/>
      <c r="TQ296" s="4"/>
      <c r="TR296" s="4"/>
      <c r="TS296" s="4"/>
      <c r="TT296" s="4"/>
      <c r="TU296" s="4"/>
      <c r="TV296" s="4"/>
      <c r="TW296" s="4"/>
      <c r="TX296" s="4"/>
      <c r="TY296" s="4"/>
      <c r="TZ296" s="4"/>
      <c r="UA296" s="4"/>
      <c r="UB296" s="4"/>
      <c r="UC296" s="4"/>
      <c r="UD296" s="4"/>
      <c r="UE296" s="4"/>
      <c r="UF296" s="4"/>
      <c r="UG296" s="4"/>
      <c r="UH296" s="4"/>
      <c r="UI296" s="4"/>
      <c r="UJ296" s="4"/>
      <c r="UK296" s="4"/>
      <c r="UL296" s="4"/>
      <c r="UM296" s="4"/>
      <c r="UN296" s="4"/>
      <c r="UO296" s="4"/>
      <c r="UP296" s="4"/>
      <c r="UQ296" s="4"/>
      <c r="UR296" s="4"/>
      <c r="US296" s="4"/>
      <c r="UT296" s="4"/>
      <c r="UU296" s="4"/>
      <c r="UV296" s="4"/>
      <c r="UW296" s="4"/>
      <c r="UX296" s="4"/>
      <c r="UY296" s="4"/>
      <c r="UZ296" s="4"/>
      <c r="VA296" s="4"/>
      <c r="VB296" s="4"/>
      <c r="VC296" s="4"/>
      <c r="VD296" s="4"/>
      <c r="VE296" s="4"/>
      <c r="VF296" s="4"/>
      <c r="VG296" s="4"/>
      <c r="VH296" s="4"/>
      <c r="VI296" s="4"/>
      <c r="VJ296" s="4"/>
      <c r="VK296" s="4"/>
      <c r="VL296" s="4"/>
      <c r="VM296" s="4"/>
      <c r="VN296" s="4"/>
    </row>
    <row r="297" spans="14:586" x14ac:dyDescent="0.25"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/>
      <c r="ON297" s="4"/>
      <c r="OO297" s="4"/>
      <c r="OP297" s="4"/>
      <c r="OQ297" s="4"/>
      <c r="OR297" s="4"/>
      <c r="OS297" s="4"/>
      <c r="OT297" s="4"/>
      <c r="OU297" s="4"/>
      <c r="OV297" s="4"/>
      <c r="OW297" s="4"/>
      <c r="OX297" s="4"/>
      <c r="OY297" s="4"/>
      <c r="OZ297" s="4"/>
      <c r="PA297" s="4"/>
      <c r="PB297" s="4"/>
      <c r="PC297" s="4"/>
      <c r="PD297" s="4"/>
      <c r="PE297" s="4"/>
      <c r="PF297" s="4"/>
      <c r="PG297" s="4"/>
      <c r="PH297" s="4"/>
      <c r="PI297" s="4"/>
      <c r="PJ297" s="4"/>
      <c r="PK297" s="4"/>
      <c r="PL297" s="4"/>
      <c r="PM297" s="4"/>
      <c r="PN297" s="4"/>
      <c r="PO297" s="4"/>
      <c r="PP297" s="4"/>
      <c r="PQ297" s="4"/>
      <c r="PR297" s="4"/>
      <c r="PS297" s="4"/>
      <c r="PT297" s="4"/>
      <c r="PU297" s="4"/>
      <c r="PV297" s="4"/>
      <c r="PW297" s="4"/>
      <c r="PX297" s="4"/>
      <c r="PY297" s="4"/>
      <c r="PZ297" s="4"/>
      <c r="QA297" s="4"/>
      <c r="QB297" s="4"/>
      <c r="QC297" s="4"/>
      <c r="QD297" s="4"/>
      <c r="QE297" s="4"/>
      <c r="QF297" s="4"/>
      <c r="QG297" s="4"/>
      <c r="QH297" s="4"/>
      <c r="QI297" s="4"/>
      <c r="QJ297" s="4"/>
      <c r="QK297" s="4"/>
      <c r="QL297" s="4"/>
      <c r="QM297" s="4"/>
      <c r="QN297" s="4"/>
      <c r="QO297" s="4"/>
      <c r="QP297" s="4"/>
      <c r="QQ297" s="4"/>
      <c r="QR297" s="4"/>
      <c r="QS297" s="4"/>
      <c r="QT297" s="4"/>
      <c r="QU297" s="4"/>
      <c r="QV297" s="4"/>
      <c r="QW297" s="4"/>
      <c r="QX297" s="4"/>
      <c r="QY297" s="4"/>
      <c r="QZ297" s="4"/>
      <c r="RA297" s="4"/>
      <c r="RB297" s="4"/>
      <c r="RC297" s="4"/>
      <c r="RD297" s="4"/>
      <c r="RE297" s="4"/>
      <c r="RF297" s="4"/>
      <c r="RG297" s="4"/>
      <c r="RH297" s="4"/>
      <c r="RI297" s="4"/>
      <c r="RJ297" s="4"/>
      <c r="RK297" s="4"/>
      <c r="RL297" s="4"/>
      <c r="RM297" s="4"/>
      <c r="RN297" s="4"/>
      <c r="RO297" s="4"/>
      <c r="RP297" s="4"/>
      <c r="RQ297" s="4"/>
      <c r="RR297" s="4"/>
      <c r="RS297" s="4"/>
      <c r="RT297" s="4"/>
      <c r="RU297" s="4"/>
      <c r="RV297" s="4"/>
      <c r="RW297" s="4"/>
      <c r="RX297" s="4"/>
      <c r="RY297" s="4"/>
      <c r="RZ297" s="4"/>
      <c r="SA297" s="4"/>
      <c r="SB297" s="4"/>
      <c r="SC297" s="4"/>
      <c r="SD297" s="4"/>
      <c r="SE297" s="4"/>
      <c r="SF297" s="4"/>
      <c r="SG297" s="4"/>
      <c r="SH297" s="4"/>
      <c r="SI297" s="4"/>
      <c r="SJ297" s="4"/>
      <c r="SK297" s="4"/>
      <c r="SL297" s="4"/>
      <c r="SM297" s="4"/>
      <c r="SN297" s="4"/>
      <c r="SO297" s="4"/>
      <c r="SP297" s="4"/>
      <c r="SQ297" s="4"/>
      <c r="SR297" s="4"/>
      <c r="SS297" s="4"/>
      <c r="ST297" s="4"/>
      <c r="SU297" s="4"/>
      <c r="SV297" s="4"/>
      <c r="SW297" s="4"/>
      <c r="SX297" s="4"/>
      <c r="SY297" s="4"/>
      <c r="SZ297" s="4"/>
      <c r="TA297" s="4"/>
      <c r="TB297" s="4"/>
      <c r="TC297" s="4"/>
      <c r="TD297" s="4"/>
      <c r="TE297" s="4"/>
      <c r="TF297" s="4"/>
      <c r="TG297" s="4"/>
      <c r="TH297" s="4"/>
      <c r="TI297" s="4"/>
      <c r="TJ297" s="4"/>
      <c r="TK297" s="4"/>
      <c r="TL297" s="4"/>
      <c r="TM297" s="4"/>
      <c r="TN297" s="4"/>
      <c r="TO297" s="4"/>
      <c r="TP297" s="4"/>
      <c r="TQ297" s="4"/>
      <c r="TR297" s="4"/>
      <c r="TS297" s="4"/>
      <c r="TT297" s="4"/>
      <c r="TU297" s="4"/>
      <c r="TV297" s="4"/>
      <c r="TW297" s="4"/>
      <c r="TX297" s="4"/>
      <c r="TY297" s="4"/>
      <c r="TZ297" s="4"/>
      <c r="UA297" s="4"/>
      <c r="UB297" s="4"/>
      <c r="UC297" s="4"/>
      <c r="UD297" s="4"/>
      <c r="UE297" s="4"/>
      <c r="UF297" s="4"/>
      <c r="UG297" s="4"/>
      <c r="UH297" s="4"/>
      <c r="UI297" s="4"/>
      <c r="UJ297" s="4"/>
      <c r="UK297" s="4"/>
      <c r="UL297" s="4"/>
      <c r="UM297" s="4"/>
      <c r="UN297" s="4"/>
      <c r="UO297" s="4"/>
      <c r="UP297" s="4"/>
      <c r="UQ297" s="4"/>
      <c r="UR297" s="4"/>
      <c r="US297" s="4"/>
      <c r="UT297" s="4"/>
      <c r="UU297" s="4"/>
      <c r="UV297" s="4"/>
      <c r="UW297" s="4"/>
      <c r="UX297" s="4"/>
      <c r="UY297" s="4"/>
      <c r="UZ297" s="4"/>
      <c r="VA297" s="4"/>
      <c r="VB297" s="4"/>
      <c r="VC297" s="4"/>
      <c r="VD297" s="4"/>
      <c r="VE297" s="4"/>
      <c r="VF297" s="4"/>
      <c r="VG297" s="4"/>
      <c r="VH297" s="4"/>
      <c r="VI297" s="4"/>
      <c r="VJ297" s="4"/>
      <c r="VK297" s="4"/>
      <c r="VL297" s="4"/>
      <c r="VM297" s="4"/>
      <c r="VN297" s="4"/>
    </row>
    <row r="298" spans="14:586" x14ac:dyDescent="0.25"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/>
      <c r="ON298" s="4"/>
      <c r="OO298" s="4"/>
      <c r="OP298" s="4"/>
      <c r="OQ298" s="4"/>
      <c r="OR298" s="4"/>
      <c r="OS298" s="4"/>
      <c r="OT298" s="4"/>
      <c r="OU298" s="4"/>
      <c r="OV298" s="4"/>
      <c r="OW298" s="4"/>
      <c r="OX298" s="4"/>
      <c r="OY298" s="4"/>
      <c r="OZ298" s="4"/>
      <c r="PA298" s="4"/>
      <c r="PB298" s="4"/>
      <c r="PC298" s="4"/>
      <c r="PD298" s="4"/>
      <c r="PE298" s="4"/>
      <c r="PF298" s="4"/>
      <c r="PG298" s="4"/>
      <c r="PH298" s="4"/>
      <c r="PI298" s="4"/>
      <c r="PJ298" s="4"/>
      <c r="PK298" s="4"/>
      <c r="PL298" s="4"/>
      <c r="PM298" s="4"/>
      <c r="PN298" s="4"/>
      <c r="PO298" s="4"/>
      <c r="PP298" s="4"/>
      <c r="PQ298" s="4"/>
      <c r="PR298" s="4"/>
      <c r="PS298" s="4"/>
      <c r="PT298" s="4"/>
      <c r="PU298" s="4"/>
      <c r="PV298" s="4"/>
      <c r="PW298" s="4"/>
      <c r="PX298" s="4"/>
      <c r="PY298" s="4"/>
      <c r="PZ298" s="4"/>
      <c r="QA298" s="4"/>
      <c r="QB298" s="4"/>
      <c r="QC298" s="4"/>
      <c r="QD298" s="4"/>
      <c r="QE298" s="4"/>
      <c r="QF298" s="4"/>
      <c r="QG298" s="4"/>
      <c r="QH298" s="4"/>
      <c r="QI298" s="4"/>
      <c r="QJ298" s="4"/>
      <c r="QK298" s="4"/>
      <c r="QL298" s="4"/>
      <c r="QM298" s="4"/>
      <c r="QN298" s="4"/>
      <c r="QO298" s="4"/>
      <c r="QP298" s="4"/>
      <c r="QQ298" s="4"/>
      <c r="QR298" s="4"/>
      <c r="QS298" s="4"/>
      <c r="QT298" s="4"/>
      <c r="QU298" s="4"/>
      <c r="QV298" s="4"/>
      <c r="QW298" s="4"/>
      <c r="QX298" s="4"/>
      <c r="QY298" s="4"/>
      <c r="QZ298" s="4"/>
      <c r="RA298" s="4"/>
      <c r="RB298" s="4"/>
      <c r="RC298" s="4"/>
      <c r="RD298" s="4"/>
      <c r="RE298" s="4"/>
      <c r="RF298" s="4"/>
      <c r="RG298" s="4"/>
      <c r="RH298" s="4"/>
      <c r="RI298" s="4"/>
      <c r="RJ298" s="4"/>
      <c r="RK298" s="4"/>
      <c r="RL298" s="4"/>
      <c r="RM298" s="4"/>
      <c r="RN298" s="4"/>
      <c r="RO298" s="4"/>
      <c r="RP298" s="4"/>
      <c r="RQ298" s="4"/>
      <c r="RR298" s="4"/>
      <c r="RS298" s="4"/>
      <c r="RT298" s="4"/>
      <c r="RU298" s="4"/>
      <c r="RV298" s="4"/>
      <c r="RW298" s="4"/>
      <c r="RX298" s="4"/>
      <c r="RY298" s="4"/>
      <c r="RZ298" s="4"/>
      <c r="SA298" s="4"/>
      <c r="SB298" s="4"/>
      <c r="SC298" s="4"/>
      <c r="SD298" s="4"/>
      <c r="SE298" s="4"/>
      <c r="SF298" s="4"/>
      <c r="SG298" s="4"/>
      <c r="SH298" s="4"/>
      <c r="SI298" s="4"/>
      <c r="SJ298" s="4"/>
      <c r="SK298" s="4"/>
      <c r="SL298" s="4"/>
      <c r="SM298" s="4"/>
      <c r="SN298" s="4"/>
      <c r="SO298" s="4"/>
      <c r="SP298" s="4"/>
      <c r="SQ298" s="4"/>
      <c r="SR298" s="4"/>
      <c r="SS298" s="4"/>
      <c r="ST298" s="4"/>
      <c r="SU298" s="4"/>
      <c r="SV298" s="4"/>
      <c r="SW298" s="4"/>
      <c r="SX298" s="4"/>
      <c r="SY298" s="4"/>
      <c r="SZ298" s="4"/>
      <c r="TA298" s="4"/>
      <c r="TB298" s="4"/>
      <c r="TC298" s="4"/>
      <c r="TD298" s="4"/>
      <c r="TE298" s="4"/>
      <c r="TF298" s="4"/>
      <c r="TG298" s="4"/>
      <c r="TH298" s="4"/>
      <c r="TI298" s="4"/>
      <c r="TJ298" s="4"/>
      <c r="TK298" s="4"/>
      <c r="TL298" s="4"/>
      <c r="TM298" s="4"/>
      <c r="TN298" s="4"/>
      <c r="TO298" s="4"/>
      <c r="TP298" s="4"/>
      <c r="TQ298" s="4"/>
      <c r="TR298" s="4"/>
      <c r="TS298" s="4"/>
      <c r="TT298" s="4"/>
      <c r="TU298" s="4"/>
      <c r="TV298" s="4"/>
      <c r="TW298" s="4"/>
      <c r="TX298" s="4"/>
      <c r="TY298" s="4"/>
      <c r="TZ298" s="4"/>
      <c r="UA298" s="4"/>
      <c r="UB298" s="4"/>
      <c r="UC298" s="4"/>
      <c r="UD298" s="4"/>
      <c r="UE298" s="4"/>
      <c r="UF298" s="4"/>
      <c r="UG298" s="4"/>
      <c r="UH298" s="4"/>
      <c r="UI298" s="4"/>
      <c r="UJ298" s="4"/>
      <c r="UK298" s="4"/>
      <c r="UL298" s="4"/>
      <c r="UM298" s="4"/>
      <c r="UN298" s="4"/>
      <c r="UO298" s="4"/>
      <c r="UP298" s="4"/>
      <c r="UQ298" s="4"/>
      <c r="UR298" s="4"/>
      <c r="US298" s="4"/>
      <c r="UT298" s="4"/>
      <c r="UU298" s="4"/>
      <c r="UV298" s="4"/>
      <c r="UW298" s="4"/>
      <c r="UX298" s="4"/>
      <c r="UY298" s="4"/>
      <c r="UZ298" s="4"/>
      <c r="VA298" s="4"/>
      <c r="VB298" s="4"/>
      <c r="VC298" s="4"/>
      <c r="VD298" s="4"/>
      <c r="VE298" s="4"/>
      <c r="VF298" s="4"/>
      <c r="VG298" s="4"/>
      <c r="VH298" s="4"/>
      <c r="VI298" s="4"/>
      <c r="VJ298" s="4"/>
      <c r="VK298" s="4"/>
      <c r="VL298" s="4"/>
      <c r="VM298" s="4"/>
      <c r="VN298" s="4"/>
    </row>
    <row r="299" spans="14:586" x14ac:dyDescent="0.25"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/>
      <c r="ON299" s="4"/>
      <c r="OO299" s="4"/>
      <c r="OP299" s="4"/>
      <c r="OQ299" s="4"/>
      <c r="OR299" s="4"/>
      <c r="OS299" s="4"/>
      <c r="OT299" s="4"/>
      <c r="OU299" s="4"/>
      <c r="OV299" s="4"/>
      <c r="OW299" s="4"/>
      <c r="OX299" s="4"/>
      <c r="OY299" s="4"/>
      <c r="OZ299" s="4"/>
      <c r="PA299" s="4"/>
      <c r="PB299" s="4"/>
      <c r="PC299" s="4"/>
      <c r="PD299" s="4"/>
      <c r="PE299" s="4"/>
      <c r="PF299" s="4"/>
      <c r="PG299" s="4"/>
      <c r="PH299" s="4"/>
      <c r="PI299" s="4"/>
      <c r="PJ299" s="4"/>
      <c r="PK299" s="4"/>
      <c r="PL299" s="4"/>
      <c r="PM299" s="4"/>
      <c r="PN299" s="4"/>
      <c r="PO299" s="4"/>
      <c r="PP299" s="4"/>
      <c r="PQ299" s="4"/>
      <c r="PR299" s="4"/>
      <c r="PS299" s="4"/>
      <c r="PT299" s="4"/>
      <c r="PU299" s="4"/>
      <c r="PV299" s="4"/>
      <c r="PW299" s="4"/>
      <c r="PX299" s="4"/>
      <c r="PY299" s="4"/>
      <c r="PZ299" s="4"/>
      <c r="QA299" s="4"/>
      <c r="QB299" s="4"/>
      <c r="QC299" s="4"/>
      <c r="QD299" s="4"/>
      <c r="QE299" s="4"/>
      <c r="QF299" s="4"/>
      <c r="QG299" s="4"/>
      <c r="QH299" s="4"/>
      <c r="QI299" s="4"/>
      <c r="QJ299" s="4"/>
      <c r="QK299" s="4"/>
      <c r="QL299" s="4"/>
      <c r="QM299" s="4"/>
      <c r="QN299" s="4"/>
      <c r="QO299" s="4"/>
      <c r="QP299" s="4"/>
      <c r="QQ299" s="4"/>
      <c r="QR299" s="4"/>
      <c r="QS299" s="4"/>
      <c r="QT299" s="4"/>
      <c r="QU299" s="4"/>
      <c r="QV299" s="4"/>
      <c r="QW299" s="4"/>
      <c r="QX299" s="4"/>
      <c r="QY299" s="4"/>
      <c r="QZ299" s="4"/>
      <c r="RA299" s="4"/>
      <c r="RB299" s="4"/>
      <c r="RC299" s="4"/>
      <c r="RD299" s="4"/>
      <c r="RE299" s="4"/>
      <c r="RF299" s="4"/>
      <c r="RG299" s="4"/>
      <c r="RH299" s="4"/>
      <c r="RI299" s="4"/>
      <c r="RJ299" s="4"/>
      <c r="RK299" s="4"/>
      <c r="RL299" s="4"/>
      <c r="RM299" s="4"/>
      <c r="RN299" s="4"/>
      <c r="RO299" s="4"/>
      <c r="RP299" s="4"/>
      <c r="RQ299" s="4"/>
      <c r="RR299" s="4"/>
      <c r="RS299" s="4"/>
      <c r="RT299" s="4"/>
      <c r="RU299" s="4"/>
      <c r="RV299" s="4"/>
      <c r="RW299" s="4"/>
      <c r="RX299" s="4"/>
      <c r="RY299" s="4"/>
      <c r="RZ299" s="4"/>
      <c r="SA299" s="4"/>
      <c r="SB299" s="4"/>
      <c r="SC299" s="4"/>
      <c r="SD299" s="4"/>
      <c r="SE299" s="4"/>
      <c r="SF299" s="4"/>
      <c r="SG299" s="4"/>
      <c r="SH299" s="4"/>
      <c r="SI299" s="4"/>
      <c r="SJ299" s="4"/>
      <c r="SK299" s="4"/>
      <c r="SL299" s="4"/>
      <c r="SM299" s="4"/>
      <c r="SN299" s="4"/>
      <c r="SO299" s="4"/>
      <c r="SP299" s="4"/>
      <c r="SQ299" s="4"/>
      <c r="SR299" s="4"/>
      <c r="SS299" s="4"/>
      <c r="ST299" s="4"/>
      <c r="SU299" s="4"/>
      <c r="SV299" s="4"/>
      <c r="SW299" s="4"/>
      <c r="SX299" s="4"/>
      <c r="SY299" s="4"/>
      <c r="SZ299" s="4"/>
      <c r="TA299" s="4"/>
      <c r="TB299" s="4"/>
      <c r="TC299" s="4"/>
      <c r="TD299" s="4"/>
      <c r="TE299" s="4"/>
      <c r="TF299" s="4"/>
      <c r="TG299" s="4"/>
      <c r="TH299" s="4"/>
      <c r="TI299" s="4"/>
      <c r="TJ299" s="4"/>
      <c r="TK299" s="4"/>
      <c r="TL299" s="4"/>
      <c r="TM299" s="4"/>
      <c r="TN299" s="4"/>
      <c r="TO299" s="4"/>
      <c r="TP299" s="4"/>
      <c r="TQ299" s="4"/>
      <c r="TR299" s="4"/>
      <c r="TS299" s="4"/>
      <c r="TT299" s="4"/>
      <c r="TU299" s="4"/>
      <c r="TV299" s="4"/>
      <c r="TW299" s="4"/>
      <c r="TX299" s="4"/>
      <c r="TY299" s="4"/>
      <c r="TZ299" s="4"/>
      <c r="UA299" s="4"/>
      <c r="UB299" s="4"/>
      <c r="UC299" s="4"/>
      <c r="UD299" s="4"/>
      <c r="UE299" s="4"/>
      <c r="UF299" s="4"/>
      <c r="UG299" s="4"/>
      <c r="UH299" s="4"/>
      <c r="UI299" s="4"/>
      <c r="UJ299" s="4"/>
      <c r="UK299" s="4"/>
      <c r="UL299" s="4"/>
      <c r="UM299" s="4"/>
      <c r="UN299" s="4"/>
      <c r="UO299" s="4"/>
      <c r="UP299" s="4"/>
      <c r="UQ299" s="4"/>
      <c r="UR299" s="4"/>
      <c r="US299" s="4"/>
      <c r="UT299" s="4"/>
      <c r="UU299" s="4"/>
      <c r="UV299" s="4"/>
      <c r="UW299" s="4"/>
      <c r="UX299" s="4"/>
      <c r="UY299" s="4"/>
      <c r="UZ299" s="4"/>
      <c r="VA299" s="4"/>
      <c r="VB299" s="4"/>
      <c r="VC299" s="4"/>
      <c r="VD299" s="4"/>
      <c r="VE299" s="4"/>
      <c r="VF299" s="4"/>
      <c r="VG299" s="4"/>
      <c r="VH299" s="4"/>
      <c r="VI299" s="4"/>
      <c r="VJ299" s="4"/>
      <c r="VK299" s="4"/>
      <c r="VL299" s="4"/>
      <c r="VM299" s="4"/>
      <c r="VN299" s="4"/>
    </row>
    <row r="300" spans="14:586" x14ac:dyDescent="0.25"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/>
      <c r="OP300" s="4"/>
      <c r="OQ300" s="4"/>
      <c r="OR300" s="4"/>
      <c r="OS300" s="4"/>
      <c r="OT300" s="4"/>
      <c r="OU300" s="4"/>
      <c r="OV300" s="4"/>
      <c r="OW300" s="4"/>
      <c r="OX300" s="4"/>
      <c r="OY300" s="4"/>
      <c r="OZ300" s="4"/>
      <c r="PA300" s="4"/>
      <c r="PB300" s="4"/>
      <c r="PC300" s="4"/>
      <c r="PD300" s="4"/>
      <c r="PE300" s="4"/>
      <c r="PF300" s="4"/>
      <c r="PG300" s="4"/>
      <c r="PH300" s="4"/>
      <c r="PI300" s="4"/>
      <c r="PJ300" s="4"/>
      <c r="PK300" s="4"/>
      <c r="PL300" s="4"/>
      <c r="PM300" s="4"/>
      <c r="PN300" s="4"/>
      <c r="PO300" s="4"/>
      <c r="PP300" s="4"/>
      <c r="PQ300" s="4"/>
      <c r="PR300" s="4"/>
      <c r="PS300" s="4"/>
      <c r="PT300" s="4"/>
      <c r="PU300" s="4"/>
      <c r="PV300" s="4"/>
      <c r="PW300" s="4"/>
      <c r="PX300" s="4"/>
      <c r="PY300" s="4"/>
      <c r="PZ300" s="4"/>
      <c r="QA300" s="4"/>
      <c r="QB300" s="4"/>
      <c r="QC300" s="4"/>
      <c r="QD300" s="4"/>
      <c r="QE300" s="4"/>
      <c r="QF300" s="4"/>
      <c r="QG300" s="4"/>
      <c r="QH300" s="4"/>
      <c r="QI300" s="4"/>
      <c r="QJ300" s="4"/>
      <c r="QK300" s="4"/>
      <c r="QL300" s="4"/>
      <c r="QM300" s="4"/>
      <c r="QN300" s="4"/>
      <c r="QO300" s="4"/>
      <c r="QP300" s="4"/>
      <c r="QQ300" s="4"/>
      <c r="QR300" s="4"/>
      <c r="QS300" s="4"/>
      <c r="QT300" s="4"/>
      <c r="QU300" s="4"/>
      <c r="QV300" s="4"/>
      <c r="QW300" s="4"/>
      <c r="QX300" s="4"/>
      <c r="QY300" s="4"/>
      <c r="QZ300" s="4"/>
      <c r="RA300" s="4"/>
      <c r="RB300" s="4"/>
      <c r="RC300" s="4"/>
      <c r="RD300" s="4"/>
      <c r="RE300" s="4"/>
      <c r="RF300" s="4"/>
      <c r="RG300" s="4"/>
      <c r="RH300" s="4"/>
      <c r="RI300" s="4"/>
      <c r="RJ300" s="4"/>
      <c r="RK300" s="4"/>
      <c r="RL300" s="4"/>
      <c r="RM300" s="4"/>
      <c r="RN300" s="4"/>
      <c r="RO300" s="4"/>
      <c r="RP300" s="4"/>
      <c r="RQ300" s="4"/>
      <c r="RR300" s="4"/>
      <c r="RS300" s="4"/>
      <c r="RT300" s="4"/>
      <c r="RU300" s="4"/>
      <c r="RV300" s="4"/>
      <c r="RW300" s="4"/>
      <c r="RX300" s="4"/>
      <c r="RY300" s="4"/>
      <c r="RZ300" s="4"/>
      <c r="SA300" s="4"/>
      <c r="SB300" s="4"/>
      <c r="SC300" s="4"/>
      <c r="SD300" s="4"/>
      <c r="SE300" s="4"/>
      <c r="SF300" s="4"/>
      <c r="SG300" s="4"/>
      <c r="SH300" s="4"/>
      <c r="SI300" s="4"/>
      <c r="SJ300" s="4"/>
      <c r="SK300" s="4"/>
      <c r="SL300" s="4"/>
      <c r="SM300" s="4"/>
      <c r="SN300" s="4"/>
      <c r="SO300" s="4"/>
      <c r="SP300" s="4"/>
      <c r="SQ300" s="4"/>
      <c r="SR300" s="4"/>
      <c r="SS300" s="4"/>
      <c r="ST300" s="4"/>
      <c r="SU300" s="4"/>
      <c r="SV300" s="4"/>
      <c r="SW300" s="4"/>
      <c r="SX300" s="4"/>
      <c r="SY300" s="4"/>
      <c r="SZ300" s="4"/>
      <c r="TA300" s="4"/>
      <c r="TB300" s="4"/>
      <c r="TC300" s="4"/>
      <c r="TD300" s="4"/>
      <c r="TE300" s="4"/>
      <c r="TF300" s="4"/>
      <c r="TG300" s="4"/>
      <c r="TH300" s="4"/>
      <c r="TI300" s="4"/>
      <c r="TJ300" s="4"/>
      <c r="TK300" s="4"/>
      <c r="TL300" s="4"/>
      <c r="TM300" s="4"/>
      <c r="TN300" s="4"/>
      <c r="TO300" s="4"/>
      <c r="TP300" s="4"/>
      <c r="TQ300" s="4"/>
      <c r="TR300" s="4"/>
      <c r="TS300" s="4"/>
      <c r="TT300" s="4"/>
      <c r="TU300" s="4"/>
      <c r="TV300" s="4"/>
      <c r="TW300" s="4"/>
      <c r="TX300" s="4"/>
      <c r="TY300" s="4"/>
      <c r="TZ300" s="4"/>
      <c r="UA300" s="4"/>
      <c r="UB300" s="4"/>
      <c r="UC300" s="4"/>
      <c r="UD300" s="4"/>
      <c r="UE300" s="4"/>
      <c r="UF300" s="4"/>
      <c r="UG300" s="4"/>
      <c r="UH300" s="4"/>
      <c r="UI300" s="4"/>
      <c r="UJ300" s="4"/>
      <c r="UK300" s="4"/>
      <c r="UL300" s="4"/>
      <c r="UM300" s="4"/>
      <c r="UN300" s="4"/>
      <c r="UO300" s="4"/>
      <c r="UP300" s="4"/>
      <c r="UQ300" s="4"/>
      <c r="UR300" s="4"/>
      <c r="US300" s="4"/>
      <c r="UT300" s="4"/>
      <c r="UU300" s="4"/>
      <c r="UV300" s="4"/>
      <c r="UW300" s="4"/>
      <c r="UX300" s="4"/>
      <c r="UY300" s="4"/>
      <c r="UZ300" s="4"/>
      <c r="VA300" s="4"/>
      <c r="VB300" s="4"/>
      <c r="VC300" s="4"/>
      <c r="VD300" s="4"/>
      <c r="VE300" s="4"/>
      <c r="VF300" s="4"/>
      <c r="VG300" s="4"/>
      <c r="VH300" s="4"/>
      <c r="VI300" s="4"/>
      <c r="VJ300" s="4"/>
      <c r="VK300" s="4"/>
      <c r="VL300" s="4"/>
      <c r="VM300" s="4"/>
      <c r="VN300" s="4"/>
    </row>
    <row r="301" spans="14:586" x14ac:dyDescent="0.25"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/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  <c r="OM301" s="4"/>
      <c r="ON301" s="4"/>
      <c r="OO301" s="4"/>
      <c r="OP301" s="4"/>
      <c r="OQ301" s="4"/>
      <c r="OR301" s="4"/>
      <c r="OS301" s="4"/>
      <c r="OT301" s="4"/>
      <c r="OU301" s="4"/>
      <c r="OV301" s="4"/>
      <c r="OW301" s="4"/>
      <c r="OX301" s="4"/>
      <c r="OY301" s="4"/>
      <c r="OZ301" s="4"/>
      <c r="PA301" s="4"/>
      <c r="PB301" s="4"/>
      <c r="PC301" s="4"/>
      <c r="PD301" s="4"/>
      <c r="PE301" s="4"/>
      <c r="PF301" s="4"/>
      <c r="PG301" s="4"/>
      <c r="PH301" s="4"/>
      <c r="PI301" s="4"/>
      <c r="PJ301" s="4"/>
      <c r="PK301" s="4"/>
      <c r="PL301" s="4"/>
      <c r="PM301" s="4"/>
      <c r="PN301" s="4"/>
      <c r="PO301" s="4"/>
      <c r="PP301" s="4"/>
      <c r="PQ301" s="4"/>
      <c r="PR301" s="4"/>
      <c r="PS301" s="4"/>
      <c r="PT301" s="4"/>
      <c r="PU301" s="4"/>
      <c r="PV301" s="4"/>
      <c r="PW301" s="4"/>
      <c r="PX301" s="4"/>
      <c r="PY301" s="4"/>
      <c r="PZ301" s="4"/>
      <c r="QA301" s="4"/>
      <c r="QB301" s="4"/>
      <c r="QC301" s="4"/>
      <c r="QD301" s="4"/>
      <c r="QE301" s="4"/>
      <c r="QF301" s="4"/>
      <c r="QG301" s="4"/>
      <c r="QH301" s="4"/>
      <c r="QI301" s="4"/>
      <c r="QJ301" s="4"/>
      <c r="QK301" s="4"/>
      <c r="QL301" s="4"/>
      <c r="QM301" s="4"/>
      <c r="QN301" s="4"/>
      <c r="QO301" s="4"/>
      <c r="QP301" s="4"/>
      <c r="QQ301" s="4"/>
      <c r="QR301" s="4"/>
      <c r="QS301" s="4"/>
      <c r="QT301" s="4"/>
      <c r="QU301" s="4"/>
      <c r="QV301" s="4"/>
      <c r="QW301" s="4"/>
      <c r="QX301" s="4"/>
      <c r="QY301" s="4"/>
      <c r="QZ301" s="4"/>
      <c r="RA301" s="4"/>
      <c r="RB301" s="4"/>
      <c r="RC301" s="4"/>
      <c r="RD301" s="4"/>
      <c r="RE301" s="4"/>
      <c r="RF301" s="4"/>
      <c r="RG301" s="4"/>
      <c r="RH301" s="4"/>
      <c r="RI301" s="4"/>
      <c r="RJ301" s="4"/>
      <c r="RK301" s="4"/>
      <c r="RL301" s="4"/>
      <c r="RM301" s="4"/>
      <c r="RN301" s="4"/>
      <c r="RO301" s="4"/>
      <c r="RP301" s="4"/>
      <c r="RQ301" s="4"/>
      <c r="RR301" s="4"/>
      <c r="RS301" s="4"/>
      <c r="RT301" s="4"/>
      <c r="RU301" s="4"/>
      <c r="RV301" s="4"/>
      <c r="RW301" s="4"/>
      <c r="RX301" s="4"/>
      <c r="RY301" s="4"/>
      <c r="RZ301" s="4"/>
      <c r="SA301" s="4"/>
      <c r="SB301" s="4"/>
      <c r="SC301" s="4"/>
      <c r="SD301" s="4"/>
      <c r="SE301" s="4"/>
      <c r="SF301" s="4"/>
      <c r="SG301" s="4"/>
      <c r="SH301" s="4"/>
      <c r="SI301" s="4"/>
      <c r="SJ301" s="4"/>
      <c r="SK301" s="4"/>
      <c r="SL301" s="4"/>
      <c r="SM301" s="4"/>
      <c r="SN301" s="4"/>
      <c r="SO301" s="4"/>
      <c r="SP301" s="4"/>
      <c r="SQ301" s="4"/>
      <c r="SR301" s="4"/>
      <c r="SS301" s="4"/>
      <c r="ST301" s="4"/>
      <c r="SU301" s="4"/>
      <c r="SV301" s="4"/>
      <c r="SW301" s="4"/>
      <c r="SX301" s="4"/>
      <c r="SY301" s="4"/>
      <c r="SZ301" s="4"/>
      <c r="TA301" s="4"/>
      <c r="TB301" s="4"/>
      <c r="TC301" s="4"/>
      <c r="TD301" s="4"/>
      <c r="TE301" s="4"/>
      <c r="TF301" s="4"/>
      <c r="TG301" s="4"/>
      <c r="TH301" s="4"/>
      <c r="TI301" s="4"/>
      <c r="TJ301" s="4"/>
      <c r="TK301" s="4"/>
      <c r="TL301" s="4"/>
      <c r="TM301" s="4"/>
      <c r="TN301" s="4"/>
      <c r="TO301" s="4"/>
      <c r="TP301" s="4"/>
      <c r="TQ301" s="4"/>
      <c r="TR301" s="4"/>
      <c r="TS301" s="4"/>
      <c r="TT301" s="4"/>
      <c r="TU301" s="4"/>
      <c r="TV301" s="4"/>
      <c r="TW301" s="4"/>
      <c r="TX301" s="4"/>
      <c r="TY301" s="4"/>
      <c r="TZ301" s="4"/>
      <c r="UA301" s="4"/>
      <c r="UB301" s="4"/>
      <c r="UC301" s="4"/>
      <c r="UD301" s="4"/>
      <c r="UE301" s="4"/>
      <c r="UF301" s="4"/>
      <c r="UG301" s="4"/>
      <c r="UH301" s="4"/>
      <c r="UI301" s="4"/>
      <c r="UJ301" s="4"/>
      <c r="UK301" s="4"/>
      <c r="UL301" s="4"/>
      <c r="UM301" s="4"/>
      <c r="UN301" s="4"/>
      <c r="UO301" s="4"/>
      <c r="UP301" s="4"/>
      <c r="UQ301" s="4"/>
      <c r="UR301" s="4"/>
      <c r="US301" s="4"/>
      <c r="UT301" s="4"/>
      <c r="UU301" s="4"/>
      <c r="UV301" s="4"/>
      <c r="UW301" s="4"/>
      <c r="UX301" s="4"/>
      <c r="UY301" s="4"/>
      <c r="UZ301" s="4"/>
      <c r="VA301" s="4"/>
      <c r="VB301" s="4"/>
      <c r="VC301" s="4"/>
      <c r="VD301" s="4"/>
      <c r="VE301" s="4"/>
      <c r="VF301" s="4"/>
      <c r="VG301" s="4"/>
      <c r="VH301" s="4"/>
      <c r="VI301" s="4"/>
      <c r="VJ301" s="4"/>
      <c r="VK301" s="4"/>
      <c r="VL301" s="4"/>
      <c r="VM301" s="4"/>
      <c r="VN301" s="4"/>
    </row>
    <row r="302" spans="14:586" x14ac:dyDescent="0.25"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/>
      <c r="ON302" s="4"/>
      <c r="OO302" s="4"/>
      <c r="OP302" s="4"/>
      <c r="OQ302" s="4"/>
      <c r="OR302" s="4"/>
      <c r="OS302" s="4"/>
      <c r="OT302" s="4"/>
      <c r="OU302" s="4"/>
      <c r="OV302" s="4"/>
      <c r="OW302" s="4"/>
      <c r="OX302" s="4"/>
      <c r="OY302" s="4"/>
      <c r="OZ302" s="4"/>
      <c r="PA302" s="4"/>
      <c r="PB302" s="4"/>
      <c r="PC302" s="4"/>
      <c r="PD302" s="4"/>
      <c r="PE302" s="4"/>
      <c r="PF302" s="4"/>
      <c r="PG302" s="4"/>
      <c r="PH302" s="4"/>
      <c r="PI302" s="4"/>
      <c r="PJ302" s="4"/>
      <c r="PK302" s="4"/>
      <c r="PL302" s="4"/>
      <c r="PM302" s="4"/>
      <c r="PN302" s="4"/>
      <c r="PO302" s="4"/>
      <c r="PP302" s="4"/>
      <c r="PQ302" s="4"/>
      <c r="PR302" s="4"/>
      <c r="PS302" s="4"/>
      <c r="PT302" s="4"/>
      <c r="PU302" s="4"/>
      <c r="PV302" s="4"/>
      <c r="PW302" s="4"/>
      <c r="PX302" s="4"/>
      <c r="PY302" s="4"/>
      <c r="PZ302" s="4"/>
      <c r="QA302" s="4"/>
      <c r="QB302" s="4"/>
      <c r="QC302" s="4"/>
      <c r="QD302" s="4"/>
      <c r="QE302" s="4"/>
      <c r="QF302" s="4"/>
      <c r="QG302" s="4"/>
      <c r="QH302" s="4"/>
      <c r="QI302" s="4"/>
      <c r="QJ302" s="4"/>
      <c r="QK302" s="4"/>
      <c r="QL302" s="4"/>
      <c r="QM302" s="4"/>
      <c r="QN302" s="4"/>
      <c r="QO302" s="4"/>
      <c r="QP302" s="4"/>
      <c r="QQ302" s="4"/>
      <c r="QR302" s="4"/>
      <c r="QS302" s="4"/>
      <c r="QT302" s="4"/>
      <c r="QU302" s="4"/>
      <c r="QV302" s="4"/>
      <c r="QW302" s="4"/>
      <c r="QX302" s="4"/>
      <c r="QY302" s="4"/>
      <c r="QZ302" s="4"/>
      <c r="RA302" s="4"/>
      <c r="RB302" s="4"/>
      <c r="RC302" s="4"/>
      <c r="RD302" s="4"/>
      <c r="RE302" s="4"/>
      <c r="RF302" s="4"/>
      <c r="RG302" s="4"/>
      <c r="RH302" s="4"/>
      <c r="RI302" s="4"/>
      <c r="RJ302" s="4"/>
      <c r="RK302" s="4"/>
      <c r="RL302" s="4"/>
      <c r="RM302" s="4"/>
      <c r="RN302" s="4"/>
      <c r="RO302" s="4"/>
      <c r="RP302" s="4"/>
      <c r="RQ302" s="4"/>
      <c r="RR302" s="4"/>
      <c r="RS302" s="4"/>
      <c r="RT302" s="4"/>
      <c r="RU302" s="4"/>
      <c r="RV302" s="4"/>
      <c r="RW302" s="4"/>
      <c r="RX302" s="4"/>
      <c r="RY302" s="4"/>
      <c r="RZ302" s="4"/>
      <c r="SA302" s="4"/>
      <c r="SB302" s="4"/>
      <c r="SC302" s="4"/>
      <c r="SD302" s="4"/>
      <c r="SE302" s="4"/>
      <c r="SF302" s="4"/>
      <c r="SG302" s="4"/>
      <c r="SH302" s="4"/>
      <c r="SI302" s="4"/>
      <c r="SJ302" s="4"/>
      <c r="SK302" s="4"/>
      <c r="SL302" s="4"/>
      <c r="SM302" s="4"/>
      <c r="SN302" s="4"/>
      <c r="SO302" s="4"/>
      <c r="SP302" s="4"/>
      <c r="SQ302" s="4"/>
      <c r="SR302" s="4"/>
      <c r="SS302" s="4"/>
      <c r="ST302" s="4"/>
      <c r="SU302" s="4"/>
      <c r="SV302" s="4"/>
      <c r="SW302" s="4"/>
      <c r="SX302" s="4"/>
      <c r="SY302" s="4"/>
      <c r="SZ302" s="4"/>
      <c r="TA302" s="4"/>
      <c r="TB302" s="4"/>
      <c r="TC302" s="4"/>
      <c r="TD302" s="4"/>
      <c r="TE302" s="4"/>
      <c r="TF302" s="4"/>
      <c r="TG302" s="4"/>
      <c r="TH302" s="4"/>
      <c r="TI302" s="4"/>
      <c r="TJ302" s="4"/>
      <c r="TK302" s="4"/>
      <c r="TL302" s="4"/>
      <c r="TM302" s="4"/>
      <c r="TN302" s="4"/>
      <c r="TO302" s="4"/>
      <c r="TP302" s="4"/>
      <c r="TQ302" s="4"/>
      <c r="TR302" s="4"/>
      <c r="TS302" s="4"/>
      <c r="TT302" s="4"/>
      <c r="TU302" s="4"/>
      <c r="TV302" s="4"/>
      <c r="TW302" s="4"/>
      <c r="TX302" s="4"/>
      <c r="TY302" s="4"/>
      <c r="TZ302" s="4"/>
      <c r="UA302" s="4"/>
      <c r="UB302" s="4"/>
      <c r="UC302" s="4"/>
      <c r="UD302" s="4"/>
      <c r="UE302" s="4"/>
      <c r="UF302" s="4"/>
      <c r="UG302" s="4"/>
      <c r="UH302" s="4"/>
      <c r="UI302" s="4"/>
      <c r="UJ302" s="4"/>
      <c r="UK302" s="4"/>
      <c r="UL302" s="4"/>
      <c r="UM302" s="4"/>
      <c r="UN302" s="4"/>
      <c r="UO302" s="4"/>
      <c r="UP302" s="4"/>
      <c r="UQ302" s="4"/>
      <c r="UR302" s="4"/>
      <c r="US302" s="4"/>
      <c r="UT302" s="4"/>
      <c r="UU302" s="4"/>
      <c r="UV302" s="4"/>
      <c r="UW302" s="4"/>
      <c r="UX302" s="4"/>
      <c r="UY302" s="4"/>
      <c r="UZ302" s="4"/>
      <c r="VA302" s="4"/>
      <c r="VB302" s="4"/>
      <c r="VC302" s="4"/>
      <c r="VD302" s="4"/>
      <c r="VE302" s="4"/>
      <c r="VF302" s="4"/>
      <c r="VG302" s="4"/>
      <c r="VH302" s="4"/>
      <c r="VI302" s="4"/>
      <c r="VJ302" s="4"/>
      <c r="VK302" s="4"/>
      <c r="VL302" s="4"/>
      <c r="VM302" s="4"/>
      <c r="VN302" s="4"/>
    </row>
    <row r="303" spans="14:586" x14ac:dyDescent="0.25"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/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/>
      <c r="OO303" s="4"/>
      <c r="OP303" s="4"/>
      <c r="OQ303" s="4"/>
      <c r="OR303" s="4"/>
      <c r="OS303" s="4"/>
      <c r="OT303" s="4"/>
      <c r="OU303" s="4"/>
      <c r="OV303" s="4"/>
      <c r="OW303" s="4"/>
      <c r="OX303" s="4"/>
      <c r="OY303" s="4"/>
      <c r="OZ303" s="4"/>
      <c r="PA303" s="4"/>
      <c r="PB303" s="4"/>
      <c r="PC303" s="4"/>
      <c r="PD303" s="4"/>
      <c r="PE303" s="4"/>
      <c r="PF303" s="4"/>
      <c r="PG303" s="4"/>
      <c r="PH303" s="4"/>
      <c r="PI303" s="4"/>
      <c r="PJ303" s="4"/>
      <c r="PK303" s="4"/>
      <c r="PL303" s="4"/>
      <c r="PM303" s="4"/>
      <c r="PN303" s="4"/>
      <c r="PO303" s="4"/>
      <c r="PP303" s="4"/>
      <c r="PQ303" s="4"/>
      <c r="PR303" s="4"/>
      <c r="PS303" s="4"/>
      <c r="PT303" s="4"/>
      <c r="PU303" s="4"/>
      <c r="PV303" s="4"/>
      <c r="PW303" s="4"/>
      <c r="PX303" s="4"/>
      <c r="PY303" s="4"/>
      <c r="PZ303" s="4"/>
      <c r="QA303" s="4"/>
      <c r="QB303" s="4"/>
      <c r="QC303" s="4"/>
      <c r="QD303" s="4"/>
      <c r="QE303" s="4"/>
      <c r="QF303" s="4"/>
      <c r="QG303" s="4"/>
      <c r="QH303" s="4"/>
      <c r="QI303" s="4"/>
      <c r="QJ303" s="4"/>
      <c r="QK303" s="4"/>
      <c r="QL303" s="4"/>
      <c r="QM303" s="4"/>
      <c r="QN303" s="4"/>
      <c r="QO303" s="4"/>
      <c r="QP303" s="4"/>
      <c r="QQ303" s="4"/>
      <c r="QR303" s="4"/>
      <c r="QS303" s="4"/>
      <c r="QT303" s="4"/>
      <c r="QU303" s="4"/>
      <c r="QV303" s="4"/>
      <c r="QW303" s="4"/>
      <c r="QX303" s="4"/>
      <c r="QY303" s="4"/>
      <c r="QZ303" s="4"/>
      <c r="RA303" s="4"/>
      <c r="RB303" s="4"/>
      <c r="RC303" s="4"/>
      <c r="RD303" s="4"/>
      <c r="RE303" s="4"/>
      <c r="RF303" s="4"/>
      <c r="RG303" s="4"/>
      <c r="RH303" s="4"/>
      <c r="RI303" s="4"/>
      <c r="RJ303" s="4"/>
      <c r="RK303" s="4"/>
      <c r="RL303" s="4"/>
      <c r="RM303" s="4"/>
      <c r="RN303" s="4"/>
      <c r="RO303" s="4"/>
      <c r="RP303" s="4"/>
      <c r="RQ303" s="4"/>
      <c r="RR303" s="4"/>
      <c r="RS303" s="4"/>
      <c r="RT303" s="4"/>
      <c r="RU303" s="4"/>
      <c r="RV303" s="4"/>
      <c r="RW303" s="4"/>
      <c r="RX303" s="4"/>
      <c r="RY303" s="4"/>
      <c r="RZ303" s="4"/>
      <c r="SA303" s="4"/>
      <c r="SB303" s="4"/>
      <c r="SC303" s="4"/>
      <c r="SD303" s="4"/>
      <c r="SE303" s="4"/>
      <c r="SF303" s="4"/>
      <c r="SG303" s="4"/>
      <c r="SH303" s="4"/>
      <c r="SI303" s="4"/>
      <c r="SJ303" s="4"/>
      <c r="SK303" s="4"/>
      <c r="SL303" s="4"/>
      <c r="SM303" s="4"/>
      <c r="SN303" s="4"/>
      <c r="SO303" s="4"/>
      <c r="SP303" s="4"/>
      <c r="SQ303" s="4"/>
      <c r="SR303" s="4"/>
      <c r="SS303" s="4"/>
      <c r="ST303" s="4"/>
      <c r="SU303" s="4"/>
      <c r="SV303" s="4"/>
      <c r="SW303" s="4"/>
      <c r="SX303" s="4"/>
      <c r="SY303" s="4"/>
      <c r="SZ303" s="4"/>
      <c r="TA303" s="4"/>
      <c r="TB303" s="4"/>
      <c r="TC303" s="4"/>
      <c r="TD303" s="4"/>
      <c r="TE303" s="4"/>
      <c r="TF303" s="4"/>
      <c r="TG303" s="4"/>
      <c r="TH303" s="4"/>
      <c r="TI303" s="4"/>
      <c r="TJ303" s="4"/>
      <c r="TK303" s="4"/>
      <c r="TL303" s="4"/>
      <c r="TM303" s="4"/>
      <c r="TN303" s="4"/>
      <c r="TO303" s="4"/>
      <c r="TP303" s="4"/>
      <c r="TQ303" s="4"/>
      <c r="TR303" s="4"/>
      <c r="TS303" s="4"/>
      <c r="TT303" s="4"/>
      <c r="TU303" s="4"/>
      <c r="TV303" s="4"/>
      <c r="TW303" s="4"/>
      <c r="TX303" s="4"/>
      <c r="TY303" s="4"/>
      <c r="TZ303" s="4"/>
      <c r="UA303" s="4"/>
      <c r="UB303" s="4"/>
      <c r="UC303" s="4"/>
      <c r="UD303" s="4"/>
      <c r="UE303" s="4"/>
      <c r="UF303" s="4"/>
      <c r="UG303" s="4"/>
      <c r="UH303" s="4"/>
      <c r="UI303" s="4"/>
      <c r="UJ303" s="4"/>
      <c r="UK303" s="4"/>
      <c r="UL303" s="4"/>
      <c r="UM303" s="4"/>
      <c r="UN303" s="4"/>
      <c r="UO303" s="4"/>
      <c r="UP303" s="4"/>
      <c r="UQ303" s="4"/>
      <c r="UR303" s="4"/>
      <c r="US303" s="4"/>
      <c r="UT303" s="4"/>
      <c r="UU303" s="4"/>
      <c r="UV303" s="4"/>
      <c r="UW303" s="4"/>
      <c r="UX303" s="4"/>
      <c r="UY303" s="4"/>
      <c r="UZ303" s="4"/>
      <c r="VA303" s="4"/>
      <c r="VB303" s="4"/>
      <c r="VC303" s="4"/>
      <c r="VD303" s="4"/>
      <c r="VE303" s="4"/>
      <c r="VF303" s="4"/>
      <c r="VG303" s="4"/>
      <c r="VH303" s="4"/>
      <c r="VI303" s="4"/>
      <c r="VJ303" s="4"/>
      <c r="VK303" s="4"/>
      <c r="VL303" s="4"/>
      <c r="VM303" s="4"/>
      <c r="VN303" s="4"/>
    </row>
    <row r="304" spans="14:586" x14ac:dyDescent="0.25"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/>
      <c r="OO304" s="4"/>
      <c r="OP304" s="4"/>
      <c r="OQ304" s="4"/>
      <c r="OR304" s="4"/>
      <c r="OS304" s="4"/>
      <c r="OT304" s="4"/>
      <c r="OU304" s="4"/>
      <c r="OV304" s="4"/>
      <c r="OW304" s="4"/>
      <c r="OX304" s="4"/>
      <c r="OY304" s="4"/>
      <c r="OZ304" s="4"/>
      <c r="PA304" s="4"/>
      <c r="PB304" s="4"/>
      <c r="PC304" s="4"/>
      <c r="PD304" s="4"/>
      <c r="PE304" s="4"/>
      <c r="PF304" s="4"/>
      <c r="PG304" s="4"/>
      <c r="PH304" s="4"/>
      <c r="PI304" s="4"/>
      <c r="PJ304" s="4"/>
      <c r="PK304" s="4"/>
      <c r="PL304" s="4"/>
      <c r="PM304" s="4"/>
      <c r="PN304" s="4"/>
      <c r="PO304" s="4"/>
      <c r="PP304" s="4"/>
      <c r="PQ304" s="4"/>
      <c r="PR304" s="4"/>
      <c r="PS304" s="4"/>
      <c r="PT304" s="4"/>
      <c r="PU304" s="4"/>
      <c r="PV304" s="4"/>
      <c r="PW304" s="4"/>
      <c r="PX304" s="4"/>
      <c r="PY304" s="4"/>
      <c r="PZ304" s="4"/>
      <c r="QA304" s="4"/>
      <c r="QB304" s="4"/>
      <c r="QC304" s="4"/>
      <c r="QD304" s="4"/>
      <c r="QE304" s="4"/>
      <c r="QF304" s="4"/>
      <c r="QG304" s="4"/>
      <c r="QH304" s="4"/>
      <c r="QI304" s="4"/>
      <c r="QJ304" s="4"/>
      <c r="QK304" s="4"/>
      <c r="QL304" s="4"/>
      <c r="QM304" s="4"/>
      <c r="QN304" s="4"/>
      <c r="QO304" s="4"/>
      <c r="QP304" s="4"/>
      <c r="QQ304" s="4"/>
      <c r="QR304" s="4"/>
      <c r="QS304" s="4"/>
      <c r="QT304" s="4"/>
      <c r="QU304" s="4"/>
      <c r="QV304" s="4"/>
      <c r="QW304" s="4"/>
      <c r="QX304" s="4"/>
      <c r="QY304" s="4"/>
      <c r="QZ304" s="4"/>
      <c r="RA304" s="4"/>
      <c r="RB304" s="4"/>
      <c r="RC304" s="4"/>
      <c r="RD304" s="4"/>
      <c r="RE304" s="4"/>
      <c r="RF304" s="4"/>
      <c r="RG304" s="4"/>
      <c r="RH304" s="4"/>
      <c r="RI304" s="4"/>
      <c r="RJ304" s="4"/>
      <c r="RK304" s="4"/>
      <c r="RL304" s="4"/>
      <c r="RM304" s="4"/>
      <c r="RN304" s="4"/>
      <c r="RO304" s="4"/>
      <c r="RP304" s="4"/>
      <c r="RQ304" s="4"/>
      <c r="RR304" s="4"/>
      <c r="RS304" s="4"/>
      <c r="RT304" s="4"/>
      <c r="RU304" s="4"/>
      <c r="RV304" s="4"/>
      <c r="RW304" s="4"/>
      <c r="RX304" s="4"/>
      <c r="RY304" s="4"/>
      <c r="RZ304" s="4"/>
      <c r="SA304" s="4"/>
      <c r="SB304" s="4"/>
      <c r="SC304" s="4"/>
      <c r="SD304" s="4"/>
      <c r="SE304" s="4"/>
      <c r="SF304" s="4"/>
      <c r="SG304" s="4"/>
      <c r="SH304" s="4"/>
      <c r="SI304" s="4"/>
      <c r="SJ304" s="4"/>
      <c r="SK304" s="4"/>
      <c r="SL304" s="4"/>
      <c r="SM304" s="4"/>
      <c r="SN304" s="4"/>
      <c r="SO304" s="4"/>
      <c r="SP304" s="4"/>
      <c r="SQ304" s="4"/>
      <c r="SR304" s="4"/>
      <c r="SS304" s="4"/>
      <c r="ST304" s="4"/>
      <c r="SU304" s="4"/>
      <c r="SV304" s="4"/>
      <c r="SW304" s="4"/>
      <c r="SX304" s="4"/>
      <c r="SY304" s="4"/>
      <c r="SZ304" s="4"/>
      <c r="TA304" s="4"/>
      <c r="TB304" s="4"/>
      <c r="TC304" s="4"/>
      <c r="TD304" s="4"/>
      <c r="TE304" s="4"/>
      <c r="TF304" s="4"/>
      <c r="TG304" s="4"/>
      <c r="TH304" s="4"/>
      <c r="TI304" s="4"/>
      <c r="TJ304" s="4"/>
      <c r="TK304" s="4"/>
      <c r="TL304" s="4"/>
      <c r="TM304" s="4"/>
      <c r="TN304" s="4"/>
      <c r="TO304" s="4"/>
      <c r="TP304" s="4"/>
      <c r="TQ304" s="4"/>
      <c r="TR304" s="4"/>
      <c r="TS304" s="4"/>
      <c r="TT304" s="4"/>
      <c r="TU304" s="4"/>
      <c r="TV304" s="4"/>
      <c r="TW304" s="4"/>
      <c r="TX304" s="4"/>
      <c r="TY304" s="4"/>
      <c r="TZ304" s="4"/>
      <c r="UA304" s="4"/>
      <c r="UB304" s="4"/>
      <c r="UC304" s="4"/>
      <c r="UD304" s="4"/>
      <c r="UE304" s="4"/>
      <c r="UF304" s="4"/>
      <c r="UG304" s="4"/>
      <c r="UH304" s="4"/>
      <c r="UI304" s="4"/>
      <c r="UJ304" s="4"/>
      <c r="UK304" s="4"/>
      <c r="UL304" s="4"/>
      <c r="UM304" s="4"/>
      <c r="UN304" s="4"/>
      <c r="UO304" s="4"/>
      <c r="UP304" s="4"/>
      <c r="UQ304" s="4"/>
      <c r="UR304" s="4"/>
      <c r="US304" s="4"/>
      <c r="UT304" s="4"/>
      <c r="UU304" s="4"/>
      <c r="UV304" s="4"/>
      <c r="UW304" s="4"/>
      <c r="UX304" s="4"/>
      <c r="UY304" s="4"/>
      <c r="UZ304" s="4"/>
      <c r="VA304" s="4"/>
      <c r="VB304" s="4"/>
      <c r="VC304" s="4"/>
      <c r="VD304" s="4"/>
      <c r="VE304" s="4"/>
      <c r="VF304" s="4"/>
      <c r="VG304" s="4"/>
      <c r="VH304" s="4"/>
      <c r="VI304" s="4"/>
      <c r="VJ304" s="4"/>
      <c r="VK304" s="4"/>
      <c r="VL304" s="4"/>
      <c r="VM304" s="4"/>
      <c r="VN304" s="4"/>
    </row>
    <row r="305" spans="14:586" x14ac:dyDescent="0.25"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/>
      <c r="ON305" s="4"/>
      <c r="OO305" s="4"/>
      <c r="OP305" s="4"/>
      <c r="OQ305" s="4"/>
      <c r="OR305" s="4"/>
      <c r="OS305" s="4"/>
      <c r="OT305" s="4"/>
      <c r="OU305" s="4"/>
      <c r="OV305" s="4"/>
      <c r="OW305" s="4"/>
      <c r="OX305" s="4"/>
      <c r="OY305" s="4"/>
      <c r="OZ305" s="4"/>
      <c r="PA305" s="4"/>
      <c r="PB305" s="4"/>
      <c r="PC305" s="4"/>
      <c r="PD305" s="4"/>
      <c r="PE305" s="4"/>
      <c r="PF305" s="4"/>
      <c r="PG305" s="4"/>
      <c r="PH305" s="4"/>
      <c r="PI305" s="4"/>
      <c r="PJ305" s="4"/>
      <c r="PK305" s="4"/>
      <c r="PL305" s="4"/>
      <c r="PM305" s="4"/>
      <c r="PN305" s="4"/>
      <c r="PO305" s="4"/>
      <c r="PP305" s="4"/>
      <c r="PQ305" s="4"/>
      <c r="PR305" s="4"/>
      <c r="PS305" s="4"/>
      <c r="PT305" s="4"/>
      <c r="PU305" s="4"/>
      <c r="PV305" s="4"/>
      <c r="PW305" s="4"/>
      <c r="PX305" s="4"/>
      <c r="PY305" s="4"/>
      <c r="PZ305" s="4"/>
      <c r="QA305" s="4"/>
      <c r="QB305" s="4"/>
      <c r="QC305" s="4"/>
      <c r="QD305" s="4"/>
      <c r="QE305" s="4"/>
      <c r="QF305" s="4"/>
      <c r="QG305" s="4"/>
      <c r="QH305" s="4"/>
      <c r="QI305" s="4"/>
      <c r="QJ305" s="4"/>
      <c r="QK305" s="4"/>
      <c r="QL305" s="4"/>
      <c r="QM305" s="4"/>
      <c r="QN305" s="4"/>
      <c r="QO305" s="4"/>
      <c r="QP305" s="4"/>
      <c r="QQ305" s="4"/>
      <c r="QR305" s="4"/>
      <c r="QS305" s="4"/>
      <c r="QT305" s="4"/>
      <c r="QU305" s="4"/>
      <c r="QV305" s="4"/>
      <c r="QW305" s="4"/>
      <c r="QX305" s="4"/>
      <c r="QY305" s="4"/>
      <c r="QZ305" s="4"/>
      <c r="RA305" s="4"/>
      <c r="RB305" s="4"/>
      <c r="RC305" s="4"/>
      <c r="RD305" s="4"/>
      <c r="RE305" s="4"/>
      <c r="RF305" s="4"/>
      <c r="RG305" s="4"/>
      <c r="RH305" s="4"/>
      <c r="RI305" s="4"/>
      <c r="RJ305" s="4"/>
      <c r="RK305" s="4"/>
      <c r="RL305" s="4"/>
      <c r="RM305" s="4"/>
      <c r="RN305" s="4"/>
      <c r="RO305" s="4"/>
      <c r="RP305" s="4"/>
      <c r="RQ305" s="4"/>
      <c r="RR305" s="4"/>
      <c r="RS305" s="4"/>
      <c r="RT305" s="4"/>
      <c r="RU305" s="4"/>
      <c r="RV305" s="4"/>
      <c r="RW305" s="4"/>
      <c r="RX305" s="4"/>
      <c r="RY305" s="4"/>
      <c r="RZ305" s="4"/>
      <c r="SA305" s="4"/>
      <c r="SB305" s="4"/>
      <c r="SC305" s="4"/>
      <c r="SD305" s="4"/>
      <c r="SE305" s="4"/>
      <c r="SF305" s="4"/>
      <c r="SG305" s="4"/>
      <c r="SH305" s="4"/>
      <c r="SI305" s="4"/>
      <c r="SJ305" s="4"/>
      <c r="SK305" s="4"/>
      <c r="SL305" s="4"/>
      <c r="SM305" s="4"/>
      <c r="SN305" s="4"/>
      <c r="SO305" s="4"/>
      <c r="SP305" s="4"/>
      <c r="SQ305" s="4"/>
      <c r="SR305" s="4"/>
      <c r="SS305" s="4"/>
      <c r="ST305" s="4"/>
      <c r="SU305" s="4"/>
      <c r="SV305" s="4"/>
      <c r="SW305" s="4"/>
      <c r="SX305" s="4"/>
      <c r="SY305" s="4"/>
      <c r="SZ305" s="4"/>
      <c r="TA305" s="4"/>
      <c r="TB305" s="4"/>
      <c r="TC305" s="4"/>
      <c r="TD305" s="4"/>
      <c r="TE305" s="4"/>
      <c r="TF305" s="4"/>
      <c r="TG305" s="4"/>
      <c r="TH305" s="4"/>
      <c r="TI305" s="4"/>
      <c r="TJ305" s="4"/>
      <c r="TK305" s="4"/>
      <c r="TL305" s="4"/>
      <c r="TM305" s="4"/>
      <c r="TN305" s="4"/>
      <c r="TO305" s="4"/>
      <c r="TP305" s="4"/>
      <c r="TQ305" s="4"/>
      <c r="TR305" s="4"/>
      <c r="TS305" s="4"/>
      <c r="TT305" s="4"/>
      <c r="TU305" s="4"/>
      <c r="TV305" s="4"/>
      <c r="TW305" s="4"/>
      <c r="TX305" s="4"/>
      <c r="TY305" s="4"/>
      <c r="TZ305" s="4"/>
      <c r="UA305" s="4"/>
      <c r="UB305" s="4"/>
      <c r="UC305" s="4"/>
      <c r="UD305" s="4"/>
      <c r="UE305" s="4"/>
      <c r="UF305" s="4"/>
      <c r="UG305" s="4"/>
      <c r="UH305" s="4"/>
      <c r="UI305" s="4"/>
      <c r="UJ305" s="4"/>
      <c r="UK305" s="4"/>
      <c r="UL305" s="4"/>
      <c r="UM305" s="4"/>
      <c r="UN305" s="4"/>
      <c r="UO305" s="4"/>
      <c r="UP305" s="4"/>
      <c r="UQ305" s="4"/>
      <c r="UR305" s="4"/>
      <c r="US305" s="4"/>
      <c r="UT305" s="4"/>
      <c r="UU305" s="4"/>
      <c r="UV305" s="4"/>
      <c r="UW305" s="4"/>
      <c r="UX305" s="4"/>
      <c r="UY305" s="4"/>
      <c r="UZ305" s="4"/>
      <c r="VA305" s="4"/>
      <c r="VB305" s="4"/>
      <c r="VC305" s="4"/>
      <c r="VD305" s="4"/>
      <c r="VE305" s="4"/>
      <c r="VF305" s="4"/>
      <c r="VG305" s="4"/>
      <c r="VH305" s="4"/>
      <c r="VI305" s="4"/>
      <c r="VJ305" s="4"/>
      <c r="VK305" s="4"/>
      <c r="VL305" s="4"/>
      <c r="VM305" s="4"/>
      <c r="VN305" s="4"/>
    </row>
    <row r="306" spans="14:586" x14ac:dyDescent="0.25"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/>
      <c r="OP306" s="4"/>
      <c r="OQ306" s="4"/>
      <c r="OR306" s="4"/>
      <c r="OS306" s="4"/>
      <c r="OT306" s="4"/>
      <c r="OU306" s="4"/>
      <c r="OV306" s="4"/>
      <c r="OW306" s="4"/>
      <c r="OX306" s="4"/>
      <c r="OY306" s="4"/>
      <c r="OZ306" s="4"/>
      <c r="PA306" s="4"/>
      <c r="PB306" s="4"/>
      <c r="PC306" s="4"/>
      <c r="PD306" s="4"/>
      <c r="PE306" s="4"/>
      <c r="PF306" s="4"/>
      <c r="PG306" s="4"/>
      <c r="PH306" s="4"/>
      <c r="PI306" s="4"/>
      <c r="PJ306" s="4"/>
      <c r="PK306" s="4"/>
      <c r="PL306" s="4"/>
      <c r="PM306" s="4"/>
      <c r="PN306" s="4"/>
      <c r="PO306" s="4"/>
      <c r="PP306" s="4"/>
      <c r="PQ306" s="4"/>
      <c r="PR306" s="4"/>
      <c r="PS306" s="4"/>
      <c r="PT306" s="4"/>
      <c r="PU306" s="4"/>
      <c r="PV306" s="4"/>
      <c r="PW306" s="4"/>
      <c r="PX306" s="4"/>
      <c r="PY306" s="4"/>
      <c r="PZ306" s="4"/>
      <c r="QA306" s="4"/>
      <c r="QB306" s="4"/>
      <c r="QC306" s="4"/>
      <c r="QD306" s="4"/>
      <c r="QE306" s="4"/>
      <c r="QF306" s="4"/>
      <c r="QG306" s="4"/>
      <c r="QH306" s="4"/>
      <c r="QI306" s="4"/>
      <c r="QJ306" s="4"/>
      <c r="QK306" s="4"/>
      <c r="QL306" s="4"/>
      <c r="QM306" s="4"/>
      <c r="QN306" s="4"/>
      <c r="QO306" s="4"/>
      <c r="QP306" s="4"/>
      <c r="QQ306" s="4"/>
      <c r="QR306" s="4"/>
      <c r="QS306" s="4"/>
      <c r="QT306" s="4"/>
      <c r="QU306" s="4"/>
      <c r="QV306" s="4"/>
      <c r="QW306" s="4"/>
      <c r="QX306" s="4"/>
      <c r="QY306" s="4"/>
      <c r="QZ306" s="4"/>
      <c r="RA306" s="4"/>
      <c r="RB306" s="4"/>
      <c r="RC306" s="4"/>
      <c r="RD306" s="4"/>
      <c r="RE306" s="4"/>
      <c r="RF306" s="4"/>
      <c r="RG306" s="4"/>
      <c r="RH306" s="4"/>
      <c r="RI306" s="4"/>
      <c r="RJ306" s="4"/>
      <c r="RK306" s="4"/>
      <c r="RL306" s="4"/>
      <c r="RM306" s="4"/>
      <c r="RN306" s="4"/>
      <c r="RO306" s="4"/>
      <c r="RP306" s="4"/>
      <c r="RQ306" s="4"/>
      <c r="RR306" s="4"/>
      <c r="RS306" s="4"/>
      <c r="RT306" s="4"/>
      <c r="RU306" s="4"/>
      <c r="RV306" s="4"/>
      <c r="RW306" s="4"/>
      <c r="RX306" s="4"/>
      <c r="RY306" s="4"/>
      <c r="RZ306" s="4"/>
      <c r="SA306" s="4"/>
      <c r="SB306" s="4"/>
      <c r="SC306" s="4"/>
      <c r="SD306" s="4"/>
      <c r="SE306" s="4"/>
      <c r="SF306" s="4"/>
      <c r="SG306" s="4"/>
      <c r="SH306" s="4"/>
      <c r="SI306" s="4"/>
      <c r="SJ306" s="4"/>
      <c r="SK306" s="4"/>
      <c r="SL306" s="4"/>
      <c r="SM306" s="4"/>
      <c r="SN306" s="4"/>
      <c r="SO306" s="4"/>
      <c r="SP306" s="4"/>
      <c r="SQ306" s="4"/>
      <c r="SR306" s="4"/>
      <c r="SS306" s="4"/>
      <c r="ST306" s="4"/>
      <c r="SU306" s="4"/>
      <c r="SV306" s="4"/>
      <c r="SW306" s="4"/>
      <c r="SX306" s="4"/>
      <c r="SY306" s="4"/>
      <c r="SZ306" s="4"/>
      <c r="TA306" s="4"/>
      <c r="TB306" s="4"/>
      <c r="TC306" s="4"/>
      <c r="TD306" s="4"/>
      <c r="TE306" s="4"/>
      <c r="TF306" s="4"/>
      <c r="TG306" s="4"/>
      <c r="TH306" s="4"/>
      <c r="TI306" s="4"/>
      <c r="TJ306" s="4"/>
      <c r="TK306" s="4"/>
      <c r="TL306" s="4"/>
      <c r="TM306" s="4"/>
      <c r="TN306" s="4"/>
      <c r="TO306" s="4"/>
      <c r="TP306" s="4"/>
      <c r="TQ306" s="4"/>
      <c r="TR306" s="4"/>
      <c r="TS306" s="4"/>
      <c r="TT306" s="4"/>
      <c r="TU306" s="4"/>
      <c r="TV306" s="4"/>
      <c r="TW306" s="4"/>
      <c r="TX306" s="4"/>
      <c r="TY306" s="4"/>
      <c r="TZ306" s="4"/>
      <c r="UA306" s="4"/>
      <c r="UB306" s="4"/>
      <c r="UC306" s="4"/>
      <c r="UD306" s="4"/>
      <c r="UE306" s="4"/>
      <c r="UF306" s="4"/>
      <c r="UG306" s="4"/>
      <c r="UH306" s="4"/>
      <c r="UI306" s="4"/>
      <c r="UJ306" s="4"/>
      <c r="UK306" s="4"/>
      <c r="UL306" s="4"/>
      <c r="UM306" s="4"/>
      <c r="UN306" s="4"/>
      <c r="UO306" s="4"/>
      <c r="UP306" s="4"/>
      <c r="UQ306" s="4"/>
      <c r="UR306" s="4"/>
      <c r="US306" s="4"/>
      <c r="UT306" s="4"/>
      <c r="UU306" s="4"/>
      <c r="UV306" s="4"/>
      <c r="UW306" s="4"/>
      <c r="UX306" s="4"/>
      <c r="UY306" s="4"/>
      <c r="UZ306" s="4"/>
      <c r="VA306" s="4"/>
      <c r="VB306" s="4"/>
      <c r="VC306" s="4"/>
      <c r="VD306" s="4"/>
      <c r="VE306" s="4"/>
      <c r="VF306" s="4"/>
      <c r="VG306" s="4"/>
      <c r="VH306" s="4"/>
      <c r="VI306" s="4"/>
      <c r="VJ306" s="4"/>
      <c r="VK306" s="4"/>
      <c r="VL306" s="4"/>
      <c r="VM306" s="4"/>
      <c r="VN306" s="4"/>
    </row>
    <row r="307" spans="14:586" x14ac:dyDescent="0.25"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/>
      <c r="OP307" s="4"/>
      <c r="OQ307" s="4"/>
      <c r="OR307" s="4"/>
      <c r="OS307" s="4"/>
      <c r="OT307" s="4"/>
      <c r="OU307" s="4"/>
      <c r="OV307" s="4"/>
      <c r="OW307" s="4"/>
      <c r="OX307" s="4"/>
      <c r="OY307" s="4"/>
      <c r="OZ307" s="4"/>
      <c r="PA307" s="4"/>
      <c r="PB307" s="4"/>
      <c r="PC307" s="4"/>
      <c r="PD307" s="4"/>
      <c r="PE307" s="4"/>
      <c r="PF307" s="4"/>
      <c r="PG307" s="4"/>
      <c r="PH307" s="4"/>
      <c r="PI307" s="4"/>
      <c r="PJ307" s="4"/>
      <c r="PK307" s="4"/>
      <c r="PL307" s="4"/>
      <c r="PM307" s="4"/>
      <c r="PN307" s="4"/>
      <c r="PO307" s="4"/>
      <c r="PP307" s="4"/>
      <c r="PQ307" s="4"/>
      <c r="PR307" s="4"/>
      <c r="PS307" s="4"/>
      <c r="PT307" s="4"/>
      <c r="PU307" s="4"/>
      <c r="PV307" s="4"/>
      <c r="PW307" s="4"/>
      <c r="PX307" s="4"/>
      <c r="PY307" s="4"/>
      <c r="PZ307" s="4"/>
      <c r="QA307" s="4"/>
      <c r="QB307" s="4"/>
      <c r="QC307" s="4"/>
      <c r="QD307" s="4"/>
      <c r="QE307" s="4"/>
      <c r="QF307" s="4"/>
      <c r="QG307" s="4"/>
      <c r="QH307" s="4"/>
      <c r="QI307" s="4"/>
      <c r="QJ307" s="4"/>
      <c r="QK307" s="4"/>
      <c r="QL307" s="4"/>
      <c r="QM307" s="4"/>
      <c r="QN307" s="4"/>
      <c r="QO307" s="4"/>
      <c r="QP307" s="4"/>
      <c r="QQ307" s="4"/>
      <c r="QR307" s="4"/>
      <c r="QS307" s="4"/>
      <c r="QT307" s="4"/>
      <c r="QU307" s="4"/>
      <c r="QV307" s="4"/>
      <c r="QW307" s="4"/>
      <c r="QX307" s="4"/>
      <c r="QY307" s="4"/>
      <c r="QZ307" s="4"/>
      <c r="RA307" s="4"/>
      <c r="RB307" s="4"/>
      <c r="RC307" s="4"/>
      <c r="RD307" s="4"/>
      <c r="RE307" s="4"/>
      <c r="RF307" s="4"/>
      <c r="RG307" s="4"/>
      <c r="RH307" s="4"/>
      <c r="RI307" s="4"/>
      <c r="RJ307" s="4"/>
      <c r="RK307" s="4"/>
      <c r="RL307" s="4"/>
      <c r="RM307" s="4"/>
      <c r="RN307" s="4"/>
      <c r="RO307" s="4"/>
      <c r="RP307" s="4"/>
      <c r="RQ307" s="4"/>
      <c r="RR307" s="4"/>
      <c r="RS307" s="4"/>
      <c r="RT307" s="4"/>
      <c r="RU307" s="4"/>
      <c r="RV307" s="4"/>
      <c r="RW307" s="4"/>
      <c r="RX307" s="4"/>
      <c r="RY307" s="4"/>
      <c r="RZ307" s="4"/>
      <c r="SA307" s="4"/>
      <c r="SB307" s="4"/>
      <c r="SC307" s="4"/>
      <c r="SD307" s="4"/>
      <c r="SE307" s="4"/>
      <c r="SF307" s="4"/>
      <c r="SG307" s="4"/>
      <c r="SH307" s="4"/>
      <c r="SI307" s="4"/>
      <c r="SJ307" s="4"/>
      <c r="SK307" s="4"/>
      <c r="SL307" s="4"/>
      <c r="SM307" s="4"/>
      <c r="SN307" s="4"/>
      <c r="SO307" s="4"/>
      <c r="SP307" s="4"/>
      <c r="SQ307" s="4"/>
      <c r="SR307" s="4"/>
      <c r="SS307" s="4"/>
      <c r="ST307" s="4"/>
      <c r="SU307" s="4"/>
      <c r="SV307" s="4"/>
      <c r="SW307" s="4"/>
      <c r="SX307" s="4"/>
      <c r="SY307" s="4"/>
      <c r="SZ307" s="4"/>
      <c r="TA307" s="4"/>
      <c r="TB307" s="4"/>
      <c r="TC307" s="4"/>
      <c r="TD307" s="4"/>
      <c r="TE307" s="4"/>
      <c r="TF307" s="4"/>
      <c r="TG307" s="4"/>
      <c r="TH307" s="4"/>
      <c r="TI307" s="4"/>
      <c r="TJ307" s="4"/>
      <c r="TK307" s="4"/>
      <c r="TL307" s="4"/>
      <c r="TM307" s="4"/>
      <c r="TN307" s="4"/>
      <c r="TO307" s="4"/>
      <c r="TP307" s="4"/>
      <c r="TQ307" s="4"/>
      <c r="TR307" s="4"/>
      <c r="TS307" s="4"/>
      <c r="TT307" s="4"/>
      <c r="TU307" s="4"/>
      <c r="TV307" s="4"/>
      <c r="TW307" s="4"/>
      <c r="TX307" s="4"/>
      <c r="TY307" s="4"/>
      <c r="TZ307" s="4"/>
      <c r="UA307" s="4"/>
      <c r="UB307" s="4"/>
      <c r="UC307" s="4"/>
      <c r="UD307" s="4"/>
      <c r="UE307" s="4"/>
      <c r="UF307" s="4"/>
      <c r="UG307" s="4"/>
      <c r="UH307" s="4"/>
      <c r="UI307" s="4"/>
      <c r="UJ307" s="4"/>
      <c r="UK307" s="4"/>
      <c r="UL307" s="4"/>
      <c r="UM307" s="4"/>
      <c r="UN307" s="4"/>
      <c r="UO307" s="4"/>
      <c r="UP307" s="4"/>
      <c r="UQ307" s="4"/>
      <c r="UR307" s="4"/>
      <c r="US307" s="4"/>
      <c r="UT307" s="4"/>
      <c r="UU307" s="4"/>
      <c r="UV307" s="4"/>
      <c r="UW307" s="4"/>
      <c r="UX307" s="4"/>
      <c r="UY307" s="4"/>
      <c r="UZ307" s="4"/>
      <c r="VA307" s="4"/>
      <c r="VB307" s="4"/>
      <c r="VC307" s="4"/>
      <c r="VD307" s="4"/>
      <c r="VE307" s="4"/>
      <c r="VF307" s="4"/>
      <c r="VG307" s="4"/>
      <c r="VH307" s="4"/>
      <c r="VI307" s="4"/>
      <c r="VJ307" s="4"/>
      <c r="VK307" s="4"/>
      <c r="VL307" s="4"/>
      <c r="VM307" s="4"/>
      <c r="VN307" s="4"/>
    </row>
    <row r="308" spans="14:586" x14ac:dyDescent="0.25"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/>
      <c r="OP308" s="4"/>
      <c r="OQ308" s="4"/>
      <c r="OR308" s="4"/>
      <c r="OS308" s="4"/>
      <c r="OT308" s="4"/>
      <c r="OU308" s="4"/>
      <c r="OV308" s="4"/>
      <c r="OW308" s="4"/>
      <c r="OX308" s="4"/>
      <c r="OY308" s="4"/>
      <c r="OZ308" s="4"/>
      <c r="PA308" s="4"/>
      <c r="PB308" s="4"/>
      <c r="PC308" s="4"/>
      <c r="PD308" s="4"/>
      <c r="PE308" s="4"/>
      <c r="PF308" s="4"/>
      <c r="PG308" s="4"/>
      <c r="PH308" s="4"/>
      <c r="PI308" s="4"/>
      <c r="PJ308" s="4"/>
      <c r="PK308" s="4"/>
      <c r="PL308" s="4"/>
      <c r="PM308" s="4"/>
      <c r="PN308" s="4"/>
      <c r="PO308" s="4"/>
      <c r="PP308" s="4"/>
      <c r="PQ308" s="4"/>
      <c r="PR308" s="4"/>
      <c r="PS308" s="4"/>
      <c r="PT308" s="4"/>
      <c r="PU308" s="4"/>
      <c r="PV308" s="4"/>
      <c r="PW308" s="4"/>
      <c r="PX308" s="4"/>
      <c r="PY308" s="4"/>
      <c r="PZ308" s="4"/>
      <c r="QA308" s="4"/>
      <c r="QB308" s="4"/>
      <c r="QC308" s="4"/>
      <c r="QD308" s="4"/>
      <c r="QE308" s="4"/>
      <c r="QF308" s="4"/>
      <c r="QG308" s="4"/>
      <c r="QH308" s="4"/>
      <c r="QI308" s="4"/>
      <c r="QJ308" s="4"/>
      <c r="QK308" s="4"/>
      <c r="QL308" s="4"/>
      <c r="QM308" s="4"/>
      <c r="QN308" s="4"/>
      <c r="QO308" s="4"/>
      <c r="QP308" s="4"/>
      <c r="QQ308" s="4"/>
      <c r="QR308" s="4"/>
      <c r="QS308" s="4"/>
      <c r="QT308" s="4"/>
      <c r="QU308" s="4"/>
      <c r="QV308" s="4"/>
      <c r="QW308" s="4"/>
      <c r="QX308" s="4"/>
      <c r="QY308" s="4"/>
      <c r="QZ308" s="4"/>
      <c r="RA308" s="4"/>
      <c r="RB308" s="4"/>
      <c r="RC308" s="4"/>
      <c r="RD308" s="4"/>
      <c r="RE308" s="4"/>
      <c r="RF308" s="4"/>
      <c r="RG308" s="4"/>
      <c r="RH308" s="4"/>
      <c r="RI308" s="4"/>
      <c r="RJ308" s="4"/>
      <c r="RK308" s="4"/>
      <c r="RL308" s="4"/>
      <c r="RM308" s="4"/>
      <c r="RN308" s="4"/>
      <c r="RO308" s="4"/>
      <c r="RP308" s="4"/>
      <c r="RQ308" s="4"/>
      <c r="RR308" s="4"/>
      <c r="RS308" s="4"/>
      <c r="RT308" s="4"/>
      <c r="RU308" s="4"/>
      <c r="RV308" s="4"/>
      <c r="RW308" s="4"/>
      <c r="RX308" s="4"/>
      <c r="RY308" s="4"/>
      <c r="RZ308" s="4"/>
      <c r="SA308" s="4"/>
      <c r="SB308" s="4"/>
      <c r="SC308" s="4"/>
      <c r="SD308" s="4"/>
      <c r="SE308" s="4"/>
      <c r="SF308" s="4"/>
      <c r="SG308" s="4"/>
      <c r="SH308" s="4"/>
      <c r="SI308" s="4"/>
      <c r="SJ308" s="4"/>
      <c r="SK308" s="4"/>
      <c r="SL308" s="4"/>
      <c r="SM308" s="4"/>
      <c r="SN308" s="4"/>
      <c r="SO308" s="4"/>
      <c r="SP308" s="4"/>
      <c r="SQ308" s="4"/>
      <c r="SR308" s="4"/>
      <c r="SS308" s="4"/>
      <c r="ST308" s="4"/>
      <c r="SU308" s="4"/>
      <c r="SV308" s="4"/>
      <c r="SW308" s="4"/>
      <c r="SX308" s="4"/>
      <c r="SY308" s="4"/>
      <c r="SZ308" s="4"/>
      <c r="TA308" s="4"/>
      <c r="TB308" s="4"/>
      <c r="TC308" s="4"/>
      <c r="TD308" s="4"/>
      <c r="TE308" s="4"/>
      <c r="TF308" s="4"/>
      <c r="TG308" s="4"/>
      <c r="TH308" s="4"/>
      <c r="TI308" s="4"/>
      <c r="TJ308" s="4"/>
      <c r="TK308" s="4"/>
      <c r="TL308" s="4"/>
      <c r="TM308" s="4"/>
      <c r="TN308" s="4"/>
      <c r="TO308" s="4"/>
      <c r="TP308" s="4"/>
      <c r="TQ308" s="4"/>
      <c r="TR308" s="4"/>
      <c r="TS308" s="4"/>
      <c r="TT308" s="4"/>
      <c r="TU308" s="4"/>
      <c r="TV308" s="4"/>
      <c r="TW308" s="4"/>
      <c r="TX308" s="4"/>
      <c r="TY308" s="4"/>
      <c r="TZ308" s="4"/>
      <c r="UA308" s="4"/>
      <c r="UB308" s="4"/>
      <c r="UC308" s="4"/>
      <c r="UD308" s="4"/>
      <c r="UE308" s="4"/>
      <c r="UF308" s="4"/>
      <c r="UG308" s="4"/>
      <c r="UH308" s="4"/>
      <c r="UI308" s="4"/>
      <c r="UJ308" s="4"/>
      <c r="UK308" s="4"/>
      <c r="UL308" s="4"/>
      <c r="UM308" s="4"/>
      <c r="UN308" s="4"/>
      <c r="UO308" s="4"/>
      <c r="UP308" s="4"/>
      <c r="UQ308" s="4"/>
      <c r="UR308" s="4"/>
      <c r="US308" s="4"/>
      <c r="UT308" s="4"/>
      <c r="UU308" s="4"/>
      <c r="UV308" s="4"/>
      <c r="UW308" s="4"/>
      <c r="UX308" s="4"/>
      <c r="UY308" s="4"/>
      <c r="UZ308" s="4"/>
      <c r="VA308" s="4"/>
      <c r="VB308" s="4"/>
      <c r="VC308" s="4"/>
      <c r="VD308" s="4"/>
      <c r="VE308" s="4"/>
      <c r="VF308" s="4"/>
      <c r="VG308" s="4"/>
      <c r="VH308" s="4"/>
      <c r="VI308" s="4"/>
      <c r="VJ308" s="4"/>
      <c r="VK308" s="4"/>
      <c r="VL308" s="4"/>
      <c r="VM308" s="4"/>
      <c r="VN308" s="4"/>
    </row>
    <row r="309" spans="14:586" x14ac:dyDescent="0.25"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/>
      <c r="OP309" s="4"/>
      <c r="OQ309" s="4"/>
      <c r="OR309" s="4"/>
      <c r="OS309" s="4"/>
      <c r="OT309" s="4"/>
      <c r="OU309" s="4"/>
      <c r="OV309" s="4"/>
      <c r="OW309" s="4"/>
      <c r="OX309" s="4"/>
      <c r="OY309" s="4"/>
      <c r="OZ309" s="4"/>
      <c r="PA309" s="4"/>
      <c r="PB309" s="4"/>
      <c r="PC309" s="4"/>
      <c r="PD309" s="4"/>
      <c r="PE309" s="4"/>
      <c r="PF309" s="4"/>
      <c r="PG309" s="4"/>
      <c r="PH309" s="4"/>
      <c r="PI309" s="4"/>
      <c r="PJ309" s="4"/>
      <c r="PK309" s="4"/>
      <c r="PL309" s="4"/>
      <c r="PM309" s="4"/>
      <c r="PN309" s="4"/>
      <c r="PO309" s="4"/>
      <c r="PP309" s="4"/>
      <c r="PQ309" s="4"/>
      <c r="PR309" s="4"/>
      <c r="PS309" s="4"/>
      <c r="PT309" s="4"/>
      <c r="PU309" s="4"/>
      <c r="PV309" s="4"/>
      <c r="PW309" s="4"/>
      <c r="PX309" s="4"/>
      <c r="PY309" s="4"/>
      <c r="PZ309" s="4"/>
      <c r="QA309" s="4"/>
      <c r="QB309" s="4"/>
      <c r="QC309" s="4"/>
      <c r="QD309" s="4"/>
      <c r="QE309" s="4"/>
      <c r="QF309" s="4"/>
      <c r="QG309" s="4"/>
      <c r="QH309" s="4"/>
      <c r="QI309" s="4"/>
      <c r="QJ309" s="4"/>
      <c r="QK309" s="4"/>
      <c r="QL309" s="4"/>
      <c r="QM309" s="4"/>
      <c r="QN309" s="4"/>
      <c r="QO309" s="4"/>
      <c r="QP309" s="4"/>
      <c r="QQ309" s="4"/>
      <c r="QR309" s="4"/>
      <c r="QS309" s="4"/>
      <c r="QT309" s="4"/>
      <c r="QU309" s="4"/>
      <c r="QV309" s="4"/>
      <c r="QW309" s="4"/>
      <c r="QX309" s="4"/>
      <c r="QY309" s="4"/>
      <c r="QZ309" s="4"/>
      <c r="RA309" s="4"/>
      <c r="RB309" s="4"/>
      <c r="RC309" s="4"/>
      <c r="RD309" s="4"/>
      <c r="RE309" s="4"/>
      <c r="RF309" s="4"/>
      <c r="RG309" s="4"/>
      <c r="RH309" s="4"/>
      <c r="RI309" s="4"/>
      <c r="RJ309" s="4"/>
      <c r="RK309" s="4"/>
      <c r="RL309" s="4"/>
      <c r="RM309" s="4"/>
      <c r="RN309" s="4"/>
      <c r="RO309" s="4"/>
      <c r="RP309" s="4"/>
      <c r="RQ309" s="4"/>
      <c r="RR309" s="4"/>
      <c r="RS309" s="4"/>
      <c r="RT309" s="4"/>
      <c r="RU309" s="4"/>
      <c r="RV309" s="4"/>
      <c r="RW309" s="4"/>
      <c r="RX309" s="4"/>
      <c r="RY309" s="4"/>
      <c r="RZ309" s="4"/>
      <c r="SA309" s="4"/>
      <c r="SB309" s="4"/>
      <c r="SC309" s="4"/>
      <c r="SD309" s="4"/>
      <c r="SE309" s="4"/>
      <c r="SF309" s="4"/>
      <c r="SG309" s="4"/>
      <c r="SH309" s="4"/>
      <c r="SI309" s="4"/>
      <c r="SJ309" s="4"/>
      <c r="SK309" s="4"/>
      <c r="SL309" s="4"/>
      <c r="SM309" s="4"/>
      <c r="SN309" s="4"/>
      <c r="SO309" s="4"/>
      <c r="SP309" s="4"/>
      <c r="SQ309" s="4"/>
      <c r="SR309" s="4"/>
      <c r="SS309" s="4"/>
      <c r="ST309" s="4"/>
      <c r="SU309" s="4"/>
      <c r="SV309" s="4"/>
      <c r="SW309" s="4"/>
      <c r="SX309" s="4"/>
      <c r="SY309" s="4"/>
      <c r="SZ309" s="4"/>
      <c r="TA309" s="4"/>
      <c r="TB309" s="4"/>
      <c r="TC309" s="4"/>
      <c r="TD309" s="4"/>
      <c r="TE309" s="4"/>
      <c r="TF309" s="4"/>
      <c r="TG309" s="4"/>
      <c r="TH309" s="4"/>
      <c r="TI309" s="4"/>
      <c r="TJ309" s="4"/>
      <c r="TK309" s="4"/>
      <c r="TL309" s="4"/>
      <c r="TM309" s="4"/>
      <c r="TN309" s="4"/>
      <c r="TO309" s="4"/>
      <c r="TP309" s="4"/>
      <c r="TQ309" s="4"/>
      <c r="TR309" s="4"/>
      <c r="TS309" s="4"/>
      <c r="TT309" s="4"/>
      <c r="TU309" s="4"/>
      <c r="TV309" s="4"/>
      <c r="TW309" s="4"/>
      <c r="TX309" s="4"/>
      <c r="TY309" s="4"/>
      <c r="TZ309" s="4"/>
      <c r="UA309" s="4"/>
      <c r="UB309" s="4"/>
      <c r="UC309" s="4"/>
      <c r="UD309" s="4"/>
      <c r="UE309" s="4"/>
      <c r="UF309" s="4"/>
      <c r="UG309" s="4"/>
      <c r="UH309" s="4"/>
      <c r="UI309" s="4"/>
      <c r="UJ309" s="4"/>
      <c r="UK309" s="4"/>
      <c r="UL309" s="4"/>
      <c r="UM309" s="4"/>
      <c r="UN309" s="4"/>
      <c r="UO309" s="4"/>
      <c r="UP309" s="4"/>
      <c r="UQ309" s="4"/>
      <c r="UR309" s="4"/>
      <c r="US309" s="4"/>
      <c r="UT309" s="4"/>
      <c r="UU309" s="4"/>
      <c r="UV309" s="4"/>
      <c r="UW309" s="4"/>
      <c r="UX309" s="4"/>
      <c r="UY309" s="4"/>
      <c r="UZ309" s="4"/>
      <c r="VA309" s="4"/>
      <c r="VB309" s="4"/>
      <c r="VC309" s="4"/>
      <c r="VD309" s="4"/>
      <c r="VE309" s="4"/>
      <c r="VF309" s="4"/>
      <c r="VG309" s="4"/>
      <c r="VH309" s="4"/>
      <c r="VI309" s="4"/>
      <c r="VJ309" s="4"/>
      <c r="VK309" s="4"/>
      <c r="VL309" s="4"/>
      <c r="VM309" s="4"/>
      <c r="VN309" s="4"/>
    </row>
    <row r="310" spans="14:586" x14ac:dyDescent="0.25"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  <c r="OM310" s="4"/>
      <c r="ON310" s="4"/>
      <c r="OO310" s="4"/>
      <c r="OP310" s="4"/>
      <c r="OQ310" s="4"/>
      <c r="OR310" s="4"/>
      <c r="OS310" s="4"/>
      <c r="OT310" s="4"/>
      <c r="OU310" s="4"/>
      <c r="OV310" s="4"/>
      <c r="OW310" s="4"/>
      <c r="OX310" s="4"/>
      <c r="OY310" s="4"/>
      <c r="OZ310" s="4"/>
      <c r="PA310" s="4"/>
      <c r="PB310" s="4"/>
      <c r="PC310" s="4"/>
      <c r="PD310" s="4"/>
      <c r="PE310" s="4"/>
      <c r="PF310" s="4"/>
      <c r="PG310" s="4"/>
      <c r="PH310" s="4"/>
      <c r="PI310" s="4"/>
      <c r="PJ310" s="4"/>
      <c r="PK310" s="4"/>
      <c r="PL310" s="4"/>
      <c r="PM310" s="4"/>
      <c r="PN310" s="4"/>
      <c r="PO310" s="4"/>
      <c r="PP310" s="4"/>
      <c r="PQ310" s="4"/>
      <c r="PR310" s="4"/>
      <c r="PS310" s="4"/>
      <c r="PT310" s="4"/>
      <c r="PU310" s="4"/>
      <c r="PV310" s="4"/>
      <c r="PW310" s="4"/>
      <c r="PX310" s="4"/>
      <c r="PY310" s="4"/>
      <c r="PZ310" s="4"/>
      <c r="QA310" s="4"/>
      <c r="QB310" s="4"/>
      <c r="QC310" s="4"/>
      <c r="QD310" s="4"/>
      <c r="QE310" s="4"/>
      <c r="QF310" s="4"/>
      <c r="QG310" s="4"/>
      <c r="QH310" s="4"/>
      <c r="QI310" s="4"/>
      <c r="QJ310" s="4"/>
      <c r="QK310" s="4"/>
      <c r="QL310" s="4"/>
      <c r="QM310" s="4"/>
      <c r="QN310" s="4"/>
      <c r="QO310" s="4"/>
      <c r="QP310" s="4"/>
      <c r="QQ310" s="4"/>
      <c r="QR310" s="4"/>
      <c r="QS310" s="4"/>
      <c r="QT310" s="4"/>
      <c r="QU310" s="4"/>
      <c r="QV310" s="4"/>
      <c r="QW310" s="4"/>
      <c r="QX310" s="4"/>
      <c r="QY310" s="4"/>
      <c r="QZ310" s="4"/>
      <c r="RA310" s="4"/>
      <c r="RB310" s="4"/>
      <c r="RC310" s="4"/>
      <c r="RD310" s="4"/>
      <c r="RE310" s="4"/>
      <c r="RF310" s="4"/>
      <c r="RG310" s="4"/>
      <c r="RH310" s="4"/>
      <c r="RI310" s="4"/>
      <c r="RJ310" s="4"/>
      <c r="RK310" s="4"/>
      <c r="RL310" s="4"/>
      <c r="RM310" s="4"/>
      <c r="RN310" s="4"/>
      <c r="RO310" s="4"/>
      <c r="RP310" s="4"/>
      <c r="RQ310" s="4"/>
      <c r="RR310" s="4"/>
      <c r="RS310" s="4"/>
      <c r="RT310" s="4"/>
      <c r="RU310" s="4"/>
      <c r="RV310" s="4"/>
      <c r="RW310" s="4"/>
      <c r="RX310" s="4"/>
      <c r="RY310" s="4"/>
      <c r="RZ310" s="4"/>
      <c r="SA310" s="4"/>
      <c r="SB310" s="4"/>
      <c r="SC310" s="4"/>
      <c r="SD310" s="4"/>
      <c r="SE310" s="4"/>
      <c r="SF310" s="4"/>
      <c r="SG310" s="4"/>
      <c r="SH310" s="4"/>
      <c r="SI310" s="4"/>
      <c r="SJ310" s="4"/>
      <c r="SK310" s="4"/>
      <c r="SL310" s="4"/>
      <c r="SM310" s="4"/>
      <c r="SN310" s="4"/>
      <c r="SO310" s="4"/>
      <c r="SP310" s="4"/>
      <c r="SQ310" s="4"/>
      <c r="SR310" s="4"/>
      <c r="SS310" s="4"/>
      <c r="ST310" s="4"/>
      <c r="SU310" s="4"/>
      <c r="SV310" s="4"/>
      <c r="SW310" s="4"/>
      <c r="SX310" s="4"/>
      <c r="SY310" s="4"/>
      <c r="SZ310" s="4"/>
      <c r="TA310" s="4"/>
      <c r="TB310" s="4"/>
      <c r="TC310" s="4"/>
      <c r="TD310" s="4"/>
      <c r="TE310" s="4"/>
      <c r="TF310" s="4"/>
      <c r="TG310" s="4"/>
      <c r="TH310" s="4"/>
      <c r="TI310" s="4"/>
      <c r="TJ310" s="4"/>
      <c r="TK310" s="4"/>
      <c r="TL310" s="4"/>
      <c r="TM310" s="4"/>
      <c r="TN310" s="4"/>
      <c r="TO310" s="4"/>
      <c r="TP310" s="4"/>
      <c r="TQ310" s="4"/>
      <c r="TR310" s="4"/>
      <c r="TS310" s="4"/>
      <c r="TT310" s="4"/>
      <c r="TU310" s="4"/>
      <c r="TV310" s="4"/>
      <c r="TW310" s="4"/>
      <c r="TX310" s="4"/>
      <c r="TY310" s="4"/>
      <c r="TZ310" s="4"/>
      <c r="UA310" s="4"/>
      <c r="UB310" s="4"/>
      <c r="UC310" s="4"/>
      <c r="UD310" s="4"/>
      <c r="UE310" s="4"/>
      <c r="UF310" s="4"/>
      <c r="UG310" s="4"/>
      <c r="UH310" s="4"/>
      <c r="UI310" s="4"/>
      <c r="UJ310" s="4"/>
      <c r="UK310" s="4"/>
      <c r="UL310" s="4"/>
      <c r="UM310" s="4"/>
      <c r="UN310" s="4"/>
      <c r="UO310" s="4"/>
      <c r="UP310" s="4"/>
      <c r="UQ310" s="4"/>
      <c r="UR310" s="4"/>
      <c r="US310" s="4"/>
      <c r="UT310" s="4"/>
      <c r="UU310" s="4"/>
      <c r="UV310" s="4"/>
      <c r="UW310" s="4"/>
      <c r="UX310" s="4"/>
      <c r="UY310" s="4"/>
      <c r="UZ310" s="4"/>
      <c r="VA310" s="4"/>
      <c r="VB310" s="4"/>
      <c r="VC310" s="4"/>
      <c r="VD310" s="4"/>
      <c r="VE310" s="4"/>
      <c r="VF310" s="4"/>
      <c r="VG310" s="4"/>
      <c r="VH310" s="4"/>
      <c r="VI310" s="4"/>
      <c r="VJ310" s="4"/>
      <c r="VK310" s="4"/>
      <c r="VL310" s="4"/>
      <c r="VM310" s="4"/>
      <c r="VN310" s="4"/>
    </row>
    <row r="311" spans="14:586" x14ac:dyDescent="0.25"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/>
      <c r="OP311" s="4"/>
      <c r="OQ311" s="4"/>
      <c r="OR311" s="4"/>
      <c r="OS311" s="4"/>
      <c r="OT311" s="4"/>
      <c r="OU311" s="4"/>
      <c r="OV311" s="4"/>
      <c r="OW311" s="4"/>
      <c r="OX311" s="4"/>
      <c r="OY311" s="4"/>
      <c r="OZ311" s="4"/>
      <c r="PA311" s="4"/>
      <c r="PB311" s="4"/>
      <c r="PC311" s="4"/>
      <c r="PD311" s="4"/>
      <c r="PE311" s="4"/>
      <c r="PF311" s="4"/>
      <c r="PG311" s="4"/>
      <c r="PH311" s="4"/>
      <c r="PI311" s="4"/>
      <c r="PJ311" s="4"/>
      <c r="PK311" s="4"/>
      <c r="PL311" s="4"/>
      <c r="PM311" s="4"/>
      <c r="PN311" s="4"/>
      <c r="PO311" s="4"/>
      <c r="PP311" s="4"/>
      <c r="PQ311" s="4"/>
      <c r="PR311" s="4"/>
      <c r="PS311" s="4"/>
      <c r="PT311" s="4"/>
      <c r="PU311" s="4"/>
      <c r="PV311" s="4"/>
      <c r="PW311" s="4"/>
      <c r="PX311" s="4"/>
      <c r="PY311" s="4"/>
      <c r="PZ311" s="4"/>
      <c r="QA311" s="4"/>
      <c r="QB311" s="4"/>
      <c r="QC311" s="4"/>
      <c r="QD311" s="4"/>
      <c r="QE311" s="4"/>
      <c r="QF311" s="4"/>
      <c r="QG311" s="4"/>
      <c r="QH311" s="4"/>
      <c r="QI311" s="4"/>
      <c r="QJ311" s="4"/>
      <c r="QK311" s="4"/>
      <c r="QL311" s="4"/>
      <c r="QM311" s="4"/>
      <c r="QN311" s="4"/>
      <c r="QO311" s="4"/>
      <c r="QP311" s="4"/>
      <c r="QQ311" s="4"/>
      <c r="QR311" s="4"/>
      <c r="QS311" s="4"/>
      <c r="QT311" s="4"/>
      <c r="QU311" s="4"/>
      <c r="QV311" s="4"/>
      <c r="QW311" s="4"/>
      <c r="QX311" s="4"/>
      <c r="QY311" s="4"/>
      <c r="QZ311" s="4"/>
      <c r="RA311" s="4"/>
      <c r="RB311" s="4"/>
      <c r="RC311" s="4"/>
      <c r="RD311" s="4"/>
      <c r="RE311" s="4"/>
      <c r="RF311" s="4"/>
      <c r="RG311" s="4"/>
      <c r="RH311" s="4"/>
      <c r="RI311" s="4"/>
      <c r="RJ311" s="4"/>
      <c r="RK311" s="4"/>
      <c r="RL311" s="4"/>
      <c r="RM311" s="4"/>
      <c r="RN311" s="4"/>
      <c r="RO311" s="4"/>
      <c r="RP311" s="4"/>
      <c r="RQ311" s="4"/>
      <c r="RR311" s="4"/>
      <c r="RS311" s="4"/>
      <c r="RT311" s="4"/>
      <c r="RU311" s="4"/>
      <c r="RV311" s="4"/>
      <c r="RW311" s="4"/>
      <c r="RX311" s="4"/>
      <c r="RY311" s="4"/>
      <c r="RZ311" s="4"/>
      <c r="SA311" s="4"/>
      <c r="SB311" s="4"/>
      <c r="SC311" s="4"/>
      <c r="SD311" s="4"/>
      <c r="SE311" s="4"/>
      <c r="SF311" s="4"/>
      <c r="SG311" s="4"/>
      <c r="SH311" s="4"/>
      <c r="SI311" s="4"/>
      <c r="SJ311" s="4"/>
      <c r="SK311" s="4"/>
      <c r="SL311" s="4"/>
      <c r="SM311" s="4"/>
      <c r="SN311" s="4"/>
      <c r="SO311" s="4"/>
      <c r="SP311" s="4"/>
      <c r="SQ311" s="4"/>
      <c r="SR311" s="4"/>
      <c r="SS311" s="4"/>
      <c r="ST311" s="4"/>
      <c r="SU311" s="4"/>
      <c r="SV311" s="4"/>
      <c r="SW311" s="4"/>
      <c r="SX311" s="4"/>
      <c r="SY311" s="4"/>
      <c r="SZ311" s="4"/>
      <c r="TA311" s="4"/>
      <c r="TB311" s="4"/>
      <c r="TC311" s="4"/>
      <c r="TD311" s="4"/>
      <c r="TE311" s="4"/>
      <c r="TF311" s="4"/>
      <c r="TG311" s="4"/>
      <c r="TH311" s="4"/>
      <c r="TI311" s="4"/>
      <c r="TJ311" s="4"/>
      <c r="TK311" s="4"/>
      <c r="TL311" s="4"/>
      <c r="TM311" s="4"/>
      <c r="TN311" s="4"/>
      <c r="TO311" s="4"/>
      <c r="TP311" s="4"/>
      <c r="TQ311" s="4"/>
      <c r="TR311" s="4"/>
      <c r="TS311" s="4"/>
      <c r="TT311" s="4"/>
      <c r="TU311" s="4"/>
      <c r="TV311" s="4"/>
      <c r="TW311" s="4"/>
      <c r="TX311" s="4"/>
      <c r="TY311" s="4"/>
      <c r="TZ311" s="4"/>
      <c r="UA311" s="4"/>
      <c r="UB311" s="4"/>
      <c r="UC311" s="4"/>
      <c r="UD311" s="4"/>
      <c r="UE311" s="4"/>
      <c r="UF311" s="4"/>
      <c r="UG311" s="4"/>
      <c r="UH311" s="4"/>
      <c r="UI311" s="4"/>
      <c r="UJ311" s="4"/>
      <c r="UK311" s="4"/>
      <c r="UL311" s="4"/>
      <c r="UM311" s="4"/>
      <c r="UN311" s="4"/>
      <c r="UO311" s="4"/>
      <c r="UP311" s="4"/>
      <c r="UQ311" s="4"/>
      <c r="UR311" s="4"/>
      <c r="US311" s="4"/>
      <c r="UT311" s="4"/>
      <c r="UU311" s="4"/>
      <c r="UV311" s="4"/>
      <c r="UW311" s="4"/>
      <c r="UX311" s="4"/>
      <c r="UY311" s="4"/>
      <c r="UZ311" s="4"/>
      <c r="VA311" s="4"/>
      <c r="VB311" s="4"/>
      <c r="VC311" s="4"/>
      <c r="VD311" s="4"/>
      <c r="VE311" s="4"/>
      <c r="VF311" s="4"/>
      <c r="VG311" s="4"/>
      <c r="VH311" s="4"/>
      <c r="VI311" s="4"/>
      <c r="VJ311" s="4"/>
      <c r="VK311" s="4"/>
      <c r="VL311" s="4"/>
      <c r="VM311" s="4"/>
      <c r="VN311" s="4"/>
    </row>
    <row r="312" spans="14:586" x14ac:dyDescent="0.25"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/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/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/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/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4"/>
      <c r="QR312" s="4"/>
      <c r="QS312" s="4"/>
      <c r="QT312" s="4"/>
      <c r="QU312" s="4"/>
      <c r="QV312" s="4"/>
      <c r="QW312" s="4"/>
      <c r="QX312" s="4"/>
      <c r="QY312" s="4"/>
      <c r="QZ312" s="4"/>
      <c r="RA312" s="4"/>
      <c r="RB312" s="4"/>
      <c r="RC312" s="4"/>
      <c r="RD312" s="4"/>
      <c r="RE312" s="4"/>
      <c r="RF312" s="4"/>
      <c r="RG312" s="4"/>
      <c r="RH312" s="4"/>
      <c r="RI312" s="4"/>
      <c r="RJ312" s="4"/>
      <c r="RK312" s="4"/>
      <c r="RL312" s="4"/>
      <c r="RM312" s="4"/>
      <c r="RN312" s="4"/>
      <c r="RO312" s="4"/>
      <c r="RP312" s="4"/>
      <c r="RQ312" s="4"/>
      <c r="RR312" s="4"/>
      <c r="RS312" s="4"/>
      <c r="RT312" s="4"/>
      <c r="RU312" s="4"/>
      <c r="RV312" s="4"/>
      <c r="RW312" s="4"/>
      <c r="RX312" s="4"/>
      <c r="RY312" s="4"/>
      <c r="RZ312" s="4"/>
      <c r="SA312" s="4"/>
      <c r="SB312" s="4"/>
      <c r="SC312" s="4"/>
      <c r="SD312" s="4"/>
      <c r="SE312" s="4"/>
      <c r="SF312" s="4"/>
      <c r="SG312" s="4"/>
      <c r="SH312" s="4"/>
      <c r="SI312" s="4"/>
      <c r="SJ312" s="4"/>
      <c r="SK312" s="4"/>
      <c r="SL312" s="4"/>
      <c r="SM312" s="4"/>
      <c r="SN312" s="4"/>
      <c r="SO312" s="4"/>
      <c r="SP312" s="4"/>
      <c r="SQ312" s="4"/>
      <c r="SR312" s="4"/>
      <c r="SS312" s="4"/>
      <c r="ST312" s="4"/>
      <c r="SU312" s="4"/>
      <c r="SV312" s="4"/>
      <c r="SW312" s="4"/>
      <c r="SX312" s="4"/>
      <c r="SY312" s="4"/>
      <c r="SZ312" s="4"/>
      <c r="TA312" s="4"/>
      <c r="TB312" s="4"/>
      <c r="TC312" s="4"/>
      <c r="TD312" s="4"/>
      <c r="TE312" s="4"/>
      <c r="TF312" s="4"/>
      <c r="TG312" s="4"/>
      <c r="TH312" s="4"/>
      <c r="TI312" s="4"/>
      <c r="TJ312" s="4"/>
      <c r="TK312" s="4"/>
      <c r="TL312" s="4"/>
      <c r="TM312" s="4"/>
      <c r="TN312" s="4"/>
      <c r="TO312" s="4"/>
      <c r="TP312" s="4"/>
      <c r="TQ312" s="4"/>
      <c r="TR312" s="4"/>
      <c r="TS312" s="4"/>
      <c r="TT312" s="4"/>
      <c r="TU312" s="4"/>
      <c r="TV312" s="4"/>
      <c r="TW312" s="4"/>
      <c r="TX312" s="4"/>
      <c r="TY312" s="4"/>
      <c r="TZ312" s="4"/>
      <c r="UA312" s="4"/>
      <c r="UB312" s="4"/>
      <c r="UC312" s="4"/>
      <c r="UD312" s="4"/>
      <c r="UE312" s="4"/>
      <c r="UF312" s="4"/>
      <c r="UG312" s="4"/>
      <c r="UH312" s="4"/>
      <c r="UI312" s="4"/>
      <c r="UJ312" s="4"/>
      <c r="UK312" s="4"/>
      <c r="UL312" s="4"/>
      <c r="UM312" s="4"/>
      <c r="UN312" s="4"/>
      <c r="UO312" s="4"/>
      <c r="UP312" s="4"/>
      <c r="UQ312" s="4"/>
      <c r="UR312" s="4"/>
      <c r="US312" s="4"/>
      <c r="UT312" s="4"/>
      <c r="UU312" s="4"/>
      <c r="UV312" s="4"/>
      <c r="UW312" s="4"/>
      <c r="UX312" s="4"/>
      <c r="UY312" s="4"/>
      <c r="UZ312" s="4"/>
      <c r="VA312" s="4"/>
      <c r="VB312" s="4"/>
      <c r="VC312" s="4"/>
      <c r="VD312" s="4"/>
      <c r="VE312" s="4"/>
      <c r="VF312" s="4"/>
      <c r="VG312" s="4"/>
      <c r="VH312" s="4"/>
      <c r="VI312" s="4"/>
      <c r="VJ312" s="4"/>
      <c r="VK312" s="4"/>
      <c r="VL312" s="4"/>
      <c r="VM312" s="4"/>
      <c r="VN312" s="4"/>
    </row>
    <row r="313" spans="14:586" x14ac:dyDescent="0.25"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/>
      <c r="OO313" s="4"/>
      <c r="OP313" s="4"/>
      <c r="OQ313" s="4"/>
      <c r="OR313" s="4"/>
      <c r="OS313" s="4"/>
      <c r="OT313" s="4"/>
      <c r="OU313" s="4"/>
      <c r="OV313" s="4"/>
      <c r="OW313" s="4"/>
      <c r="OX313" s="4"/>
      <c r="OY313" s="4"/>
      <c r="OZ313" s="4"/>
      <c r="PA313" s="4"/>
      <c r="PB313" s="4"/>
      <c r="PC313" s="4"/>
      <c r="PD313" s="4"/>
      <c r="PE313" s="4"/>
      <c r="PF313" s="4"/>
      <c r="PG313" s="4"/>
      <c r="PH313" s="4"/>
      <c r="PI313" s="4"/>
      <c r="PJ313" s="4"/>
      <c r="PK313" s="4"/>
      <c r="PL313" s="4"/>
      <c r="PM313" s="4"/>
      <c r="PN313" s="4"/>
      <c r="PO313" s="4"/>
      <c r="PP313" s="4"/>
      <c r="PQ313" s="4"/>
      <c r="PR313" s="4"/>
      <c r="PS313" s="4"/>
      <c r="PT313" s="4"/>
      <c r="PU313" s="4"/>
      <c r="PV313" s="4"/>
      <c r="PW313" s="4"/>
      <c r="PX313" s="4"/>
      <c r="PY313" s="4"/>
      <c r="PZ313" s="4"/>
      <c r="QA313" s="4"/>
      <c r="QB313" s="4"/>
      <c r="QC313" s="4"/>
      <c r="QD313" s="4"/>
      <c r="QE313" s="4"/>
      <c r="QF313" s="4"/>
      <c r="QG313" s="4"/>
      <c r="QH313" s="4"/>
      <c r="QI313" s="4"/>
      <c r="QJ313" s="4"/>
      <c r="QK313" s="4"/>
      <c r="QL313" s="4"/>
      <c r="QM313" s="4"/>
      <c r="QN313" s="4"/>
      <c r="QO313" s="4"/>
      <c r="QP313" s="4"/>
      <c r="QQ313" s="4"/>
      <c r="QR313" s="4"/>
      <c r="QS313" s="4"/>
      <c r="QT313" s="4"/>
      <c r="QU313" s="4"/>
      <c r="QV313" s="4"/>
      <c r="QW313" s="4"/>
      <c r="QX313" s="4"/>
      <c r="QY313" s="4"/>
      <c r="QZ313" s="4"/>
      <c r="RA313" s="4"/>
      <c r="RB313" s="4"/>
      <c r="RC313" s="4"/>
      <c r="RD313" s="4"/>
      <c r="RE313" s="4"/>
      <c r="RF313" s="4"/>
      <c r="RG313" s="4"/>
      <c r="RH313" s="4"/>
      <c r="RI313" s="4"/>
      <c r="RJ313" s="4"/>
      <c r="RK313" s="4"/>
      <c r="RL313" s="4"/>
      <c r="RM313" s="4"/>
      <c r="RN313" s="4"/>
      <c r="RO313" s="4"/>
      <c r="RP313" s="4"/>
      <c r="RQ313" s="4"/>
      <c r="RR313" s="4"/>
      <c r="RS313" s="4"/>
      <c r="RT313" s="4"/>
      <c r="RU313" s="4"/>
      <c r="RV313" s="4"/>
      <c r="RW313" s="4"/>
      <c r="RX313" s="4"/>
      <c r="RY313" s="4"/>
      <c r="RZ313" s="4"/>
      <c r="SA313" s="4"/>
      <c r="SB313" s="4"/>
      <c r="SC313" s="4"/>
      <c r="SD313" s="4"/>
      <c r="SE313" s="4"/>
      <c r="SF313" s="4"/>
      <c r="SG313" s="4"/>
      <c r="SH313" s="4"/>
      <c r="SI313" s="4"/>
      <c r="SJ313" s="4"/>
      <c r="SK313" s="4"/>
      <c r="SL313" s="4"/>
      <c r="SM313" s="4"/>
      <c r="SN313" s="4"/>
      <c r="SO313" s="4"/>
      <c r="SP313" s="4"/>
      <c r="SQ313" s="4"/>
      <c r="SR313" s="4"/>
      <c r="SS313" s="4"/>
      <c r="ST313" s="4"/>
      <c r="SU313" s="4"/>
      <c r="SV313" s="4"/>
      <c r="SW313" s="4"/>
      <c r="SX313" s="4"/>
      <c r="SY313" s="4"/>
      <c r="SZ313" s="4"/>
      <c r="TA313" s="4"/>
      <c r="TB313" s="4"/>
      <c r="TC313" s="4"/>
      <c r="TD313" s="4"/>
      <c r="TE313" s="4"/>
      <c r="TF313" s="4"/>
      <c r="TG313" s="4"/>
      <c r="TH313" s="4"/>
      <c r="TI313" s="4"/>
      <c r="TJ313" s="4"/>
      <c r="TK313" s="4"/>
      <c r="TL313" s="4"/>
      <c r="TM313" s="4"/>
      <c r="TN313" s="4"/>
      <c r="TO313" s="4"/>
      <c r="TP313" s="4"/>
      <c r="TQ313" s="4"/>
      <c r="TR313" s="4"/>
      <c r="TS313" s="4"/>
      <c r="TT313" s="4"/>
      <c r="TU313" s="4"/>
      <c r="TV313" s="4"/>
      <c r="TW313" s="4"/>
      <c r="TX313" s="4"/>
      <c r="TY313" s="4"/>
      <c r="TZ313" s="4"/>
      <c r="UA313" s="4"/>
      <c r="UB313" s="4"/>
      <c r="UC313" s="4"/>
      <c r="UD313" s="4"/>
      <c r="UE313" s="4"/>
      <c r="UF313" s="4"/>
      <c r="UG313" s="4"/>
      <c r="UH313" s="4"/>
      <c r="UI313" s="4"/>
      <c r="UJ313" s="4"/>
      <c r="UK313" s="4"/>
      <c r="UL313" s="4"/>
      <c r="UM313" s="4"/>
      <c r="UN313" s="4"/>
      <c r="UO313" s="4"/>
      <c r="UP313" s="4"/>
      <c r="UQ313" s="4"/>
      <c r="UR313" s="4"/>
      <c r="US313" s="4"/>
      <c r="UT313" s="4"/>
      <c r="UU313" s="4"/>
      <c r="UV313" s="4"/>
      <c r="UW313" s="4"/>
      <c r="UX313" s="4"/>
      <c r="UY313" s="4"/>
      <c r="UZ313" s="4"/>
      <c r="VA313" s="4"/>
      <c r="VB313" s="4"/>
      <c r="VC313" s="4"/>
      <c r="VD313" s="4"/>
      <c r="VE313" s="4"/>
      <c r="VF313" s="4"/>
      <c r="VG313" s="4"/>
      <c r="VH313" s="4"/>
      <c r="VI313" s="4"/>
      <c r="VJ313" s="4"/>
      <c r="VK313" s="4"/>
      <c r="VL313" s="4"/>
      <c r="VM313" s="4"/>
      <c r="VN313" s="4"/>
    </row>
    <row r="314" spans="14:586" x14ac:dyDescent="0.25"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/>
      <c r="OO314" s="4"/>
      <c r="OP314" s="4"/>
      <c r="OQ314" s="4"/>
      <c r="OR314" s="4"/>
      <c r="OS314" s="4"/>
      <c r="OT314" s="4"/>
      <c r="OU314" s="4"/>
      <c r="OV314" s="4"/>
      <c r="OW314" s="4"/>
      <c r="OX314" s="4"/>
      <c r="OY314" s="4"/>
      <c r="OZ314" s="4"/>
      <c r="PA314" s="4"/>
      <c r="PB314" s="4"/>
      <c r="PC314" s="4"/>
      <c r="PD314" s="4"/>
      <c r="PE314" s="4"/>
      <c r="PF314" s="4"/>
      <c r="PG314" s="4"/>
      <c r="PH314" s="4"/>
      <c r="PI314" s="4"/>
      <c r="PJ314" s="4"/>
      <c r="PK314" s="4"/>
      <c r="PL314" s="4"/>
      <c r="PM314" s="4"/>
      <c r="PN314" s="4"/>
      <c r="PO314" s="4"/>
      <c r="PP314" s="4"/>
      <c r="PQ314" s="4"/>
      <c r="PR314" s="4"/>
      <c r="PS314" s="4"/>
      <c r="PT314" s="4"/>
      <c r="PU314" s="4"/>
      <c r="PV314" s="4"/>
      <c r="PW314" s="4"/>
      <c r="PX314" s="4"/>
      <c r="PY314" s="4"/>
      <c r="PZ314" s="4"/>
      <c r="QA314" s="4"/>
      <c r="QB314" s="4"/>
      <c r="QC314" s="4"/>
      <c r="QD314" s="4"/>
      <c r="QE314" s="4"/>
      <c r="QF314" s="4"/>
      <c r="QG314" s="4"/>
      <c r="QH314" s="4"/>
      <c r="QI314" s="4"/>
      <c r="QJ314" s="4"/>
      <c r="QK314" s="4"/>
      <c r="QL314" s="4"/>
      <c r="QM314" s="4"/>
      <c r="QN314" s="4"/>
      <c r="QO314" s="4"/>
      <c r="QP314" s="4"/>
      <c r="QQ314" s="4"/>
      <c r="QR314" s="4"/>
      <c r="QS314" s="4"/>
      <c r="QT314" s="4"/>
      <c r="QU314" s="4"/>
      <c r="QV314" s="4"/>
      <c r="QW314" s="4"/>
      <c r="QX314" s="4"/>
      <c r="QY314" s="4"/>
      <c r="QZ314" s="4"/>
      <c r="RA314" s="4"/>
      <c r="RB314" s="4"/>
      <c r="RC314" s="4"/>
      <c r="RD314" s="4"/>
      <c r="RE314" s="4"/>
      <c r="RF314" s="4"/>
      <c r="RG314" s="4"/>
      <c r="RH314" s="4"/>
      <c r="RI314" s="4"/>
      <c r="RJ314" s="4"/>
      <c r="RK314" s="4"/>
      <c r="RL314" s="4"/>
      <c r="RM314" s="4"/>
      <c r="RN314" s="4"/>
      <c r="RO314" s="4"/>
      <c r="RP314" s="4"/>
      <c r="RQ314" s="4"/>
      <c r="RR314" s="4"/>
      <c r="RS314" s="4"/>
      <c r="RT314" s="4"/>
      <c r="RU314" s="4"/>
      <c r="RV314" s="4"/>
      <c r="RW314" s="4"/>
      <c r="RX314" s="4"/>
      <c r="RY314" s="4"/>
      <c r="RZ314" s="4"/>
      <c r="SA314" s="4"/>
      <c r="SB314" s="4"/>
      <c r="SC314" s="4"/>
      <c r="SD314" s="4"/>
      <c r="SE314" s="4"/>
      <c r="SF314" s="4"/>
      <c r="SG314" s="4"/>
      <c r="SH314" s="4"/>
      <c r="SI314" s="4"/>
      <c r="SJ314" s="4"/>
      <c r="SK314" s="4"/>
      <c r="SL314" s="4"/>
      <c r="SM314" s="4"/>
      <c r="SN314" s="4"/>
      <c r="SO314" s="4"/>
      <c r="SP314" s="4"/>
      <c r="SQ314" s="4"/>
      <c r="SR314" s="4"/>
      <c r="SS314" s="4"/>
      <c r="ST314" s="4"/>
      <c r="SU314" s="4"/>
      <c r="SV314" s="4"/>
      <c r="SW314" s="4"/>
      <c r="SX314" s="4"/>
      <c r="SY314" s="4"/>
      <c r="SZ314" s="4"/>
      <c r="TA314" s="4"/>
      <c r="TB314" s="4"/>
      <c r="TC314" s="4"/>
      <c r="TD314" s="4"/>
      <c r="TE314" s="4"/>
      <c r="TF314" s="4"/>
      <c r="TG314" s="4"/>
      <c r="TH314" s="4"/>
      <c r="TI314" s="4"/>
      <c r="TJ314" s="4"/>
      <c r="TK314" s="4"/>
      <c r="TL314" s="4"/>
      <c r="TM314" s="4"/>
      <c r="TN314" s="4"/>
      <c r="TO314" s="4"/>
      <c r="TP314" s="4"/>
      <c r="TQ314" s="4"/>
      <c r="TR314" s="4"/>
      <c r="TS314" s="4"/>
      <c r="TT314" s="4"/>
      <c r="TU314" s="4"/>
      <c r="TV314" s="4"/>
      <c r="TW314" s="4"/>
      <c r="TX314" s="4"/>
      <c r="TY314" s="4"/>
      <c r="TZ314" s="4"/>
      <c r="UA314" s="4"/>
      <c r="UB314" s="4"/>
      <c r="UC314" s="4"/>
      <c r="UD314" s="4"/>
      <c r="UE314" s="4"/>
      <c r="UF314" s="4"/>
      <c r="UG314" s="4"/>
      <c r="UH314" s="4"/>
      <c r="UI314" s="4"/>
      <c r="UJ314" s="4"/>
      <c r="UK314" s="4"/>
      <c r="UL314" s="4"/>
      <c r="UM314" s="4"/>
      <c r="UN314" s="4"/>
      <c r="UO314" s="4"/>
      <c r="UP314" s="4"/>
      <c r="UQ314" s="4"/>
      <c r="UR314" s="4"/>
      <c r="US314" s="4"/>
      <c r="UT314" s="4"/>
      <c r="UU314" s="4"/>
      <c r="UV314" s="4"/>
      <c r="UW314" s="4"/>
      <c r="UX314" s="4"/>
      <c r="UY314" s="4"/>
      <c r="UZ314" s="4"/>
      <c r="VA314" s="4"/>
      <c r="VB314" s="4"/>
      <c r="VC314" s="4"/>
      <c r="VD314" s="4"/>
      <c r="VE314" s="4"/>
      <c r="VF314" s="4"/>
      <c r="VG314" s="4"/>
      <c r="VH314" s="4"/>
      <c r="VI314" s="4"/>
      <c r="VJ314" s="4"/>
      <c r="VK314" s="4"/>
      <c r="VL314" s="4"/>
      <c r="VM314" s="4"/>
      <c r="VN314" s="4"/>
    </row>
    <row r="315" spans="14:586" x14ac:dyDescent="0.25"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/>
      <c r="OO315" s="4"/>
      <c r="OP315" s="4"/>
      <c r="OQ315" s="4"/>
      <c r="OR315" s="4"/>
      <c r="OS315" s="4"/>
      <c r="OT315" s="4"/>
      <c r="OU315" s="4"/>
      <c r="OV315" s="4"/>
      <c r="OW315" s="4"/>
      <c r="OX315" s="4"/>
      <c r="OY315" s="4"/>
      <c r="OZ315" s="4"/>
      <c r="PA315" s="4"/>
      <c r="PB315" s="4"/>
      <c r="PC315" s="4"/>
      <c r="PD315" s="4"/>
      <c r="PE315" s="4"/>
      <c r="PF315" s="4"/>
      <c r="PG315" s="4"/>
      <c r="PH315" s="4"/>
      <c r="PI315" s="4"/>
      <c r="PJ315" s="4"/>
      <c r="PK315" s="4"/>
      <c r="PL315" s="4"/>
      <c r="PM315" s="4"/>
      <c r="PN315" s="4"/>
      <c r="PO315" s="4"/>
      <c r="PP315" s="4"/>
      <c r="PQ315" s="4"/>
      <c r="PR315" s="4"/>
      <c r="PS315" s="4"/>
      <c r="PT315" s="4"/>
      <c r="PU315" s="4"/>
      <c r="PV315" s="4"/>
      <c r="PW315" s="4"/>
      <c r="PX315" s="4"/>
      <c r="PY315" s="4"/>
      <c r="PZ315" s="4"/>
      <c r="QA315" s="4"/>
      <c r="QB315" s="4"/>
      <c r="QC315" s="4"/>
      <c r="QD315" s="4"/>
      <c r="QE315" s="4"/>
      <c r="QF315" s="4"/>
      <c r="QG315" s="4"/>
      <c r="QH315" s="4"/>
      <c r="QI315" s="4"/>
      <c r="QJ315" s="4"/>
      <c r="QK315" s="4"/>
      <c r="QL315" s="4"/>
      <c r="QM315" s="4"/>
      <c r="QN315" s="4"/>
      <c r="QO315" s="4"/>
      <c r="QP315" s="4"/>
      <c r="QQ315" s="4"/>
      <c r="QR315" s="4"/>
      <c r="QS315" s="4"/>
      <c r="QT315" s="4"/>
      <c r="QU315" s="4"/>
      <c r="QV315" s="4"/>
      <c r="QW315" s="4"/>
      <c r="QX315" s="4"/>
      <c r="QY315" s="4"/>
      <c r="QZ315" s="4"/>
      <c r="RA315" s="4"/>
      <c r="RB315" s="4"/>
      <c r="RC315" s="4"/>
      <c r="RD315" s="4"/>
      <c r="RE315" s="4"/>
      <c r="RF315" s="4"/>
      <c r="RG315" s="4"/>
      <c r="RH315" s="4"/>
      <c r="RI315" s="4"/>
      <c r="RJ315" s="4"/>
      <c r="RK315" s="4"/>
      <c r="RL315" s="4"/>
      <c r="RM315" s="4"/>
      <c r="RN315" s="4"/>
      <c r="RO315" s="4"/>
      <c r="RP315" s="4"/>
      <c r="RQ315" s="4"/>
      <c r="RR315" s="4"/>
      <c r="RS315" s="4"/>
      <c r="RT315" s="4"/>
      <c r="RU315" s="4"/>
      <c r="RV315" s="4"/>
      <c r="RW315" s="4"/>
      <c r="RX315" s="4"/>
      <c r="RY315" s="4"/>
      <c r="RZ315" s="4"/>
      <c r="SA315" s="4"/>
      <c r="SB315" s="4"/>
      <c r="SC315" s="4"/>
      <c r="SD315" s="4"/>
      <c r="SE315" s="4"/>
      <c r="SF315" s="4"/>
      <c r="SG315" s="4"/>
      <c r="SH315" s="4"/>
      <c r="SI315" s="4"/>
      <c r="SJ315" s="4"/>
      <c r="SK315" s="4"/>
      <c r="SL315" s="4"/>
      <c r="SM315" s="4"/>
      <c r="SN315" s="4"/>
      <c r="SO315" s="4"/>
      <c r="SP315" s="4"/>
      <c r="SQ315" s="4"/>
      <c r="SR315" s="4"/>
      <c r="SS315" s="4"/>
      <c r="ST315" s="4"/>
      <c r="SU315" s="4"/>
      <c r="SV315" s="4"/>
      <c r="SW315" s="4"/>
      <c r="SX315" s="4"/>
      <c r="SY315" s="4"/>
      <c r="SZ315" s="4"/>
      <c r="TA315" s="4"/>
      <c r="TB315" s="4"/>
      <c r="TC315" s="4"/>
      <c r="TD315" s="4"/>
      <c r="TE315" s="4"/>
      <c r="TF315" s="4"/>
      <c r="TG315" s="4"/>
      <c r="TH315" s="4"/>
      <c r="TI315" s="4"/>
      <c r="TJ315" s="4"/>
      <c r="TK315" s="4"/>
      <c r="TL315" s="4"/>
      <c r="TM315" s="4"/>
      <c r="TN315" s="4"/>
      <c r="TO315" s="4"/>
      <c r="TP315" s="4"/>
      <c r="TQ315" s="4"/>
      <c r="TR315" s="4"/>
      <c r="TS315" s="4"/>
      <c r="TT315" s="4"/>
      <c r="TU315" s="4"/>
      <c r="TV315" s="4"/>
      <c r="TW315" s="4"/>
      <c r="TX315" s="4"/>
      <c r="TY315" s="4"/>
      <c r="TZ315" s="4"/>
      <c r="UA315" s="4"/>
      <c r="UB315" s="4"/>
      <c r="UC315" s="4"/>
      <c r="UD315" s="4"/>
      <c r="UE315" s="4"/>
      <c r="UF315" s="4"/>
      <c r="UG315" s="4"/>
      <c r="UH315" s="4"/>
      <c r="UI315" s="4"/>
      <c r="UJ315" s="4"/>
      <c r="UK315" s="4"/>
      <c r="UL315" s="4"/>
      <c r="UM315" s="4"/>
      <c r="UN315" s="4"/>
      <c r="UO315" s="4"/>
      <c r="UP315" s="4"/>
      <c r="UQ315" s="4"/>
      <c r="UR315" s="4"/>
      <c r="US315" s="4"/>
      <c r="UT315" s="4"/>
      <c r="UU315" s="4"/>
      <c r="UV315" s="4"/>
      <c r="UW315" s="4"/>
      <c r="UX315" s="4"/>
      <c r="UY315" s="4"/>
      <c r="UZ315" s="4"/>
      <c r="VA315" s="4"/>
      <c r="VB315" s="4"/>
      <c r="VC315" s="4"/>
      <c r="VD315" s="4"/>
      <c r="VE315" s="4"/>
      <c r="VF315" s="4"/>
      <c r="VG315" s="4"/>
      <c r="VH315" s="4"/>
      <c r="VI315" s="4"/>
      <c r="VJ315" s="4"/>
      <c r="VK315" s="4"/>
      <c r="VL315" s="4"/>
      <c r="VM315" s="4"/>
      <c r="VN315" s="4"/>
    </row>
    <row r="316" spans="14:586" x14ac:dyDescent="0.25"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/>
      <c r="OO316" s="4"/>
      <c r="OP316" s="4"/>
      <c r="OQ316" s="4"/>
      <c r="OR316" s="4"/>
      <c r="OS316" s="4"/>
      <c r="OT316" s="4"/>
      <c r="OU316" s="4"/>
      <c r="OV316" s="4"/>
      <c r="OW316" s="4"/>
      <c r="OX316" s="4"/>
      <c r="OY316" s="4"/>
      <c r="OZ316" s="4"/>
      <c r="PA316" s="4"/>
      <c r="PB316" s="4"/>
      <c r="PC316" s="4"/>
      <c r="PD316" s="4"/>
      <c r="PE316" s="4"/>
      <c r="PF316" s="4"/>
      <c r="PG316" s="4"/>
      <c r="PH316" s="4"/>
      <c r="PI316" s="4"/>
      <c r="PJ316" s="4"/>
      <c r="PK316" s="4"/>
      <c r="PL316" s="4"/>
      <c r="PM316" s="4"/>
      <c r="PN316" s="4"/>
      <c r="PO316" s="4"/>
      <c r="PP316" s="4"/>
      <c r="PQ316" s="4"/>
      <c r="PR316" s="4"/>
      <c r="PS316" s="4"/>
      <c r="PT316" s="4"/>
      <c r="PU316" s="4"/>
      <c r="PV316" s="4"/>
      <c r="PW316" s="4"/>
      <c r="PX316" s="4"/>
      <c r="PY316" s="4"/>
      <c r="PZ316" s="4"/>
      <c r="QA316" s="4"/>
      <c r="QB316" s="4"/>
      <c r="QC316" s="4"/>
      <c r="QD316" s="4"/>
      <c r="QE316" s="4"/>
      <c r="QF316" s="4"/>
      <c r="QG316" s="4"/>
      <c r="QH316" s="4"/>
      <c r="QI316" s="4"/>
      <c r="QJ316" s="4"/>
      <c r="QK316" s="4"/>
      <c r="QL316" s="4"/>
      <c r="QM316" s="4"/>
      <c r="QN316" s="4"/>
      <c r="QO316" s="4"/>
      <c r="QP316" s="4"/>
      <c r="QQ316" s="4"/>
      <c r="QR316" s="4"/>
      <c r="QS316" s="4"/>
      <c r="QT316" s="4"/>
      <c r="QU316" s="4"/>
      <c r="QV316" s="4"/>
      <c r="QW316" s="4"/>
      <c r="QX316" s="4"/>
      <c r="QY316" s="4"/>
      <c r="QZ316" s="4"/>
      <c r="RA316" s="4"/>
      <c r="RB316" s="4"/>
      <c r="RC316" s="4"/>
      <c r="RD316" s="4"/>
      <c r="RE316" s="4"/>
      <c r="RF316" s="4"/>
      <c r="RG316" s="4"/>
      <c r="RH316" s="4"/>
      <c r="RI316" s="4"/>
      <c r="RJ316" s="4"/>
      <c r="RK316" s="4"/>
      <c r="RL316" s="4"/>
      <c r="RM316" s="4"/>
      <c r="RN316" s="4"/>
      <c r="RO316" s="4"/>
      <c r="RP316" s="4"/>
      <c r="RQ316" s="4"/>
      <c r="RR316" s="4"/>
      <c r="RS316" s="4"/>
      <c r="RT316" s="4"/>
      <c r="RU316" s="4"/>
      <c r="RV316" s="4"/>
      <c r="RW316" s="4"/>
      <c r="RX316" s="4"/>
      <c r="RY316" s="4"/>
      <c r="RZ316" s="4"/>
      <c r="SA316" s="4"/>
      <c r="SB316" s="4"/>
      <c r="SC316" s="4"/>
      <c r="SD316" s="4"/>
      <c r="SE316" s="4"/>
      <c r="SF316" s="4"/>
      <c r="SG316" s="4"/>
      <c r="SH316" s="4"/>
      <c r="SI316" s="4"/>
      <c r="SJ316" s="4"/>
      <c r="SK316" s="4"/>
      <c r="SL316" s="4"/>
      <c r="SM316" s="4"/>
      <c r="SN316" s="4"/>
      <c r="SO316" s="4"/>
      <c r="SP316" s="4"/>
      <c r="SQ316" s="4"/>
      <c r="SR316" s="4"/>
      <c r="SS316" s="4"/>
      <c r="ST316" s="4"/>
      <c r="SU316" s="4"/>
      <c r="SV316" s="4"/>
      <c r="SW316" s="4"/>
      <c r="SX316" s="4"/>
      <c r="SY316" s="4"/>
      <c r="SZ316" s="4"/>
      <c r="TA316" s="4"/>
      <c r="TB316" s="4"/>
      <c r="TC316" s="4"/>
      <c r="TD316" s="4"/>
      <c r="TE316" s="4"/>
      <c r="TF316" s="4"/>
      <c r="TG316" s="4"/>
      <c r="TH316" s="4"/>
      <c r="TI316" s="4"/>
      <c r="TJ316" s="4"/>
      <c r="TK316" s="4"/>
      <c r="TL316" s="4"/>
      <c r="TM316" s="4"/>
      <c r="TN316" s="4"/>
      <c r="TO316" s="4"/>
      <c r="TP316" s="4"/>
      <c r="TQ316" s="4"/>
      <c r="TR316" s="4"/>
      <c r="TS316" s="4"/>
      <c r="TT316" s="4"/>
      <c r="TU316" s="4"/>
      <c r="TV316" s="4"/>
      <c r="TW316" s="4"/>
      <c r="TX316" s="4"/>
      <c r="TY316" s="4"/>
      <c r="TZ316" s="4"/>
      <c r="UA316" s="4"/>
      <c r="UB316" s="4"/>
      <c r="UC316" s="4"/>
      <c r="UD316" s="4"/>
      <c r="UE316" s="4"/>
      <c r="UF316" s="4"/>
      <c r="UG316" s="4"/>
      <c r="UH316" s="4"/>
      <c r="UI316" s="4"/>
      <c r="UJ316" s="4"/>
      <c r="UK316" s="4"/>
      <c r="UL316" s="4"/>
      <c r="UM316" s="4"/>
      <c r="UN316" s="4"/>
      <c r="UO316" s="4"/>
      <c r="UP316" s="4"/>
      <c r="UQ316" s="4"/>
      <c r="UR316" s="4"/>
      <c r="US316" s="4"/>
      <c r="UT316" s="4"/>
      <c r="UU316" s="4"/>
      <c r="UV316" s="4"/>
      <c r="UW316" s="4"/>
      <c r="UX316" s="4"/>
      <c r="UY316" s="4"/>
      <c r="UZ316" s="4"/>
      <c r="VA316" s="4"/>
      <c r="VB316" s="4"/>
      <c r="VC316" s="4"/>
      <c r="VD316" s="4"/>
      <c r="VE316" s="4"/>
      <c r="VF316" s="4"/>
      <c r="VG316" s="4"/>
      <c r="VH316" s="4"/>
      <c r="VI316" s="4"/>
      <c r="VJ316" s="4"/>
      <c r="VK316" s="4"/>
      <c r="VL316" s="4"/>
      <c r="VM316" s="4"/>
      <c r="VN316" s="4"/>
    </row>
    <row r="317" spans="14:586" x14ac:dyDescent="0.25"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/>
      <c r="ON317" s="4"/>
      <c r="OO317" s="4"/>
      <c r="OP317" s="4"/>
      <c r="OQ317" s="4"/>
      <c r="OR317" s="4"/>
      <c r="OS317" s="4"/>
      <c r="OT317" s="4"/>
      <c r="OU317" s="4"/>
      <c r="OV317" s="4"/>
      <c r="OW317" s="4"/>
      <c r="OX317" s="4"/>
      <c r="OY317" s="4"/>
      <c r="OZ317" s="4"/>
      <c r="PA317" s="4"/>
      <c r="PB317" s="4"/>
      <c r="PC317" s="4"/>
      <c r="PD317" s="4"/>
      <c r="PE317" s="4"/>
      <c r="PF317" s="4"/>
      <c r="PG317" s="4"/>
      <c r="PH317" s="4"/>
      <c r="PI317" s="4"/>
      <c r="PJ317" s="4"/>
      <c r="PK317" s="4"/>
      <c r="PL317" s="4"/>
      <c r="PM317" s="4"/>
      <c r="PN317" s="4"/>
      <c r="PO317" s="4"/>
      <c r="PP317" s="4"/>
      <c r="PQ317" s="4"/>
      <c r="PR317" s="4"/>
      <c r="PS317" s="4"/>
      <c r="PT317" s="4"/>
      <c r="PU317" s="4"/>
      <c r="PV317" s="4"/>
      <c r="PW317" s="4"/>
      <c r="PX317" s="4"/>
      <c r="PY317" s="4"/>
      <c r="PZ317" s="4"/>
      <c r="QA317" s="4"/>
      <c r="QB317" s="4"/>
      <c r="QC317" s="4"/>
      <c r="QD317" s="4"/>
      <c r="QE317" s="4"/>
      <c r="QF317" s="4"/>
      <c r="QG317" s="4"/>
      <c r="QH317" s="4"/>
      <c r="QI317" s="4"/>
      <c r="QJ317" s="4"/>
      <c r="QK317" s="4"/>
      <c r="QL317" s="4"/>
      <c r="QM317" s="4"/>
      <c r="QN317" s="4"/>
      <c r="QO317" s="4"/>
      <c r="QP317" s="4"/>
      <c r="QQ317" s="4"/>
      <c r="QR317" s="4"/>
      <c r="QS317" s="4"/>
      <c r="QT317" s="4"/>
      <c r="QU317" s="4"/>
      <c r="QV317" s="4"/>
      <c r="QW317" s="4"/>
      <c r="QX317" s="4"/>
      <c r="QY317" s="4"/>
      <c r="QZ317" s="4"/>
      <c r="RA317" s="4"/>
      <c r="RB317" s="4"/>
      <c r="RC317" s="4"/>
      <c r="RD317" s="4"/>
      <c r="RE317" s="4"/>
      <c r="RF317" s="4"/>
      <c r="RG317" s="4"/>
      <c r="RH317" s="4"/>
      <c r="RI317" s="4"/>
      <c r="RJ317" s="4"/>
      <c r="RK317" s="4"/>
      <c r="RL317" s="4"/>
      <c r="RM317" s="4"/>
      <c r="RN317" s="4"/>
      <c r="RO317" s="4"/>
      <c r="RP317" s="4"/>
      <c r="RQ317" s="4"/>
      <c r="RR317" s="4"/>
      <c r="RS317" s="4"/>
      <c r="RT317" s="4"/>
      <c r="RU317" s="4"/>
      <c r="RV317" s="4"/>
      <c r="RW317" s="4"/>
      <c r="RX317" s="4"/>
      <c r="RY317" s="4"/>
      <c r="RZ317" s="4"/>
      <c r="SA317" s="4"/>
      <c r="SB317" s="4"/>
      <c r="SC317" s="4"/>
      <c r="SD317" s="4"/>
      <c r="SE317" s="4"/>
      <c r="SF317" s="4"/>
      <c r="SG317" s="4"/>
      <c r="SH317" s="4"/>
      <c r="SI317" s="4"/>
      <c r="SJ317" s="4"/>
      <c r="SK317" s="4"/>
      <c r="SL317" s="4"/>
      <c r="SM317" s="4"/>
      <c r="SN317" s="4"/>
      <c r="SO317" s="4"/>
      <c r="SP317" s="4"/>
      <c r="SQ317" s="4"/>
      <c r="SR317" s="4"/>
      <c r="SS317" s="4"/>
      <c r="ST317" s="4"/>
      <c r="SU317" s="4"/>
      <c r="SV317" s="4"/>
      <c r="SW317" s="4"/>
      <c r="SX317" s="4"/>
      <c r="SY317" s="4"/>
      <c r="SZ317" s="4"/>
      <c r="TA317" s="4"/>
      <c r="TB317" s="4"/>
      <c r="TC317" s="4"/>
      <c r="TD317" s="4"/>
      <c r="TE317" s="4"/>
      <c r="TF317" s="4"/>
      <c r="TG317" s="4"/>
      <c r="TH317" s="4"/>
      <c r="TI317" s="4"/>
      <c r="TJ317" s="4"/>
      <c r="TK317" s="4"/>
      <c r="TL317" s="4"/>
      <c r="TM317" s="4"/>
      <c r="TN317" s="4"/>
      <c r="TO317" s="4"/>
      <c r="TP317" s="4"/>
      <c r="TQ317" s="4"/>
      <c r="TR317" s="4"/>
      <c r="TS317" s="4"/>
      <c r="TT317" s="4"/>
      <c r="TU317" s="4"/>
      <c r="TV317" s="4"/>
      <c r="TW317" s="4"/>
      <c r="TX317" s="4"/>
      <c r="TY317" s="4"/>
      <c r="TZ317" s="4"/>
      <c r="UA317" s="4"/>
      <c r="UB317" s="4"/>
      <c r="UC317" s="4"/>
      <c r="UD317" s="4"/>
      <c r="UE317" s="4"/>
      <c r="UF317" s="4"/>
      <c r="UG317" s="4"/>
      <c r="UH317" s="4"/>
      <c r="UI317" s="4"/>
      <c r="UJ317" s="4"/>
      <c r="UK317" s="4"/>
      <c r="UL317" s="4"/>
      <c r="UM317" s="4"/>
      <c r="UN317" s="4"/>
      <c r="UO317" s="4"/>
      <c r="UP317" s="4"/>
      <c r="UQ317" s="4"/>
      <c r="UR317" s="4"/>
      <c r="US317" s="4"/>
      <c r="UT317" s="4"/>
      <c r="UU317" s="4"/>
      <c r="UV317" s="4"/>
      <c r="UW317" s="4"/>
      <c r="UX317" s="4"/>
      <c r="UY317" s="4"/>
      <c r="UZ317" s="4"/>
      <c r="VA317" s="4"/>
      <c r="VB317" s="4"/>
      <c r="VC317" s="4"/>
      <c r="VD317" s="4"/>
      <c r="VE317" s="4"/>
      <c r="VF317" s="4"/>
      <c r="VG317" s="4"/>
      <c r="VH317" s="4"/>
      <c r="VI317" s="4"/>
      <c r="VJ317" s="4"/>
      <c r="VK317" s="4"/>
      <c r="VL317" s="4"/>
      <c r="VM317" s="4"/>
      <c r="VN317" s="4"/>
    </row>
    <row r="318" spans="14:586" x14ac:dyDescent="0.25"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/>
      <c r="OP318" s="4"/>
      <c r="OQ318" s="4"/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/>
      <c r="PE318" s="4"/>
      <c r="PF318" s="4"/>
      <c r="PG318" s="4"/>
      <c r="PH318" s="4"/>
      <c r="PI318" s="4"/>
      <c r="PJ318" s="4"/>
      <c r="PK318" s="4"/>
      <c r="PL318" s="4"/>
      <c r="PM318" s="4"/>
      <c r="PN318" s="4"/>
      <c r="PO318" s="4"/>
      <c r="PP318" s="4"/>
      <c r="PQ318" s="4"/>
      <c r="PR318" s="4"/>
      <c r="PS318" s="4"/>
      <c r="PT318" s="4"/>
      <c r="PU318" s="4"/>
      <c r="PV318" s="4"/>
      <c r="PW318" s="4"/>
      <c r="PX318" s="4"/>
      <c r="PY318" s="4"/>
      <c r="PZ318" s="4"/>
      <c r="QA318" s="4"/>
      <c r="QB318" s="4"/>
      <c r="QC318" s="4"/>
      <c r="QD318" s="4"/>
      <c r="QE318" s="4"/>
      <c r="QF318" s="4"/>
      <c r="QG318" s="4"/>
      <c r="QH318" s="4"/>
      <c r="QI318" s="4"/>
      <c r="QJ318" s="4"/>
      <c r="QK318" s="4"/>
      <c r="QL318" s="4"/>
      <c r="QM318" s="4"/>
      <c r="QN318" s="4"/>
      <c r="QO318" s="4"/>
      <c r="QP318" s="4"/>
      <c r="QQ318" s="4"/>
      <c r="QR318" s="4"/>
      <c r="QS318" s="4"/>
      <c r="QT318" s="4"/>
      <c r="QU318" s="4"/>
      <c r="QV318" s="4"/>
      <c r="QW318" s="4"/>
      <c r="QX318" s="4"/>
      <c r="QY318" s="4"/>
      <c r="QZ318" s="4"/>
      <c r="RA318" s="4"/>
      <c r="RB318" s="4"/>
      <c r="RC318" s="4"/>
      <c r="RD318" s="4"/>
      <c r="RE318" s="4"/>
      <c r="RF318" s="4"/>
      <c r="RG318" s="4"/>
      <c r="RH318" s="4"/>
      <c r="RI318" s="4"/>
      <c r="RJ318" s="4"/>
      <c r="RK318" s="4"/>
      <c r="RL318" s="4"/>
      <c r="RM318" s="4"/>
      <c r="RN318" s="4"/>
      <c r="RO318" s="4"/>
      <c r="RP318" s="4"/>
      <c r="RQ318" s="4"/>
      <c r="RR318" s="4"/>
      <c r="RS318" s="4"/>
      <c r="RT318" s="4"/>
      <c r="RU318" s="4"/>
      <c r="RV318" s="4"/>
      <c r="RW318" s="4"/>
      <c r="RX318" s="4"/>
      <c r="RY318" s="4"/>
      <c r="RZ318" s="4"/>
      <c r="SA318" s="4"/>
      <c r="SB318" s="4"/>
      <c r="SC318" s="4"/>
      <c r="SD318" s="4"/>
      <c r="SE318" s="4"/>
      <c r="SF318" s="4"/>
      <c r="SG318" s="4"/>
      <c r="SH318" s="4"/>
      <c r="SI318" s="4"/>
      <c r="SJ318" s="4"/>
      <c r="SK318" s="4"/>
      <c r="SL318" s="4"/>
      <c r="SM318" s="4"/>
      <c r="SN318" s="4"/>
      <c r="SO318" s="4"/>
      <c r="SP318" s="4"/>
      <c r="SQ318" s="4"/>
      <c r="SR318" s="4"/>
      <c r="SS318" s="4"/>
      <c r="ST318" s="4"/>
      <c r="SU318" s="4"/>
      <c r="SV318" s="4"/>
      <c r="SW318" s="4"/>
      <c r="SX318" s="4"/>
      <c r="SY318" s="4"/>
      <c r="SZ318" s="4"/>
      <c r="TA318" s="4"/>
      <c r="TB318" s="4"/>
      <c r="TC318" s="4"/>
      <c r="TD318" s="4"/>
      <c r="TE318" s="4"/>
      <c r="TF318" s="4"/>
      <c r="TG318" s="4"/>
      <c r="TH318" s="4"/>
      <c r="TI318" s="4"/>
      <c r="TJ318" s="4"/>
      <c r="TK318" s="4"/>
      <c r="TL318" s="4"/>
      <c r="TM318" s="4"/>
      <c r="TN318" s="4"/>
      <c r="TO318" s="4"/>
      <c r="TP318" s="4"/>
      <c r="TQ318" s="4"/>
      <c r="TR318" s="4"/>
      <c r="TS318" s="4"/>
      <c r="TT318" s="4"/>
      <c r="TU318" s="4"/>
      <c r="TV318" s="4"/>
      <c r="TW318" s="4"/>
      <c r="TX318" s="4"/>
      <c r="TY318" s="4"/>
      <c r="TZ318" s="4"/>
      <c r="UA318" s="4"/>
      <c r="UB318" s="4"/>
      <c r="UC318" s="4"/>
      <c r="UD318" s="4"/>
      <c r="UE318" s="4"/>
      <c r="UF318" s="4"/>
      <c r="UG318" s="4"/>
      <c r="UH318" s="4"/>
      <c r="UI318" s="4"/>
      <c r="UJ318" s="4"/>
      <c r="UK318" s="4"/>
      <c r="UL318" s="4"/>
      <c r="UM318" s="4"/>
      <c r="UN318" s="4"/>
      <c r="UO318" s="4"/>
      <c r="UP318" s="4"/>
      <c r="UQ318" s="4"/>
      <c r="UR318" s="4"/>
      <c r="US318" s="4"/>
      <c r="UT318" s="4"/>
      <c r="UU318" s="4"/>
      <c r="UV318" s="4"/>
      <c r="UW318" s="4"/>
      <c r="UX318" s="4"/>
      <c r="UY318" s="4"/>
      <c r="UZ318" s="4"/>
      <c r="VA318" s="4"/>
      <c r="VB318" s="4"/>
      <c r="VC318" s="4"/>
      <c r="VD318" s="4"/>
      <c r="VE318" s="4"/>
      <c r="VF318" s="4"/>
      <c r="VG318" s="4"/>
      <c r="VH318" s="4"/>
      <c r="VI318" s="4"/>
      <c r="VJ318" s="4"/>
      <c r="VK318" s="4"/>
      <c r="VL318" s="4"/>
      <c r="VM318" s="4"/>
      <c r="VN318" s="4"/>
    </row>
    <row r="319" spans="14:586" x14ac:dyDescent="0.25"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/>
      <c r="OO319" s="4"/>
      <c r="OP319" s="4"/>
      <c r="OQ319" s="4"/>
      <c r="OR319" s="4"/>
      <c r="OS319" s="4"/>
      <c r="OT319" s="4"/>
      <c r="OU319" s="4"/>
      <c r="OV319" s="4"/>
      <c r="OW319" s="4"/>
      <c r="OX319" s="4"/>
      <c r="OY319" s="4"/>
      <c r="OZ319" s="4"/>
      <c r="PA319" s="4"/>
      <c r="PB319" s="4"/>
      <c r="PC319" s="4"/>
      <c r="PD319" s="4"/>
      <c r="PE319" s="4"/>
      <c r="PF319" s="4"/>
      <c r="PG319" s="4"/>
      <c r="PH319" s="4"/>
      <c r="PI319" s="4"/>
      <c r="PJ319" s="4"/>
      <c r="PK319" s="4"/>
      <c r="PL319" s="4"/>
      <c r="PM319" s="4"/>
      <c r="PN319" s="4"/>
      <c r="PO319" s="4"/>
      <c r="PP319" s="4"/>
      <c r="PQ319" s="4"/>
      <c r="PR319" s="4"/>
      <c r="PS319" s="4"/>
      <c r="PT319" s="4"/>
      <c r="PU319" s="4"/>
      <c r="PV319" s="4"/>
      <c r="PW319" s="4"/>
      <c r="PX319" s="4"/>
      <c r="PY319" s="4"/>
      <c r="PZ319" s="4"/>
      <c r="QA319" s="4"/>
      <c r="QB319" s="4"/>
      <c r="QC319" s="4"/>
      <c r="QD319" s="4"/>
      <c r="QE319" s="4"/>
      <c r="QF319" s="4"/>
      <c r="QG319" s="4"/>
      <c r="QH319" s="4"/>
      <c r="QI319" s="4"/>
      <c r="QJ319" s="4"/>
      <c r="QK319" s="4"/>
      <c r="QL319" s="4"/>
      <c r="QM319" s="4"/>
      <c r="QN319" s="4"/>
      <c r="QO319" s="4"/>
      <c r="QP319" s="4"/>
      <c r="QQ319" s="4"/>
      <c r="QR319" s="4"/>
      <c r="QS319" s="4"/>
      <c r="QT319" s="4"/>
      <c r="QU319" s="4"/>
      <c r="QV319" s="4"/>
      <c r="QW319" s="4"/>
      <c r="QX319" s="4"/>
      <c r="QY319" s="4"/>
      <c r="QZ319" s="4"/>
      <c r="RA319" s="4"/>
      <c r="RB319" s="4"/>
      <c r="RC319" s="4"/>
      <c r="RD319" s="4"/>
      <c r="RE319" s="4"/>
      <c r="RF319" s="4"/>
      <c r="RG319" s="4"/>
      <c r="RH319" s="4"/>
      <c r="RI319" s="4"/>
      <c r="RJ319" s="4"/>
      <c r="RK319" s="4"/>
      <c r="RL319" s="4"/>
      <c r="RM319" s="4"/>
      <c r="RN319" s="4"/>
      <c r="RO319" s="4"/>
      <c r="RP319" s="4"/>
      <c r="RQ319" s="4"/>
      <c r="RR319" s="4"/>
      <c r="RS319" s="4"/>
      <c r="RT319" s="4"/>
      <c r="RU319" s="4"/>
      <c r="RV319" s="4"/>
      <c r="RW319" s="4"/>
      <c r="RX319" s="4"/>
      <c r="RY319" s="4"/>
      <c r="RZ319" s="4"/>
      <c r="SA319" s="4"/>
      <c r="SB319" s="4"/>
      <c r="SC319" s="4"/>
      <c r="SD319" s="4"/>
      <c r="SE319" s="4"/>
      <c r="SF319" s="4"/>
      <c r="SG319" s="4"/>
      <c r="SH319" s="4"/>
      <c r="SI319" s="4"/>
      <c r="SJ319" s="4"/>
      <c r="SK319" s="4"/>
      <c r="SL319" s="4"/>
      <c r="SM319" s="4"/>
      <c r="SN319" s="4"/>
      <c r="SO319" s="4"/>
      <c r="SP319" s="4"/>
      <c r="SQ319" s="4"/>
      <c r="SR319" s="4"/>
      <c r="SS319" s="4"/>
      <c r="ST319" s="4"/>
      <c r="SU319" s="4"/>
      <c r="SV319" s="4"/>
      <c r="SW319" s="4"/>
      <c r="SX319" s="4"/>
      <c r="SY319" s="4"/>
      <c r="SZ319" s="4"/>
      <c r="TA319" s="4"/>
      <c r="TB319" s="4"/>
      <c r="TC319" s="4"/>
      <c r="TD319" s="4"/>
      <c r="TE319" s="4"/>
      <c r="TF319" s="4"/>
      <c r="TG319" s="4"/>
      <c r="TH319" s="4"/>
      <c r="TI319" s="4"/>
      <c r="TJ319" s="4"/>
      <c r="TK319" s="4"/>
      <c r="TL319" s="4"/>
      <c r="TM319" s="4"/>
      <c r="TN319" s="4"/>
      <c r="TO319" s="4"/>
      <c r="TP319" s="4"/>
      <c r="TQ319" s="4"/>
      <c r="TR319" s="4"/>
      <c r="TS319" s="4"/>
      <c r="TT319" s="4"/>
      <c r="TU319" s="4"/>
      <c r="TV319" s="4"/>
      <c r="TW319" s="4"/>
      <c r="TX319" s="4"/>
      <c r="TY319" s="4"/>
      <c r="TZ319" s="4"/>
      <c r="UA319" s="4"/>
      <c r="UB319" s="4"/>
      <c r="UC319" s="4"/>
      <c r="UD319" s="4"/>
      <c r="UE319" s="4"/>
      <c r="UF319" s="4"/>
      <c r="UG319" s="4"/>
      <c r="UH319" s="4"/>
      <c r="UI319" s="4"/>
      <c r="UJ319" s="4"/>
      <c r="UK319" s="4"/>
      <c r="UL319" s="4"/>
      <c r="UM319" s="4"/>
      <c r="UN319" s="4"/>
      <c r="UO319" s="4"/>
      <c r="UP319" s="4"/>
      <c r="UQ319" s="4"/>
      <c r="UR319" s="4"/>
      <c r="US319" s="4"/>
      <c r="UT319" s="4"/>
      <c r="UU319" s="4"/>
      <c r="UV319" s="4"/>
      <c r="UW319" s="4"/>
      <c r="UX319" s="4"/>
      <c r="UY319" s="4"/>
      <c r="UZ319" s="4"/>
      <c r="VA319" s="4"/>
      <c r="VB319" s="4"/>
      <c r="VC319" s="4"/>
      <c r="VD319" s="4"/>
      <c r="VE319" s="4"/>
      <c r="VF319" s="4"/>
      <c r="VG319" s="4"/>
      <c r="VH319" s="4"/>
      <c r="VI319" s="4"/>
      <c r="VJ319" s="4"/>
      <c r="VK319" s="4"/>
      <c r="VL319" s="4"/>
      <c r="VM319" s="4"/>
      <c r="VN319" s="4"/>
    </row>
    <row r="320" spans="14:586" x14ac:dyDescent="0.25"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/>
      <c r="OP320" s="4"/>
      <c r="OQ320" s="4"/>
      <c r="OR320" s="4"/>
      <c r="OS320" s="4"/>
      <c r="OT320" s="4"/>
      <c r="OU320" s="4"/>
      <c r="OV320" s="4"/>
      <c r="OW320" s="4"/>
      <c r="OX320" s="4"/>
      <c r="OY320" s="4"/>
      <c r="OZ320" s="4"/>
      <c r="PA320" s="4"/>
      <c r="PB320" s="4"/>
      <c r="PC320" s="4"/>
      <c r="PD320" s="4"/>
      <c r="PE320" s="4"/>
      <c r="PF320" s="4"/>
      <c r="PG320" s="4"/>
      <c r="PH320" s="4"/>
      <c r="PI320" s="4"/>
      <c r="PJ320" s="4"/>
      <c r="PK320" s="4"/>
      <c r="PL320" s="4"/>
      <c r="PM320" s="4"/>
      <c r="PN320" s="4"/>
      <c r="PO320" s="4"/>
      <c r="PP320" s="4"/>
      <c r="PQ320" s="4"/>
      <c r="PR320" s="4"/>
      <c r="PS320" s="4"/>
      <c r="PT320" s="4"/>
      <c r="PU320" s="4"/>
      <c r="PV320" s="4"/>
      <c r="PW320" s="4"/>
      <c r="PX320" s="4"/>
      <c r="PY320" s="4"/>
      <c r="PZ320" s="4"/>
      <c r="QA320" s="4"/>
      <c r="QB320" s="4"/>
      <c r="QC320" s="4"/>
      <c r="QD320" s="4"/>
      <c r="QE320" s="4"/>
      <c r="QF320" s="4"/>
      <c r="QG320" s="4"/>
      <c r="QH320" s="4"/>
      <c r="QI320" s="4"/>
      <c r="QJ320" s="4"/>
      <c r="QK320" s="4"/>
      <c r="QL320" s="4"/>
      <c r="QM320" s="4"/>
      <c r="QN320" s="4"/>
      <c r="QO320" s="4"/>
      <c r="QP320" s="4"/>
      <c r="QQ320" s="4"/>
      <c r="QR320" s="4"/>
      <c r="QS320" s="4"/>
      <c r="QT320" s="4"/>
      <c r="QU320" s="4"/>
      <c r="QV320" s="4"/>
      <c r="QW320" s="4"/>
      <c r="QX320" s="4"/>
      <c r="QY320" s="4"/>
      <c r="QZ320" s="4"/>
      <c r="RA320" s="4"/>
      <c r="RB320" s="4"/>
      <c r="RC320" s="4"/>
      <c r="RD320" s="4"/>
      <c r="RE320" s="4"/>
      <c r="RF320" s="4"/>
      <c r="RG320" s="4"/>
      <c r="RH320" s="4"/>
      <c r="RI320" s="4"/>
      <c r="RJ320" s="4"/>
      <c r="RK320" s="4"/>
      <c r="RL320" s="4"/>
      <c r="RM320" s="4"/>
      <c r="RN320" s="4"/>
      <c r="RO320" s="4"/>
      <c r="RP320" s="4"/>
      <c r="RQ320" s="4"/>
      <c r="RR320" s="4"/>
      <c r="RS320" s="4"/>
      <c r="RT320" s="4"/>
      <c r="RU320" s="4"/>
      <c r="RV320" s="4"/>
      <c r="RW320" s="4"/>
      <c r="RX320" s="4"/>
      <c r="RY320" s="4"/>
      <c r="RZ320" s="4"/>
      <c r="SA320" s="4"/>
      <c r="SB320" s="4"/>
      <c r="SC320" s="4"/>
      <c r="SD320" s="4"/>
      <c r="SE320" s="4"/>
      <c r="SF320" s="4"/>
      <c r="SG320" s="4"/>
      <c r="SH320" s="4"/>
      <c r="SI320" s="4"/>
      <c r="SJ320" s="4"/>
      <c r="SK320" s="4"/>
      <c r="SL320" s="4"/>
      <c r="SM320" s="4"/>
      <c r="SN320" s="4"/>
      <c r="SO320" s="4"/>
      <c r="SP320" s="4"/>
      <c r="SQ320" s="4"/>
      <c r="SR320" s="4"/>
      <c r="SS320" s="4"/>
      <c r="ST320" s="4"/>
      <c r="SU320" s="4"/>
      <c r="SV320" s="4"/>
      <c r="SW320" s="4"/>
      <c r="SX320" s="4"/>
      <c r="SY320" s="4"/>
      <c r="SZ320" s="4"/>
      <c r="TA320" s="4"/>
      <c r="TB320" s="4"/>
      <c r="TC320" s="4"/>
      <c r="TD320" s="4"/>
      <c r="TE320" s="4"/>
      <c r="TF320" s="4"/>
      <c r="TG320" s="4"/>
      <c r="TH320" s="4"/>
      <c r="TI320" s="4"/>
      <c r="TJ320" s="4"/>
      <c r="TK320" s="4"/>
      <c r="TL320" s="4"/>
      <c r="TM320" s="4"/>
      <c r="TN320" s="4"/>
      <c r="TO320" s="4"/>
      <c r="TP320" s="4"/>
      <c r="TQ320" s="4"/>
      <c r="TR320" s="4"/>
      <c r="TS320" s="4"/>
      <c r="TT320" s="4"/>
      <c r="TU320" s="4"/>
      <c r="TV320" s="4"/>
      <c r="TW320" s="4"/>
      <c r="TX320" s="4"/>
      <c r="TY320" s="4"/>
      <c r="TZ320" s="4"/>
      <c r="UA320" s="4"/>
      <c r="UB320" s="4"/>
      <c r="UC320" s="4"/>
      <c r="UD320" s="4"/>
      <c r="UE320" s="4"/>
      <c r="UF320" s="4"/>
      <c r="UG320" s="4"/>
      <c r="UH320" s="4"/>
      <c r="UI320" s="4"/>
      <c r="UJ320" s="4"/>
      <c r="UK320" s="4"/>
      <c r="UL320" s="4"/>
      <c r="UM320" s="4"/>
      <c r="UN320" s="4"/>
      <c r="UO320" s="4"/>
      <c r="UP320" s="4"/>
      <c r="UQ320" s="4"/>
      <c r="UR320" s="4"/>
      <c r="US320" s="4"/>
      <c r="UT320" s="4"/>
      <c r="UU320" s="4"/>
      <c r="UV320" s="4"/>
      <c r="UW320" s="4"/>
      <c r="UX320" s="4"/>
      <c r="UY320" s="4"/>
      <c r="UZ320" s="4"/>
      <c r="VA320" s="4"/>
      <c r="VB320" s="4"/>
      <c r="VC320" s="4"/>
      <c r="VD320" s="4"/>
      <c r="VE320" s="4"/>
      <c r="VF320" s="4"/>
      <c r="VG320" s="4"/>
      <c r="VH320" s="4"/>
      <c r="VI320" s="4"/>
      <c r="VJ320" s="4"/>
      <c r="VK320" s="4"/>
      <c r="VL320" s="4"/>
      <c r="VM320" s="4"/>
      <c r="VN320" s="4"/>
    </row>
    <row r="321" spans="14:586" x14ac:dyDescent="0.25"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/>
      <c r="OO321" s="4"/>
      <c r="OP321" s="4"/>
      <c r="OQ321" s="4"/>
      <c r="OR321" s="4"/>
      <c r="OS321" s="4"/>
      <c r="OT321" s="4"/>
      <c r="OU321" s="4"/>
      <c r="OV321" s="4"/>
      <c r="OW321" s="4"/>
      <c r="OX321" s="4"/>
      <c r="OY321" s="4"/>
      <c r="OZ321" s="4"/>
      <c r="PA321" s="4"/>
      <c r="PB321" s="4"/>
      <c r="PC321" s="4"/>
      <c r="PD321" s="4"/>
      <c r="PE321" s="4"/>
      <c r="PF321" s="4"/>
      <c r="PG321" s="4"/>
      <c r="PH321" s="4"/>
      <c r="PI321" s="4"/>
      <c r="PJ321" s="4"/>
      <c r="PK321" s="4"/>
      <c r="PL321" s="4"/>
      <c r="PM321" s="4"/>
      <c r="PN321" s="4"/>
      <c r="PO321" s="4"/>
      <c r="PP321" s="4"/>
      <c r="PQ321" s="4"/>
      <c r="PR321" s="4"/>
      <c r="PS321" s="4"/>
      <c r="PT321" s="4"/>
      <c r="PU321" s="4"/>
      <c r="PV321" s="4"/>
      <c r="PW321" s="4"/>
      <c r="PX321" s="4"/>
      <c r="PY321" s="4"/>
      <c r="PZ321" s="4"/>
      <c r="QA321" s="4"/>
      <c r="QB321" s="4"/>
      <c r="QC321" s="4"/>
      <c r="QD321" s="4"/>
      <c r="QE321" s="4"/>
      <c r="QF321" s="4"/>
      <c r="QG321" s="4"/>
      <c r="QH321" s="4"/>
      <c r="QI321" s="4"/>
      <c r="QJ321" s="4"/>
      <c r="QK321" s="4"/>
      <c r="QL321" s="4"/>
      <c r="QM321" s="4"/>
      <c r="QN321" s="4"/>
      <c r="QO321" s="4"/>
      <c r="QP321" s="4"/>
      <c r="QQ321" s="4"/>
      <c r="QR321" s="4"/>
      <c r="QS321" s="4"/>
      <c r="QT321" s="4"/>
      <c r="QU321" s="4"/>
      <c r="QV321" s="4"/>
      <c r="QW321" s="4"/>
      <c r="QX321" s="4"/>
      <c r="QY321" s="4"/>
      <c r="QZ321" s="4"/>
      <c r="RA321" s="4"/>
      <c r="RB321" s="4"/>
      <c r="RC321" s="4"/>
      <c r="RD321" s="4"/>
      <c r="RE321" s="4"/>
      <c r="RF321" s="4"/>
      <c r="RG321" s="4"/>
      <c r="RH321" s="4"/>
      <c r="RI321" s="4"/>
      <c r="RJ321" s="4"/>
      <c r="RK321" s="4"/>
      <c r="RL321" s="4"/>
      <c r="RM321" s="4"/>
      <c r="RN321" s="4"/>
      <c r="RO321" s="4"/>
      <c r="RP321" s="4"/>
      <c r="RQ321" s="4"/>
      <c r="RR321" s="4"/>
      <c r="RS321" s="4"/>
      <c r="RT321" s="4"/>
      <c r="RU321" s="4"/>
      <c r="RV321" s="4"/>
      <c r="RW321" s="4"/>
      <c r="RX321" s="4"/>
      <c r="RY321" s="4"/>
      <c r="RZ321" s="4"/>
      <c r="SA321" s="4"/>
      <c r="SB321" s="4"/>
      <c r="SC321" s="4"/>
      <c r="SD321" s="4"/>
      <c r="SE321" s="4"/>
      <c r="SF321" s="4"/>
      <c r="SG321" s="4"/>
      <c r="SH321" s="4"/>
      <c r="SI321" s="4"/>
      <c r="SJ321" s="4"/>
      <c r="SK321" s="4"/>
      <c r="SL321" s="4"/>
      <c r="SM321" s="4"/>
      <c r="SN321" s="4"/>
      <c r="SO321" s="4"/>
      <c r="SP321" s="4"/>
      <c r="SQ321" s="4"/>
      <c r="SR321" s="4"/>
      <c r="SS321" s="4"/>
      <c r="ST321" s="4"/>
      <c r="SU321" s="4"/>
      <c r="SV321" s="4"/>
      <c r="SW321" s="4"/>
      <c r="SX321" s="4"/>
      <c r="SY321" s="4"/>
      <c r="SZ321" s="4"/>
      <c r="TA321" s="4"/>
      <c r="TB321" s="4"/>
      <c r="TC321" s="4"/>
      <c r="TD321" s="4"/>
      <c r="TE321" s="4"/>
      <c r="TF321" s="4"/>
      <c r="TG321" s="4"/>
      <c r="TH321" s="4"/>
      <c r="TI321" s="4"/>
      <c r="TJ321" s="4"/>
      <c r="TK321" s="4"/>
      <c r="TL321" s="4"/>
      <c r="TM321" s="4"/>
      <c r="TN321" s="4"/>
      <c r="TO321" s="4"/>
      <c r="TP321" s="4"/>
      <c r="TQ321" s="4"/>
      <c r="TR321" s="4"/>
      <c r="TS321" s="4"/>
      <c r="TT321" s="4"/>
      <c r="TU321" s="4"/>
      <c r="TV321" s="4"/>
      <c r="TW321" s="4"/>
      <c r="TX321" s="4"/>
      <c r="TY321" s="4"/>
      <c r="TZ321" s="4"/>
      <c r="UA321" s="4"/>
      <c r="UB321" s="4"/>
      <c r="UC321" s="4"/>
      <c r="UD321" s="4"/>
      <c r="UE321" s="4"/>
      <c r="UF321" s="4"/>
      <c r="UG321" s="4"/>
      <c r="UH321" s="4"/>
      <c r="UI321" s="4"/>
      <c r="UJ321" s="4"/>
      <c r="UK321" s="4"/>
      <c r="UL321" s="4"/>
      <c r="UM321" s="4"/>
      <c r="UN321" s="4"/>
      <c r="UO321" s="4"/>
      <c r="UP321" s="4"/>
      <c r="UQ321" s="4"/>
      <c r="UR321" s="4"/>
      <c r="US321" s="4"/>
      <c r="UT321" s="4"/>
      <c r="UU321" s="4"/>
      <c r="UV321" s="4"/>
      <c r="UW321" s="4"/>
      <c r="UX321" s="4"/>
      <c r="UY321" s="4"/>
      <c r="UZ321" s="4"/>
      <c r="VA321" s="4"/>
      <c r="VB321" s="4"/>
      <c r="VC321" s="4"/>
      <c r="VD321" s="4"/>
      <c r="VE321" s="4"/>
      <c r="VF321" s="4"/>
      <c r="VG321" s="4"/>
      <c r="VH321" s="4"/>
      <c r="VI321" s="4"/>
      <c r="VJ321" s="4"/>
      <c r="VK321" s="4"/>
      <c r="VL321" s="4"/>
      <c r="VM321" s="4"/>
      <c r="VN321" s="4"/>
    </row>
    <row r="322" spans="14:586" x14ac:dyDescent="0.25"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/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/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  <c r="OM322" s="4"/>
      <c r="ON322" s="4"/>
      <c r="OO322" s="4"/>
      <c r="OP322" s="4"/>
      <c r="OQ322" s="4"/>
      <c r="OR322" s="4"/>
      <c r="OS322" s="4"/>
      <c r="OT322" s="4"/>
      <c r="OU322" s="4"/>
      <c r="OV322" s="4"/>
      <c r="OW322" s="4"/>
      <c r="OX322" s="4"/>
      <c r="OY322" s="4"/>
      <c r="OZ322" s="4"/>
      <c r="PA322" s="4"/>
      <c r="PB322" s="4"/>
      <c r="PC322" s="4"/>
      <c r="PD322" s="4"/>
      <c r="PE322" s="4"/>
      <c r="PF322" s="4"/>
      <c r="PG322" s="4"/>
      <c r="PH322" s="4"/>
      <c r="PI322" s="4"/>
      <c r="PJ322" s="4"/>
      <c r="PK322" s="4"/>
      <c r="PL322" s="4"/>
      <c r="PM322" s="4"/>
      <c r="PN322" s="4"/>
      <c r="PO322" s="4"/>
      <c r="PP322" s="4"/>
      <c r="PQ322" s="4"/>
      <c r="PR322" s="4"/>
      <c r="PS322" s="4"/>
      <c r="PT322" s="4"/>
      <c r="PU322" s="4"/>
      <c r="PV322" s="4"/>
      <c r="PW322" s="4"/>
      <c r="PX322" s="4"/>
      <c r="PY322" s="4"/>
      <c r="PZ322" s="4"/>
      <c r="QA322" s="4"/>
      <c r="QB322" s="4"/>
      <c r="QC322" s="4"/>
      <c r="QD322" s="4"/>
      <c r="QE322" s="4"/>
      <c r="QF322" s="4"/>
      <c r="QG322" s="4"/>
      <c r="QH322" s="4"/>
      <c r="QI322" s="4"/>
      <c r="QJ322" s="4"/>
      <c r="QK322" s="4"/>
      <c r="QL322" s="4"/>
      <c r="QM322" s="4"/>
      <c r="QN322" s="4"/>
      <c r="QO322" s="4"/>
      <c r="QP322" s="4"/>
      <c r="QQ322" s="4"/>
      <c r="QR322" s="4"/>
      <c r="QS322" s="4"/>
      <c r="QT322" s="4"/>
      <c r="QU322" s="4"/>
      <c r="QV322" s="4"/>
      <c r="QW322" s="4"/>
      <c r="QX322" s="4"/>
      <c r="QY322" s="4"/>
      <c r="QZ322" s="4"/>
      <c r="RA322" s="4"/>
      <c r="RB322" s="4"/>
      <c r="RC322" s="4"/>
      <c r="RD322" s="4"/>
      <c r="RE322" s="4"/>
      <c r="RF322" s="4"/>
      <c r="RG322" s="4"/>
      <c r="RH322" s="4"/>
      <c r="RI322" s="4"/>
      <c r="RJ322" s="4"/>
      <c r="RK322" s="4"/>
      <c r="RL322" s="4"/>
      <c r="RM322" s="4"/>
      <c r="RN322" s="4"/>
      <c r="RO322" s="4"/>
      <c r="RP322" s="4"/>
      <c r="RQ322" s="4"/>
      <c r="RR322" s="4"/>
      <c r="RS322" s="4"/>
      <c r="RT322" s="4"/>
      <c r="RU322" s="4"/>
      <c r="RV322" s="4"/>
      <c r="RW322" s="4"/>
      <c r="RX322" s="4"/>
      <c r="RY322" s="4"/>
      <c r="RZ322" s="4"/>
      <c r="SA322" s="4"/>
      <c r="SB322" s="4"/>
      <c r="SC322" s="4"/>
      <c r="SD322" s="4"/>
      <c r="SE322" s="4"/>
      <c r="SF322" s="4"/>
      <c r="SG322" s="4"/>
      <c r="SH322" s="4"/>
      <c r="SI322" s="4"/>
      <c r="SJ322" s="4"/>
      <c r="SK322" s="4"/>
      <c r="SL322" s="4"/>
      <c r="SM322" s="4"/>
      <c r="SN322" s="4"/>
      <c r="SO322" s="4"/>
      <c r="SP322" s="4"/>
      <c r="SQ322" s="4"/>
      <c r="SR322" s="4"/>
      <c r="SS322" s="4"/>
      <c r="ST322" s="4"/>
      <c r="SU322" s="4"/>
      <c r="SV322" s="4"/>
      <c r="SW322" s="4"/>
      <c r="SX322" s="4"/>
      <c r="SY322" s="4"/>
      <c r="SZ322" s="4"/>
      <c r="TA322" s="4"/>
      <c r="TB322" s="4"/>
      <c r="TC322" s="4"/>
      <c r="TD322" s="4"/>
      <c r="TE322" s="4"/>
      <c r="TF322" s="4"/>
      <c r="TG322" s="4"/>
      <c r="TH322" s="4"/>
      <c r="TI322" s="4"/>
      <c r="TJ322" s="4"/>
      <c r="TK322" s="4"/>
      <c r="TL322" s="4"/>
      <c r="TM322" s="4"/>
      <c r="TN322" s="4"/>
      <c r="TO322" s="4"/>
      <c r="TP322" s="4"/>
      <c r="TQ322" s="4"/>
      <c r="TR322" s="4"/>
      <c r="TS322" s="4"/>
      <c r="TT322" s="4"/>
      <c r="TU322" s="4"/>
      <c r="TV322" s="4"/>
      <c r="TW322" s="4"/>
      <c r="TX322" s="4"/>
      <c r="TY322" s="4"/>
      <c r="TZ322" s="4"/>
      <c r="UA322" s="4"/>
      <c r="UB322" s="4"/>
      <c r="UC322" s="4"/>
      <c r="UD322" s="4"/>
      <c r="UE322" s="4"/>
      <c r="UF322" s="4"/>
      <c r="UG322" s="4"/>
      <c r="UH322" s="4"/>
      <c r="UI322" s="4"/>
      <c r="UJ322" s="4"/>
      <c r="UK322" s="4"/>
      <c r="UL322" s="4"/>
      <c r="UM322" s="4"/>
      <c r="UN322" s="4"/>
      <c r="UO322" s="4"/>
      <c r="UP322" s="4"/>
      <c r="UQ322" s="4"/>
      <c r="UR322" s="4"/>
      <c r="US322" s="4"/>
      <c r="UT322" s="4"/>
      <c r="UU322" s="4"/>
      <c r="UV322" s="4"/>
      <c r="UW322" s="4"/>
      <c r="UX322" s="4"/>
      <c r="UY322" s="4"/>
      <c r="UZ322" s="4"/>
      <c r="VA322" s="4"/>
      <c r="VB322" s="4"/>
      <c r="VC322" s="4"/>
      <c r="VD322" s="4"/>
      <c r="VE322" s="4"/>
      <c r="VF322" s="4"/>
      <c r="VG322" s="4"/>
      <c r="VH322" s="4"/>
      <c r="VI322" s="4"/>
      <c r="VJ322" s="4"/>
      <c r="VK322" s="4"/>
      <c r="VL322" s="4"/>
      <c r="VM322" s="4"/>
      <c r="VN322" s="4"/>
    </row>
    <row r="323" spans="14:586" x14ac:dyDescent="0.25"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  <c r="OM323" s="4"/>
      <c r="ON323" s="4"/>
      <c r="OO323" s="4"/>
      <c r="OP323" s="4"/>
      <c r="OQ323" s="4"/>
      <c r="OR323" s="4"/>
      <c r="OS323" s="4"/>
      <c r="OT323" s="4"/>
      <c r="OU323" s="4"/>
      <c r="OV323" s="4"/>
      <c r="OW323" s="4"/>
      <c r="OX323" s="4"/>
      <c r="OY323" s="4"/>
      <c r="OZ323" s="4"/>
      <c r="PA323" s="4"/>
      <c r="PB323" s="4"/>
      <c r="PC323" s="4"/>
      <c r="PD323" s="4"/>
      <c r="PE323" s="4"/>
      <c r="PF323" s="4"/>
      <c r="PG323" s="4"/>
      <c r="PH323" s="4"/>
      <c r="PI323" s="4"/>
      <c r="PJ323" s="4"/>
      <c r="PK323" s="4"/>
      <c r="PL323" s="4"/>
      <c r="PM323" s="4"/>
      <c r="PN323" s="4"/>
      <c r="PO323" s="4"/>
      <c r="PP323" s="4"/>
      <c r="PQ323" s="4"/>
      <c r="PR323" s="4"/>
      <c r="PS323" s="4"/>
      <c r="PT323" s="4"/>
      <c r="PU323" s="4"/>
      <c r="PV323" s="4"/>
      <c r="PW323" s="4"/>
      <c r="PX323" s="4"/>
      <c r="PY323" s="4"/>
      <c r="PZ323" s="4"/>
      <c r="QA323" s="4"/>
      <c r="QB323" s="4"/>
      <c r="QC323" s="4"/>
      <c r="QD323" s="4"/>
      <c r="QE323" s="4"/>
      <c r="QF323" s="4"/>
      <c r="QG323" s="4"/>
      <c r="QH323" s="4"/>
      <c r="QI323" s="4"/>
      <c r="QJ323" s="4"/>
      <c r="QK323" s="4"/>
      <c r="QL323" s="4"/>
      <c r="QM323" s="4"/>
      <c r="QN323" s="4"/>
      <c r="QO323" s="4"/>
      <c r="QP323" s="4"/>
      <c r="QQ323" s="4"/>
      <c r="QR323" s="4"/>
      <c r="QS323" s="4"/>
      <c r="QT323" s="4"/>
      <c r="QU323" s="4"/>
      <c r="QV323" s="4"/>
      <c r="QW323" s="4"/>
      <c r="QX323" s="4"/>
      <c r="QY323" s="4"/>
      <c r="QZ323" s="4"/>
      <c r="RA323" s="4"/>
      <c r="RB323" s="4"/>
      <c r="RC323" s="4"/>
      <c r="RD323" s="4"/>
      <c r="RE323" s="4"/>
      <c r="RF323" s="4"/>
      <c r="RG323" s="4"/>
      <c r="RH323" s="4"/>
      <c r="RI323" s="4"/>
      <c r="RJ323" s="4"/>
      <c r="RK323" s="4"/>
      <c r="RL323" s="4"/>
      <c r="RM323" s="4"/>
      <c r="RN323" s="4"/>
      <c r="RO323" s="4"/>
      <c r="RP323" s="4"/>
      <c r="RQ323" s="4"/>
      <c r="RR323" s="4"/>
      <c r="RS323" s="4"/>
      <c r="RT323" s="4"/>
      <c r="RU323" s="4"/>
      <c r="RV323" s="4"/>
      <c r="RW323" s="4"/>
      <c r="RX323" s="4"/>
      <c r="RY323" s="4"/>
      <c r="RZ323" s="4"/>
      <c r="SA323" s="4"/>
      <c r="SB323" s="4"/>
      <c r="SC323" s="4"/>
      <c r="SD323" s="4"/>
      <c r="SE323" s="4"/>
      <c r="SF323" s="4"/>
      <c r="SG323" s="4"/>
      <c r="SH323" s="4"/>
      <c r="SI323" s="4"/>
      <c r="SJ323" s="4"/>
      <c r="SK323" s="4"/>
      <c r="SL323" s="4"/>
      <c r="SM323" s="4"/>
      <c r="SN323" s="4"/>
      <c r="SO323" s="4"/>
      <c r="SP323" s="4"/>
      <c r="SQ323" s="4"/>
      <c r="SR323" s="4"/>
      <c r="SS323" s="4"/>
      <c r="ST323" s="4"/>
      <c r="SU323" s="4"/>
      <c r="SV323" s="4"/>
      <c r="SW323" s="4"/>
      <c r="SX323" s="4"/>
      <c r="SY323" s="4"/>
      <c r="SZ323" s="4"/>
      <c r="TA323" s="4"/>
      <c r="TB323" s="4"/>
      <c r="TC323" s="4"/>
      <c r="TD323" s="4"/>
      <c r="TE323" s="4"/>
      <c r="TF323" s="4"/>
      <c r="TG323" s="4"/>
      <c r="TH323" s="4"/>
      <c r="TI323" s="4"/>
      <c r="TJ323" s="4"/>
      <c r="TK323" s="4"/>
      <c r="TL323" s="4"/>
      <c r="TM323" s="4"/>
      <c r="TN323" s="4"/>
      <c r="TO323" s="4"/>
      <c r="TP323" s="4"/>
      <c r="TQ323" s="4"/>
      <c r="TR323" s="4"/>
      <c r="TS323" s="4"/>
      <c r="TT323" s="4"/>
      <c r="TU323" s="4"/>
      <c r="TV323" s="4"/>
      <c r="TW323" s="4"/>
      <c r="TX323" s="4"/>
      <c r="TY323" s="4"/>
      <c r="TZ323" s="4"/>
      <c r="UA323" s="4"/>
      <c r="UB323" s="4"/>
      <c r="UC323" s="4"/>
      <c r="UD323" s="4"/>
      <c r="UE323" s="4"/>
      <c r="UF323" s="4"/>
      <c r="UG323" s="4"/>
      <c r="UH323" s="4"/>
      <c r="UI323" s="4"/>
      <c r="UJ323" s="4"/>
      <c r="UK323" s="4"/>
      <c r="UL323" s="4"/>
      <c r="UM323" s="4"/>
      <c r="UN323" s="4"/>
      <c r="UO323" s="4"/>
      <c r="UP323" s="4"/>
      <c r="UQ323" s="4"/>
      <c r="UR323" s="4"/>
      <c r="US323" s="4"/>
      <c r="UT323" s="4"/>
      <c r="UU323" s="4"/>
      <c r="UV323" s="4"/>
      <c r="UW323" s="4"/>
      <c r="UX323" s="4"/>
      <c r="UY323" s="4"/>
      <c r="UZ323" s="4"/>
      <c r="VA323" s="4"/>
      <c r="VB323" s="4"/>
      <c r="VC323" s="4"/>
      <c r="VD323" s="4"/>
      <c r="VE323" s="4"/>
      <c r="VF323" s="4"/>
      <c r="VG323" s="4"/>
      <c r="VH323" s="4"/>
      <c r="VI323" s="4"/>
      <c r="VJ323" s="4"/>
      <c r="VK323" s="4"/>
      <c r="VL323" s="4"/>
      <c r="VM323" s="4"/>
      <c r="VN323" s="4"/>
    </row>
    <row r="324" spans="14:586" x14ac:dyDescent="0.25"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/>
      <c r="OO324" s="4"/>
      <c r="OP324" s="4"/>
      <c r="OQ324" s="4"/>
      <c r="OR324" s="4"/>
      <c r="OS324" s="4"/>
      <c r="OT324" s="4"/>
      <c r="OU324" s="4"/>
      <c r="OV324" s="4"/>
      <c r="OW324" s="4"/>
      <c r="OX324" s="4"/>
      <c r="OY324" s="4"/>
      <c r="OZ324" s="4"/>
      <c r="PA324" s="4"/>
      <c r="PB324" s="4"/>
      <c r="PC324" s="4"/>
      <c r="PD324" s="4"/>
      <c r="PE324" s="4"/>
      <c r="PF324" s="4"/>
      <c r="PG324" s="4"/>
      <c r="PH324" s="4"/>
      <c r="PI324" s="4"/>
      <c r="PJ324" s="4"/>
      <c r="PK324" s="4"/>
      <c r="PL324" s="4"/>
      <c r="PM324" s="4"/>
      <c r="PN324" s="4"/>
      <c r="PO324" s="4"/>
      <c r="PP324" s="4"/>
      <c r="PQ324" s="4"/>
      <c r="PR324" s="4"/>
      <c r="PS324" s="4"/>
      <c r="PT324" s="4"/>
      <c r="PU324" s="4"/>
      <c r="PV324" s="4"/>
      <c r="PW324" s="4"/>
      <c r="PX324" s="4"/>
      <c r="PY324" s="4"/>
      <c r="PZ324" s="4"/>
      <c r="QA324" s="4"/>
      <c r="QB324" s="4"/>
      <c r="QC324" s="4"/>
      <c r="QD324" s="4"/>
      <c r="QE324" s="4"/>
      <c r="QF324" s="4"/>
      <c r="QG324" s="4"/>
      <c r="QH324" s="4"/>
      <c r="QI324" s="4"/>
      <c r="QJ324" s="4"/>
      <c r="QK324" s="4"/>
      <c r="QL324" s="4"/>
      <c r="QM324" s="4"/>
      <c r="QN324" s="4"/>
      <c r="QO324" s="4"/>
      <c r="QP324" s="4"/>
      <c r="QQ324" s="4"/>
      <c r="QR324" s="4"/>
      <c r="QS324" s="4"/>
      <c r="QT324" s="4"/>
      <c r="QU324" s="4"/>
      <c r="QV324" s="4"/>
      <c r="QW324" s="4"/>
      <c r="QX324" s="4"/>
      <c r="QY324" s="4"/>
      <c r="QZ324" s="4"/>
      <c r="RA324" s="4"/>
      <c r="RB324" s="4"/>
      <c r="RC324" s="4"/>
      <c r="RD324" s="4"/>
      <c r="RE324" s="4"/>
      <c r="RF324" s="4"/>
      <c r="RG324" s="4"/>
      <c r="RH324" s="4"/>
      <c r="RI324" s="4"/>
      <c r="RJ324" s="4"/>
      <c r="RK324" s="4"/>
      <c r="RL324" s="4"/>
      <c r="RM324" s="4"/>
      <c r="RN324" s="4"/>
      <c r="RO324" s="4"/>
      <c r="RP324" s="4"/>
      <c r="RQ324" s="4"/>
      <c r="RR324" s="4"/>
      <c r="RS324" s="4"/>
      <c r="RT324" s="4"/>
      <c r="RU324" s="4"/>
      <c r="RV324" s="4"/>
      <c r="RW324" s="4"/>
      <c r="RX324" s="4"/>
      <c r="RY324" s="4"/>
      <c r="RZ324" s="4"/>
      <c r="SA324" s="4"/>
      <c r="SB324" s="4"/>
      <c r="SC324" s="4"/>
      <c r="SD324" s="4"/>
      <c r="SE324" s="4"/>
      <c r="SF324" s="4"/>
      <c r="SG324" s="4"/>
      <c r="SH324" s="4"/>
      <c r="SI324" s="4"/>
      <c r="SJ324" s="4"/>
      <c r="SK324" s="4"/>
      <c r="SL324" s="4"/>
      <c r="SM324" s="4"/>
      <c r="SN324" s="4"/>
      <c r="SO324" s="4"/>
      <c r="SP324" s="4"/>
      <c r="SQ324" s="4"/>
      <c r="SR324" s="4"/>
      <c r="SS324" s="4"/>
      <c r="ST324" s="4"/>
      <c r="SU324" s="4"/>
      <c r="SV324" s="4"/>
      <c r="SW324" s="4"/>
      <c r="SX324" s="4"/>
      <c r="SY324" s="4"/>
      <c r="SZ324" s="4"/>
      <c r="TA324" s="4"/>
      <c r="TB324" s="4"/>
      <c r="TC324" s="4"/>
      <c r="TD324" s="4"/>
      <c r="TE324" s="4"/>
      <c r="TF324" s="4"/>
      <c r="TG324" s="4"/>
      <c r="TH324" s="4"/>
      <c r="TI324" s="4"/>
      <c r="TJ324" s="4"/>
      <c r="TK324" s="4"/>
      <c r="TL324" s="4"/>
      <c r="TM324" s="4"/>
      <c r="TN324" s="4"/>
      <c r="TO324" s="4"/>
      <c r="TP324" s="4"/>
      <c r="TQ324" s="4"/>
      <c r="TR324" s="4"/>
      <c r="TS324" s="4"/>
      <c r="TT324" s="4"/>
      <c r="TU324" s="4"/>
      <c r="TV324" s="4"/>
      <c r="TW324" s="4"/>
      <c r="TX324" s="4"/>
      <c r="TY324" s="4"/>
      <c r="TZ324" s="4"/>
      <c r="UA324" s="4"/>
      <c r="UB324" s="4"/>
      <c r="UC324" s="4"/>
      <c r="UD324" s="4"/>
      <c r="UE324" s="4"/>
      <c r="UF324" s="4"/>
      <c r="UG324" s="4"/>
      <c r="UH324" s="4"/>
      <c r="UI324" s="4"/>
      <c r="UJ324" s="4"/>
      <c r="UK324" s="4"/>
      <c r="UL324" s="4"/>
      <c r="UM324" s="4"/>
      <c r="UN324" s="4"/>
      <c r="UO324" s="4"/>
      <c r="UP324" s="4"/>
      <c r="UQ324" s="4"/>
      <c r="UR324" s="4"/>
      <c r="US324" s="4"/>
      <c r="UT324" s="4"/>
      <c r="UU324" s="4"/>
      <c r="UV324" s="4"/>
      <c r="UW324" s="4"/>
      <c r="UX324" s="4"/>
      <c r="UY324" s="4"/>
      <c r="UZ324" s="4"/>
      <c r="VA324" s="4"/>
      <c r="VB324" s="4"/>
      <c r="VC324" s="4"/>
      <c r="VD324" s="4"/>
      <c r="VE324" s="4"/>
      <c r="VF324" s="4"/>
      <c r="VG324" s="4"/>
      <c r="VH324" s="4"/>
      <c r="VI324" s="4"/>
      <c r="VJ324" s="4"/>
      <c r="VK324" s="4"/>
      <c r="VL324" s="4"/>
      <c r="VM324" s="4"/>
      <c r="VN324" s="4"/>
    </row>
    <row r="325" spans="14:586" x14ac:dyDescent="0.25"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/>
      <c r="OO325" s="4"/>
      <c r="OP325" s="4"/>
      <c r="OQ325" s="4"/>
      <c r="OR325" s="4"/>
      <c r="OS325" s="4"/>
      <c r="OT325" s="4"/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/>
      <c r="PJ325" s="4"/>
      <c r="PK325" s="4"/>
      <c r="PL325" s="4"/>
      <c r="PM325" s="4"/>
      <c r="PN325" s="4"/>
      <c r="PO325" s="4"/>
      <c r="PP325" s="4"/>
      <c r="PQ325" s="4"/>
      <c r="PR325" s="4"/>
      <c r="PS325" s="4"/>
      <c r="PT325" s="4"/>
      <c r="PU325" s="4"/>
      <c r="PV325" s="4"/>
      <c r="PW325" s="4"/>
      <c r="PX325" s="4"/>
      <c r="PY325" s="4"/>
      <c r="PZ325" s="4"/>
      <c r="QA325" s="4"/>
      <c r="QB325" s="4"/>
      <c r="QC325" s="4"/>
      <c r="QD325" s="4"/>
      <c r="QE325" s="4"/>
      <c r="QF325" s="4"/>
      <c r="QG325" s="4"/>
      <c r="QH325" s="4"/>
      <c r="QI325" s="4"/>
      <c r="QJ325" s="4"/>
      <c r="QK325" s="4"/>
      <c r="QL325" s="4"/>
      <c r="QM325" s="4"/>
      <c r="QN325" s="4"/>
      <c r="QO325" s="4"/>
      <c r="QP325" s="4"/>
      <c r="QQ325" s="4"/>
      <c r="QR325" s="4"/>
      <c r="QS325" s="4"/>
      <c r="QT325" s="4"/>
      <c r="QU325" s="4"/>
      <c r="QV325" s="4"/>
      <c r="QW325" s="4"/>
      <c r="QX325" s="4"/>
      <c r="QY325" s="4"/>
      <c r="QZ325" s="4"/>
      <c r="RA325" s="4"/>
      <c r="RB325" s="4"/>
      <c r="RC325" s="4"/>
      <c r="RD325" s="4"/>
      <c r="RE325" s="4"/>
      <c r="RF325" s="4"/>
      <c r="RG325" s="4"/>
      <c r="RH325" s="4"/>
      <c r="RI325" s="4"/>
      <c r="RJ325" s="4"/>
      <c r="RK325" s="4"/>
      <c r="RL325" s="4"/>
      <c r="RM325" s="4"/>
      <c r="RN325" s="4"/>
      <c r="RO325" s="4"/>
      <c r="RP325" s="4"/>
      <c r="RQ325" s="4"/>
      <c r="RR325" s="4"/>
      <c r="RS325" s="4"/>
      <c r="RT325" s="4"/>
      <c r="RU325" s="4"/>
      <c r="RV325" s="4"/>
      <c r="RW325" s="4"/>
      <c r="RX325" s="4"/>
      <c r="RY325" s="4"/>
      <c r="RZ325" s="4"/>
      <c r="SA325" s="4"/>
      <c r="SB325" s="4"/>
      <c r="SC325" s="4"/>
      <c r="SD325" s="4"/>
      <c r="SE325" s="4"/>
      <c r="SF325" s="4"/>
      <c r="SG325" s="4"/>
      <c r="SH325" s="4"/>
      <c r="SI325" s="4"/>
      <c r="SJ325" s="4"/>
      <c r="SK325" s="4"/>
      <c r="SL325" s="4"/>
      <c r="SM325" s="4"/>
      <c r="SN325" s="4"/>
      <c r="SO325" s="4"/>
      <c r="SP325" s="4"/>
      <c r="SQ325" s="4"/>
      <c r="SR325" s="4"/>
      <c r="SS325" s="4"/>
      <c r="ST325" s="4"/>
      <c r="SU325" s="4"/>
      <c r="SV325" s="4"/>
      <c r="SW325" s="4"/>
      <c r="SX325" s="4"/>
      <c r="SY325" s="4"/>
      <c r="SZ325" s="4"/>
      <c r="TA325" s="4"/>
      <c r="TB325" s="4"/>
      <c r="TC325" s="4"/>
      <c r="TD325" s="4"/>
      <c r="TE325" s="4"/>
      <c r="TF325" s="4"/>
      <c r="TG325" s="4"/>
      <c r="TH325" s="4"/>
      <c r="TI325" s="4"/>
      <c r="TJ325" s="4"/>
      <c r="TK325" s="4"/>
      <c r="TL325" s="4"/>
      <c r="TM325" s="4"/>
      <c r="TN325" s="4"/>
      <c r="TO325" s="4"/>
      <c r="TP325" s="4"/>
      <c r="TQ325" s="4"/>
      <c r="TR325" s="4"/>
      <c r="TS325" s="4"/>
      <c r="TT325" s="4"/>
      <c r="TU325" s="4"/>
      <c r="TV325" s="4"/>
      <c r="TW325" s="4"/>
      <c r="TX325" s="4"/>
      <c r="TY325" s="4"/>
      <c r="TZ325" s="4"/>
      <c r="UA325" s="4"/>
      <c r="UB325" s="4"/>
      <c r="UC325" s="4"/>
      <c r="UD325" s="4"/>
      <c r="UE325" s="4"/>
      <c r="UF325" s="4"/>
      <c r="UG325" s="4"/>
      <c r="UH325" s="4"/>
      <c r="UI325" s="4"/>
      <c r="UJ325" s="4"/>
      <c r="UK325" s="4"/>
      <c r="UL325" s="4"/>
      <c r="UM325" s="4"/>
      <c r="UN325" s="4"/>
      <c r="UO325" s="4"/>
      <c r="UP325" s="4"/>
      <c r="UQ325" s="4"/>
      <c r="UR325" s="4"/>
      <c r="US325" s="4"/>
      <c r="UT325" s="4"/>
      <c r="UU325" s="4"/>
      <c r="UV325" s="4"/>
      <c r="UW325" s="4"/>
      <c r="UX325" s="4"/>
      <c r="UY325" s="4"/>
      <c r="UZ325" s="4"/>
      <c r="VA325" s="4"/>
      <c r="VB325" s="4"/>
      <c r="VC325" s="4"/>
      <c r="VD325" s="4"/>
      <c r="VE325" s="4"/>
      <c r="VF325" s="4"/>
      <c r="VG325" s="4"/>
      <c r="VH325" s="4"/>
      <c r="VI325" s="4"/>
      <c r="VJ325" s="4"/>
      <c r="VK325" s="4"/>
      <c r="VL325" s="4"/>
      <c r="VM325" s="4"/>
      <c r="VN325" s="4"/>
    </row>
    <row r="326" spans="14:586" x14ac:dyDescent="0.25"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/>
      <c r="OO326" s="4"/>
      <c r="OP326" s="4"/>
      <c r="OQ326" s="4"/>
      <c r="OR326" s="4"/>
      <c r="OS326" s="4"/>
      <c r="OT326" s="4"/>
      <c r="OU326" s="4"/>
      <c r="OV326" s="4"/>
      <c r="OW326" s="4"/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/>
      <c r="PJ326" s="4"/>
      <c r="PK326" s="4"/>
      <c r="PL326" s="4"/>
      <c r="PM326" s="4"/>
      <c r="PN326" s="4"/>
      <c r="PO326" s="4"/>
      <c r="PP326" s="4"/>
      <c r="PQ326" s="4"/>
      <c r="PR326" s="4"/>
      <c r="PS326" s="4"/>
      <c r="PT326" s="4"/>
      <c r="PU326" s="4"/>
      <c r="PV326" s="4"/>
      <c r="PW326" s="4"/>
      <c r="PX326" s="4"/>
      <c r="PY326" s="4"/>
      <c r="PZ326" s="4"/>
      <c r="QA326" s="4"/>
      <c r="QB326" s="4"/>
      <c r="QC326" s="4"/>
      <c r="QD326" s="4"/>
      <c r="QE326" s="4"/>
      <c r="QF326" s="4"/>
      <c r="QG326" s="4"/>
      <c r="QH326" s="4"/>
      <c r="QI326" s="4"/>
      <c r="QJ326" s="4"/>
      <c r="QK326" s="4"/>
      <c r="QL326" s="4"/>
      <c r="QM326" s="4"/>
      <c r="QN326" s="4"/>
      <c r="QO326" s="4"/>
      <c r="QP326" s="4"/>
      <c r="QQ326" s="4"/>
      <c r="QR326" s="4"/>
      <c r="QS326" s="4"/>
      <c r="QT326" s="4"/>
      <c r="QU326" s="4"/>
      <c r="QV326" s="4"/>
      <c r="QW326" s="4"/>
      <c r="QX326" s="4"/>
      <c r="QY326" s="4"/>
      <c r="QZ326" s="4"/>
      <c r="RA326" s="4"/>
      <c r="RB326" s="4"/>
      <c r="RC326" s="4"/>
      <c r="RD326" s="4"/>
      <c r="RE326" s="4"/>
      <c r="RF326" s="4"/>
      <c r="RG326" s="4"/>
      <c r="RH326" s="4"/>
      <c r="RI326" s="4"/>
      <c r="RJ326" s="4"/>
      <c r="RK326" s="4"/>
      <c r="RL326" s="4"/>
      <c r="RM326" s="4"/>
      <c r="RN326" s="4"/>
      <c r="RO326" s="4"/>
      <c r="RP326" s="4"/>
      <c r="RQ326" s="4"/>
      <c r="RR326" s="4"/>
      <c r="RS326" s="4"/>
      <c r="RT326" s="4"/>
      <c r="RU326" s="4"/>
      <c r="RV326" s="4"/>
      <c r="RW326" s="4"/>
      <c r="RX326" s="4"/>
      <c r="RY326" s="4"/>
      <c r="RZ326" s="4"/>
      <c r="SA326" s="4"/>
      <c r="SB326" s="4"/>
      <c r="SC326" s="4"/>
      <c r="SD326" s="4"/>
      <c r="SE326" s="4"/>
      <c r="SF326" s="4"/>
      <c r="SG326" s="4"/>
      <c r="SH326" s="4"/>
      <c r="SI326" s="4"/>
      <c r="SJ326" s="4"/>
      <c r="SK326" s="4"/>
      <c r="SL326" s="4"/>
      <c r="SM326" s="4"/>
      <c r="SN326" s="4"/>
      <c r="SO326" s="4"/>
      <c r="SP326" s="4"/>
      <c r="SQ326" s="4"/>
      <c r="SR326" s="4"/>
      <c r="SS326" s="4"/>
      <c r="ST326" s="4"/>
      <c r="SU326" s="4"/>
      <c r="SV326" s="4"/>
      <c r="SW326" s="4"/>
      <c r="SX326" s="4"/>
      <c r="SY326" s="4"/>
      <c r="SZ326" s="4"/>
      <c r="TA326" s="4"/>
      <c r="TB326" s="4"/>
      <c r="TC326" s="4"/>
      <c r="TD326" s="4"/>
      <c r="TE326" s="4"/>
      <c r="TF326" s="4"/>
      <c r="TG326" s="4"/>
      <c r="TH326" s="4"/>
      <c r="TI326" s="4"/>
      <c r="TJ326" s="4"/>
      <c r="TK326" s="4"/>
      <c r="TL326" s="4"/>
      <c r="TM326" s="4"/>
      <c r="TN326" s="4"/>
      <c r="TO326" s="4"/>
      <c r="TP326" s="4"/>
      <c r="TQ326" s="4"/>
      <c r="TR326" s="4"/>
      <c r="TS326" s="4"/>
      <c r="TT326" s="4"/>
      <c r="TU326" s="4"/>
      <c r="TV326" s="4"/>
      <c r="TW326" s="4"/>
      <c r="TX326" s="4"/>
      <c r="TY326" s="4"/>
      <c r="TZ326" s="4"/>
      <c r="UA326" s="4"/>
      <c r="UB326" s="4"/>
      <c r="UC326" s="4"/>
      <c r="UD326" s="4"/>
      <c r="UE326" s="4"/>
      <c r="UF326" s="4"/>
      <c r="UG326" s="4"/>
      <c r="UH326" s="4"/>
      <c r="UI326" s="4"/>
      <c r="UJ326" s="4"/>
      <c r="UK326" s="4"/>
      <c r="UL326" s="4"/>
      <c r="UM326" s="4"/>
      <c r="UN326" s="4"/>
      <c r="UO326" s="4"/>
      <c r="UP326" s="4"/>
      <c r="UQ326" s="4"/>
      <c r="UR326" s="4"/>
      <c r="US326" s="4"/>
      <c r="UT326" s="4"/>
      <c r="UU326" s="4"/>
      <c r="UV326" s="4"/>
      <c r="UW326" s="4"/>
      <c r="UX326" s="4"/>
      <c r="UY326" s="4"/>
      <c r="UZ326" s="4"/>
      <c r="VA326" s="4"/>
      <c r="VB326" s="4"/>
      <c r="VC326" s="4"/>
      <c r="VD326" s="4"/>
      <c r="VE326" s="4"/>
      <c r="VF326" s="4"/>
      <c r="VG326" s="4"/>
      <c r="VH326" s="4"/>
      <c r="VI326" s="4"/>
      <c r="VJ326" s="4"/>
      <c r="VK326" s="4"/>
      <c r="VL326" s="4"/>
      <c r="VM326" s="4"/>
      <c r="VN326" s="4"/>
    </row>
    <row r="327" spans="14:586" x14ac:dyDescent="0.25"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/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/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/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/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4"/>
      <c r="QR327" s="4"/>
      <c r="QS327" s="4"/>
      <c r="QT327" s="4"/>
      <c r="QU327" s="4"/>
      <c r="QV327" s="4"/>
      <c r="QW327" s="4"/>
      <c r="QX327" s="4"/>
      <c r="QY327" s="4"/>
      <c r="QZ327" s="4"/>
      <c r="RA327" s="4"/>
      <c r="RB327" s="4"/>
      <c r="RC327" s="4"/>
      <c r="RD327" s="4"/>
      <c r="RE327" s="4"/>
      <c r="RF327" s="4"/>
      <c r="RG327" s="4"/>
      <c r="RH327" s="4"/>
      <c r="RI327" s="4"/>
      <c r="RJ327" s="4"/>
      <c r="RK327" s="4"/>
      <c r="RL327" s="4"/>
      <c r="RM327" s="4"/>
      <c r="RN327" s="4"/>
      <c r="RO327" s="4"/>
      <c r="RP327" s="4"/>
      <c r="RQ327" s="4"/>
      <c r="RR327" s="4"/>
      <c r="RS327" s="4"/>
      <c r="RT327" s="4"/>
      <c r="RU327" s="4"/>
      <c r="RV327" s="4"/>
      <c r="RW327" s="4"/>
      <c r="RX327" s="4"/>
      <c r="RY327" s="4"/>
      <c r="RZ327" s="4"/>
      <c r="SA327" s="4"/>
      <c r="SB327" s="4"/>
      <c r="SC327" s="4"/>
      <c r="SD327" s="4"/>
      <c r="SE327" s="4"/>
      <c r="SF327" s="4"/>
      <c r="SG327" s="4"/>
      <c r="SH327" s="4"/>
      <c r="SI327" s="4"/>
      <c r="SJ327" s="4"/>
      <c r="SK327" s="4"/>
      <c r="SL327" s="4"/>
      <c r="SM327" s="4"/>
      <c r="SN327" s="4"/>
      <c r="SO327" s="4"/>
      <c r="SP327" s="4"/>
      <c r="SQ327" s="4"/>
      <c r="SR327" s="4"/>
      <c r="SS327" s="4"/>
      <c r="ST327" s="4"/>
      <c r="SU327" s="4"/>
      <c r="SV327" s="4"/>
      <c r="SW327" s="4"/>
      <c r="SX327" s="4"/>
      <c r="SY327" s="4"/>
      <c r="SZ327" s="4"/>
      <c r="TA327" s="4"/>
      <c r="TB327" s="4"/>
      <c r="TC327" s="4"/>
      <c r="TD327" s="4"/>
      <c r="TE327" s="4"/>
      <c r="TF327" s="4"/>
      <c r="TG327" s="4"/>
      <c r="TH327" s="4"/>
      <c r="TI327" s="4"/>
      <c r="TJ327" s="4"/>
      <c r="TK327" s="4"/>
      <c r="TL327" s="4"/>
      <c r="TM327" s="4"/>
      <c r="TN327" s="4"/>
      <c r="TO327" s="4"/>
      <c r="TP327" s="4"/>
      <c r="TQ327" s="4"/>
      <c r="TR327" s="4"/>
      <c r="TS327" s="4"/>
      <c r="TT327" s="4"/>
      <c r="TU327" s="4"/>
      <c r="TV327" s="4"/>
      <c r="TW327" s="4"/>
      <c r="TX327" s="4"/>
      <c r="TY327" s="4"/>
      <c r="TZ327" s="4"/>
      <c r="UA327" s="4"/>
      <c r="UB327" s="4"/>
      <c r="UC327" s="4"/>
      <c r="UD327" s="4"/>
      <c r="UE327" s="4"/>
      <c r="UF327" s="4"/>
      <c r="UG327" s="4"/>
      <c r="UH327" s="4"/>
      <c r="UI327" s="4"/>
      <c r="UJ327" s="4"/>
      <c r="UK327" s="4"/>
      <c r="UL327" s="4"/>
      <c r="UM327" s="4"/>
      <c r="UN327" s="4"/>
      <c r="UO327" s="4"/>
      <c r="UP327" s="4"/>
      <c r="UQ327" s="4"/>
      <c r="UR327" s="4"/>
      <c r="US327" s="4"/>
      <c r="UT327" s="4"/>
      <c r="UU327" s="4"/>
      <c r="UV327" s="4"/>
      <c r="UW327" s="4"/>
      <c r="UX327" s="4"/>
      <c r="UY327" s="4"/>
      <c r="UZ327" s="4"/>
      <c r="VA327" s="4"/>
      <c r="VB327" s="4"/>
      <c r="VC327" s="4"/>
      <c r="VD327" s="4"/>
      <c r="VE327" s="4"/>
      <c r="VF327" s="4"/>
      <c r="VG327" s="4"/>
      <c r="VH327" s="4"/>
      <c r="VI327" s="4"/>
      <c r="VJ327" s="4"/>
      <c r="VK327" s="4"/>
      <c r="VL327" s="4"/>
      <c r="VM327" s="4"/>
      <c r="VN327" s="4"/>
    </row>
    <row r="328" spans="14:586" x14ac:dyDescent="0.25"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/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/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4"/>
      <c r="PR328" s="4"/>
      <c r="PS328" s="4"/>
      <c r="PT328" s="4"/>
      <c r="PU328" s="4"/>
      <c r="PV328" s="4"/>
      <c r="PW328" s="4"/>
      <c r="PX328" s="4"/>
      <c r="PY328" s="4"/>
      <c r="PZ328" s="4"/>
      <c r="QA328" s="4"/>
      <c r="QB328" s="4"/>
      <c r="QC328" s="4"/>
      <c r="QD328" s="4"/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4"/>
      <c r="QR328" s="4"/>
      <c r="QS328" s="4"/>
      <c r="QT328" s="4"/>
      <c r="QU328" s="4"/>
      <c r="QV328" s="4"/>
      <c r="QW328" s="4"/>
      <c r="QX328" s="4"/>
      <c r="QY328" s="4"/>
      <c r="QZ328" s="4"/>
      <c r="RA328" s="4"/>
      <c r="RB328" s="4"/>
      <c r="RC328" s="4"/>
      <c r="RD328" s="4"/>
      <c r="RE328" s="4"/>
      <c r="RF328" s="4"/>
      <c r="RG328" s="4"/>
      <c r="RH328" s="4"/>
      <c r="RI328" s="4"/>
      <c r="RJ328" s="4"/>
      <c r="RK328" s="4"/>
      <c r="RL328" s="4"/>
      <c r="RM328" s="4"/>
      <c r="RN328" s="4"/>
      <c r="RO328" s="4"/>
      <c r="RP328" s="4"/>
      <c r="RQ328" s="4"/>
      <c r="RR328" s="4"/>
      <c r="RS328" s="4"/>
      <c r="RT328" s="4"/>
      <c r="RU328" s="4"/>
      <c r="RV328" s="4"/>
      <c r="RW328" s="4"/>
      <c r="RX328" s="4"/>
      <c r="RY328" s="4"/>
      <c r="RZ328" s="4"/>
      <c r="SA328" s="4"/>
      <c r="SB328" s="4"/>
      <c r="SC328" s="4"/>
      <c r="SD328" s="4"/>
      <c r="SE328" s="4"/>
      <c r="SF328" s="4"/>
      <c r="SG328" s="4"/>
      <c r="SH328" s="4"/>
      <c r="SI328" s="4"/>
      <c r="SJ328" s="4"/>
      <c r="SK328" s="4"/>
      <c r="SL328" s="4"/>
      <c r="SM328" s="4"/>
      <c r="SN328" s="4"/>
      <c r="SO328" s="4"/>
      <c r="SP328" s="4"/>
      <c r="SQ328" s="4"/>
      <c r="SR328" s="4"/>
      <c r="SS328" s="4"/>
      <c r="ST328" s="4"/>
      <c r="SU328" s="4"/>
      <c r="SV328" s="4"/>
      <c r="SW328" s="4"/>
      <c r="SX328" s="4"/>
      <c r="SY328" s="4"/>
      <c r="SZ328" s="4"/>
      <c r="TA328" s="4"/>
      <c r="TB328" s="4"/>
      <c r="TC328" s="4"/>
      <c r="TD328" s="4"/>
      <c r="TE328" s="4"/>
      <c r="TF328" s="4"/>
      <c r="TG328" s="4"/>
      <c r="TH328" s="4"/>
      <c r="TI328" s="4"/>
      <c r="TJ328" s="4"/>
      <c r="TK328" s="4"/>
      <c r="TL328" s="4"/>
      <c r="TM328" s="4"/>
      <c r="TN328" s="4"/>
      <c r="TO328" s="4"/>
      <c r="TP328" s="4"/>
      <c r="TQ328" s="4"/>
      <c r="TR328" s="4"/>
      <c r="TS328" s="4"/>
      <c r="TT328" s="4"/>
      <c r="TU328" s="4"/>
      <c r="TV328" s="4"/>
      <c r="TW328" s="4"/>
      <c r="TX328" s="4"/>
      <c r="TY328" s="4"/>
      <c r="TZ328" s="4"/>
      <c r="UA328" s="4"/>
      <c r="UB328" s="4"/>
      <c r="UC328" s="4"/>
      <c r="UD328" s="4"/>
      <c r="UE328" s="4"/>
      <c r="UF328" s="4"/>
      <c r="UG328" s="4"/>
      <c r="UH328" s="4"/>
      <c r="UI328" s="4"/>
      <c r="UJ328" s="4"/>
      <c r="UK328" s="4"/>
      <c r="UL328" s="4"/>
      <c r="UM328" s="4"/>
      <c r="UN328" s="4"/>
      <c r="UO328" s="4"/>
      <c r="UP328" s="4"/>
      <c r="UQ328" s="4"/>
      <c r="UR328" s="4"/>
      <c r="US328" s="4"/>
      <c r="UT328" s="4"/>
      <c r="UU328" s="4"/>
      <c r="UV328" s="4"/>
      <c r="UW328" s="4"/>
      <c r="UX328" s="4"/>
      <c r="UY328" s="4"/>
      <c r="UZ328" s="4"/>
      <c r="VA328" s="4"/>
      <c r="VB328" s="4"/>
      <c r="VC328" s="4"/>
      <c r="VD328" s="4"/>
      <c r="VE328" s="4"/>
      <c r="VF328" s="4"/>
      <c r="VG328" s="4"/>
      <c r="VH328" s="4"/>
      <c r="VI328" s="4"/>
      <c r="VJ328" s="4"/>
      <c r="VK328" s="4"/>
      <c r="VL328" s="4"/>
      <c r="VM328" s="4"/>
      <c r="VN328" s="4"/>
    </row>
    <row r="329" spans="14:586" x14ac:dyDescent="0.25"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/>
      <c r="OP329" s="4"/>
      <c r="OQ329" s="4"/>
      <c r="OR329" s="4"/>
      <c r="OS329" s="4"/>
      <c r="OT329" s="4"/>
      <c r="OU329" s="4"/>
      <c r="OV329" s="4"/>
      <c r="OW329" s="4"/>
      <c r="OX329" s="4"/>
      <c r="OY329" s="4"/>
      <c r="OZ329" s="4"/>
      <c r="PA329" s="4"/>
      <c r="PB329" s="4"/>
      <c r="PC329" s="4"/>
      <c r="PD329" s="4"/>
      <c r="PE329" s="4"/>
      <c r="PF329" s="4"/>
      <c r="PG329" s="4"/>
      <c r="PH329" s="4"/>
      <c r="PI329" s="4"/>
      <c r="PJ329" s="4"/>
      <c r="PK329" s="4"/>
      <c r="PL329" s="4"/>
      <c r="PM329" s="4"/>
      <c r="PN329" s="4"/>
      <c r="PO329" s="4"/>
      <c r="PP329" s="4"/>
      <c r="PQ329" s="4"/>
      <c r="PR329" s="4"/>
      <c r="PS329" s="4"/>
      <c r="PT329" s="4"/>
      <c r="PU329" s="4"/>
      <c r="PV329" s="4"/>
      <c r="PW329" s="4"/>
      <c r="PX329" s="4"/>
      <c r="PY329" s="4"/>
      <c r="PZ329" s="4"/>
      <c r="QA329" s="4"/>
      <c r="QB329" s="4"/>
      <c r="QC329" s="4"/>
      <c r="QD329" s="4"/>
      <c r="QE329" s="4"/>
      <c r="QF329" s="4"/>
      <c r="QG329" s="4"/>
      <c r="QH329" s="4"/>
      <c r="QI329" s="4"/>
      <c r="QJ329" s="4"/>
      <c r="QK329" s="4"/>
      <c r="QL329" s="4"/>
      <c r="QM329" s="4"/>
      <c r="QN329" s="4"/>
      <c r="QO329" s="4"/>
      <c r="QP329" s="4"/>
      <c r="QQ329" s="4"/>
      <c r="QR329" s="4"/>
      <c r="QS329" s="4"/>
      <c r="QT329" s="4"/>
      <c r="QU329" s="4"/>
      <c r="QV329" s="4"/>
      <c r="QW329" s="4"/>
      <c r="QX329" s="4"/>
      <c r="QY329" s="4"/>
      <c r="QZ329" s="4"/>
      <c r="RA329" s="4"/>
      <c r="RB329" s="4"/>
      <c r="RC329" s="4"/>
      <c r="RD329" s="4"/>
      <c r="RE329" s="4"/>
      <c r="RF329" s="4"/>
      <c r="RG329" s="4"/>
      <c r="RH329" s="4"/>
      <c r="RI329" s="4"/>
      <c r="RJ329" s="4"/>
      <c r="RK329" s="4"/>
      <c r="RL329" s="4"/>
      <c r="RM329" s="4"/>
      <c r="RN329" s="4"/>
      <c r="RO329" s="4"/>
      <c r="RP329" s="4"/>
      <c r="RQ329" s="4"/>
      <c r="RR329" s="4"/>
      <c r="RS329" s="4"/>
      <c r="RT329" s="4"/>
      <c r="RU329" s="4"/>
      <c r="RV329" s="4"/>
      <c r="RW329" s="4"/>
      <c r="RX329" s="4"/>
      <c r="RY329" s="4"/>
      <c r="RZ329" s="4"/>
      <c r="SA329" s="4"/>
      <c r="SB329" s="4"/>
      <c r="SC329" s="4"/>
      <c r="SD329" s="4"/>
      <c r="SE329" s="4"/>
      <c r="SF329" s="4"/>
      <c r="SG329" s="4"/>
      <c r="SH329" s="4"/>
      <c r="SI329" s="4"/>
      <c r="SJ329" s="4"/>
      <c r="SK329" s="4"/>
      <c r="SL329" s="4"/>
      <c r="SM329" s="4"/>
      <c r="SN329" s="4"/>
      <c r="SO329" s="4"/>
      <c r="SP329" s="4"/>
      <c r="SQ329" s="4"/>
      <c r="SR329" s="4"/>
      <c r="SS329" s="4"/>
      <c r="ST329" s="4"/>
      <c r="SU329" s="4"/>
      <c r="SV329" s="4"/>
      <c r="SW329" s="4"/>
      <c r="SX329" s="4"/>
      <c r="SY329" s="4"/>
      <c r="SZ329" s="4"/>
      <c r="TA329" s="4"/>
      <c r="TB329" s="4"/>
      <c r="TC329" s="4"/>
      <c r="TD329" s="4"/>
      <c r="TE329" s="4"/>
      <c r="TF329" s="4"/>
      <c r="TG329" s="4"/>
      <c r="TH329" s="4"/>
      <c r="TI329" s="4"/>
      <c r="TJ329" s="4"/>
      <c r="TK329" s="4"/>
      <c r="TL329" s="4"/>
      <c r="TM329" s="4"/>
      <c r="TN329" s="4"/>
      <c r="TO329" s="4"/>
      <c r="TP329" s="4"/>
      <c r="TQ329" s="4"/>
      <c r="TR329" s="4"/>
      <c r="TS329" s="4"/>
      <c r="TT329" s="4"/>
      <c r="TU329" s="4"/>
      <c r="TV329" s="4"/>
      <c r="TW329" s="4"/>
      <c r="TX329" s="4"/>
      <c r="TY329" s="4"/>
      <c r="TZ329" s="4"/>
      <c r="UA329" s="4"/>
      <c r="UB329" s="4"/>
      <c r="UC329" s="4"/>
      <c r="UD329" s="4"/>
      <c r="UE329" s="4"/>
      <c r="UF329" s="4"/>
      <c r="UG329" s="4"/>
      <c r="UH329" s="4"/>
      <c r="UI329" s="4"/>
      <c r="UJ329" s="4"/>
      <c r="UK329" s="4"/>
      <c r="UL329" s="4"/>
      <c r="UM329" s="4"/>
      <c r="UN329" s="4"/>
      <c r="UO329" s="4"/>
      <c r="UP329" s="4"/>
      <c r="UQ329" s="4"/>
      <c r="UR329" s="4"/>
      <c r="US329" s="4"/>
      <c r="UT329" s="4"/>
      <c r="UU329" s="4"/>
      <c r="UV329" s="4"/>
      <c r="UW329" s="4"/>
      <c r="UX329" s="4"/>
      <c r="UY329" s="4"/>
      <c r="UZ329" s="4"/>
      <c r="VA329" s="4"/>
      <c r="VB329" s="4"/>
      <c r="VC329" s="4"/>
      <c r="VD329" s="4"/>
      <c r="VE329" s="4"/>
      <c r="VF329" s="4"/>
      <c r="VG329" s="4"/>
      <c r="VH329" s="4"/>
      <c r="VI329" s="4"/>
      <c r="VJ329" s="4"/>
      <c r="VK329" s="4"/>
      <c r="VL329" s="4"/>
      <c r="VM329" s="4"/>
      <c r="VN329" s="4"/>
    </row>
    <row r="330" spans="14:586" x14ac:dyDescent="0.25"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/>
      <c r="OP330" s="4"/>
      <c r="OQ330" s="4"/>
      <c r="OR330" s="4"/>
      <c r="OS330" s="4"/>
      <c r="OT330" s="4"/>
      <c r="OU330" s="4"/>
      <c r="OV330" s="4"/>
      <c r="OW330" s="4"/>
      <c r="OX330" s="4"/>
      <c r="OY330" s="4"/>
      <c r="OZ330" s="4"/>
      <c r="PA330" s="4"/>
      <c r="PB330" s="4"/>
      <c r="PC330" s="4"/>
      <c r="PD330" s="4"/>
      <c r="PE330" s="4"/>
      <c r="PF330" s="4"/>
      <c r="PG330" s="4"/>
      <c r="PH330" s="4"/>
      <c r="PI330" s="4"/>
      <c r="PJ330" s="4"/>
      <c r="PK330" s="4"/>
      <c r="PL330" s="4"/>
      <c r="PM330" s="4"/>
      <c r="PN330" s="4"/>
      <c r="PO330" s="4"/>
      <c r="PP330" s="4"/>
      <c r="PQ330" s="4"/>
      <c r="PR330" s="4"/>
      <c r="PS330" s="4"/>
      <c r="PT330" s="4"/>
      <c r="PU330" s="4"/>
      <c r="PV330" s="4"/>
      <c r="PW330" s="4"/>
      <c r="PX330" s="4"/>
      <c r="PY330" s="4"/>
      <c r="PZ330" s="4"/>
      <c r="QA330" s="4"/>
      <c r="QB330" s="4"/>
      <c r="QC330" s="4"/>
      <c r="QD330" s="4"/>
      <c r="QE330" s="4"/>
      <c r="QF330" s="4"/>
      <c r="QG330" s="4"/>
      <c r="QH330" s="4"/>
      <c r="QI330" s="4"/>
      <c r="QJ330" s="4"/>
      <c r="QK330" s="4"/>
      <c r="QL330" s="4"/>
      <c r="QM330" s="4"/>
      <c r="QN330" s="4"/>
      <c r="QO330" s="4"/>
      <c r="QP330" s="4"/>
      <c r="QQ330" s="4"/>
      <c r="QR330" s="4"/>
      <c r="QS330" s="4"/>
      <c r="QT330" s="4"/>
      <c r="QU330" s="4"/>
      <c r="QV330" s="4"/>
      <c r="QW330" s="4"/>
      <c r="QX330" s="4"/>
      <c r="QY330" s="4"/>
      <c r="QZ330" s="4"/>
      <c r="RA330" s="4"/>
      <c r="RB330" s="4"/>
      <c r="RC330" s="4"/>
      <c r="RD330" s="4"/>
      <c r="RE330" s="4"/>
      <c r="RF330" s="4"/>
      <c r="RG330" s="4"/>
      <c r="RH330" s="4"/>
      <c r="RI330" s="4"/>
      <c r="RJ330" s="4"/>
      <c r="RK330" s="4"/>
      <c r="RL330" s="4"/>
      <c r="RM330" s="4"/>
      <c r="RN330" s="4"/>
      <c r="RO330" s="4"/>
      <c r="RP330" s="4"/>
      <c r="RQ330" s="4"/>
      <c r="RR330" s="4"/>
      <c r="RS330" s="4"/>
      <c r="RT330" s="4"/>
      <c r="RU330" s="4"/>
      <c r="RV330" s="4"/>
      <c r="RW330" s="4"/>
      <c r="RX330" s="4"/>
      <c r="RY330" s="4"/>
      <c r="RZ330" s="4"/>
      <c r="SA330" s="4"/>
      <c r="SB330" s="4"/>
      <c r="SC330" s="4"/>
      <c r="SD330" s="4"/>
      <c r="SE330" s="4"/>
      <c r="SF330" s="4"/>
      <c r="SG330" s="4"/>
      <c r="SH330" s="4"/>
      <c r="SI330" s="4"/>
      <c r="SJ330" s="4"/>
      <c r="SK330" s="4"/>
      <c r="SL330" s="4"/>
      <c r="SM330" s="4"/>
      <c r="SN330" s="4"/>
      <c r="SO330" s="4"/>
      <c r="SP330" s="4"/>
      <c r="SQ330" s="4"/>
      <c r="SR330" s="4"/>
      <c r="SS330" s="4"/>
      <c r="ST330" s="4"/>
      <c r="SU330" s="4"/>
      <c r="SV330" s="4"/>
      <c r="SW330" s="4"/>
      <c r="SX330" s="4"/>
      <c r="SY330" s="4"/>
      <c r="SZ330" s="4"/>
      <c r="TA330" s="4"/>
      <c r="TB330" s="4"/>
      <c r="TC330" s="4"/>
      <c r="TD330" s="4"/>
      <c r="TE330" s="4"/>
      <c r="TF330" s="4"/>
      <c r="TG330" s="4"/>
      <c r="TH330" s="4"/>
      <c r="TI330" s="4"/>
      <c r="TJ330" s="4"/>
      <c r="TK330" s="4"/>
      <c r="TL330" s="4"/>
      <c r="TM330" s="4"/>
      <c r="TN330" s="4"/>
      <c r="TO330" s="4"/>
      <c r="TP330" s="4"/>
      <c r="TQ330" s="4"/>
      <c r="TR330" s="4"/>
      <c r="TS330" s="4"/>
      <c r="TT330" s="4"/>
      <c r="TU330" s="4"/>
      <c r="TV330" s="4"/>
      <c r="TW330" s="4"/>
      <c r="TX330" s="4"/>
      <c r="TY330" s="4"/>
      <c r="TZ330" s="4"/>
      <c r="UA330" s="4"/>
      <c r="UB330" s="4"/>
      <c r="UC330" s="4"/>
      <c r="UD330" s="4"/>
      <c r="UE330" s="4"/>
      <c r="UF330" s="4"/>
      <c r="UG330" s="4"/>
      <c r="UH330" s="4"/>
      <c r="UI330" s="4"/>
      <c r="UJ330" s="4"/>
      <c r="UK330" s="4"/>
      <c r="UL330" s="4"/>
      <c r="UM330" s="4"/>
      <c r="UN330" s="4"/>
      <c r="UO330" s="4"/>
      <c r="UP330" s="4"/>
      <c r="UQ330" s="4"/>
      <c r="UR330" s="4"/>
      <c r="US330" s="4"/>
      <c r="UT330" s="4"/>
      <c r="UU330" s="4"/>
      <c r="UV330" s="4"/>
      <c r="UW330" s="4"/>
      <c r="UX330" s="4"/>
      <c r="UY330" s="4"/>
      <c r="UZ330" s="4"/>
      <c r="VA330" s="4"/>
      <c r="VB330" s="4"/>
      <c r="VC330" s="4"/>
      <c r="VD330" s="4"/>
      <c r="VE330" s="4"/>
      <c r="VF330" s="4"/>
      <c r="VG330" s="4"/>
      <c r="VH330" s="4"/>
      <c r="VI330" s="4"/>
      <c r="VJ330" s="4"/>
      <c r="VK330" s="4"/>
      <c r="VL330" s="4"/>
      <c r="VM330" s="4"/>
      <c r="VN330" s="4"/>
    </row>
    <row r="331" spans="14:586" x14ac:dyDescent="0.25"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/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/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/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/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4"/>
      <c r="QR331" s="4"/>
      <c r="QS331" s="4"/>
      <c r="QT331" s="4"/>
      <c r="QU331" s="4"/>
      <c r="QV331" s="4"/>
      <c r="QW331" s="4"/>
      <c r="QX331" s="4"/>
      <c r="QY331" s="4"/>
      <c r="QZ331" s="4"/>
      <c r="RA331" s="4"/>
      <c r="RB331" s="4"/>
      <c r="RC331" s="4"/>
      <c r="RD331" s="4"/>
      <c r="RE331" s="4"/>
      <c r="RF331" s="4"/>
      <c r="RG331" s="4"/>
      <c r="RH331" s="4"/>
      <c r="RI331" s="4"/>
      <c r="RJ331" s="4"/>
      <c r="RK331" s="4"/>
      <c r="RL331" s="4"/>
      <c r="RM331" s="4"/>
      <c r="RN331" s="4"/>
      <c r="RO331" s="4"/>
      <c r="RP331" s="4"/>
      <c r="RQ331" s="4"/>
      <c r="RR331" s="4"/>
      <c r="RS331" s="4"/>
      <c r="RT331" s="4"/>
      <c r="RU331" s="4"/>
      <c r="RV331" s="4"/>
      <c r="RW331" s="4"/>
      <c r="RX331" s="4"/>
      <c r="RY331" s="4"/>
      <c r="RZ331" s="4"/>
      <c r="SA331" s="4"/>
      <c r="SB331" s="4"/>
      <c r="SC331" s="4"/>
      <c r="SD331" s="4"/>
      <c r="SE331" s="4"/>
      <c r="SF331" s="4"/>
      <c r="SG331" s="4"/>
      <c r="SH331" s="4"/>
      <c r="SI331" s="4"/>
      <c r="SJ331" s="4"/>
      <c r="SK331" s="4"/>
      <c r="SL331" s="4"/>
      <c r="SM331" s="4"/>
      <c r="SN331" s="4"/>
      <c r="SO331" s="4"/>
      <c r="SP331" s="4"/>
      <c r="SQ331" s="4"/>
      <c r="SR331" s="4"/>
      <c r="SS331" s="4"/>
      <c r="ST331" s="4"/>
      <c r="SU331" s="4"/>
      <c r="SV331" s="4"/>
      <c r="SW331" s="4"/>
      <c r="SX331" s="4"/>
      <c r="SY331" s="4"/>
      <c r="SZ331" s="4"/>
      <c r="TA331" s="4"/>
      <c r="TB331" s="4"/>
      <c r="TC331" s="4"/>
      <c r="TD331" s="4"/>
      <c r="TE331" s="4"/>
      <c r="TF331" s="4"/>
      <c r="TG331" s="4"/>
      <c r="TH331" s="4"/>
      <c r="TI331" s="4"/>
      <c r="TJ331" s="4"/>
      <c r="TK331" s="4"/>
      <c r="TL331" s="4"/>
      <c r="TM331" s="4"/>
      <c r="TN331" s="4"/>
      <c r="TO331" s="4"/>
      <c r="TP331" s="4"/>
      <c r="TQ331" s="4"/>
      <c r="TR331" s="4"/>
      <c r="TS331" s="4"/>
      <c r="TT331" s="4"/>
      <c r="TU331" s="4"/>
      <c r="TV331" s="4"/>
      <c r="TW331" s="4"/>
      <c r="TX331" s="4"/>
      <c r="TY331" s="4"/>
      <c r="TZ331" s="4"/>
      <c r="UA331" s="4"/>
      <c r="UB331" s="4"/>
      <c r="UC331" s="4"/>
      <c r="UD331" s="4"/>
      <c r="UE331" s="4"/>
      <c r="UF331" s="4"/>
      <c r="UG331" s="4"/>
      <c r="UH331" s="4"/>
      <c r="UI331" s="4"/>
      <c r="UJ331" s="4"/>
      <c r="UK331" s="4"/>
      <c r="UL331" s="4"/>
      <c r="UM331" s="4"/>
      <c r="UN331" s="4"/>
      <c r="UO331" s="4"/>
      <c r="UP331" s="4"/>
      <c r="UQ331" s="4"/>
      <c r="UR331" s="4"/>
      <c r="US331" s="4"/>
      <c r="UT331" s="4"/>
      <c r="UU331" s="4"/>
      <c r="UV331" s="4"/>
      <c r="UW331" s="4"/>
      <c r="UX331" s="4"/>
      <c r="UY331" s="4"/>
      <c r="UZ331" s="4"/>
      <c r="VA331" s="4"/>
      <c r="VB331" s="4"/>
      <c r="VC331" s="4"/>
      <c r="VD331" s="4"/>
      <c r="VE331" s="4"/>
      <c r="VF331" s="4"/>
      <c r="VG331" s="4"/>
      <c r="VH331" s="4"/>
      <c r="VI331" s="4"/>
      <c r="VJ331" s="4"/>
      <c r="VK331" s="4"/>
      <c r="VL331" s="4"/>
      <c r="VM331" s="4"/>
      <c r="VN331" s="4"/>
    </row>
    <row r="332" spans="14:586" x14ac:dyDescent="0.25"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/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/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/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/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4"/>
      <c r="QR332" s="4"/>
      <c r="QS332" s="4"/>
      <c r="QT332" s="4"/>
      <c r="QU332" s="4"/>
      <c r="QV332" s="4"/>
      <c r="QW332" s="4"/>
      <c r="QX332" s="4"/>
      <c r="QY332" s="4"/>
      <c r="QZ332" s="4"/>
      <c r="RA332" s="4"/>
      <c r="RB332" s="4"/>
      <c r="RC332" s="4"/>
      <c r="RD332" s="4"/>
      <c r="RE332" s="4"/>
      <c r="RF332" s="4"/>
      <c r="RG332" s="4"/>
      <c r="RH332" s="4"/>
      <c r="RI332" s="4"/>
      <c r="RJ332" s="4"/>
      <c r="RK332" s="4"/>
      <c r="RL332" s="4"/>
      <c r="RM332" s="4"/>
      <c r="RN332" s="4"/>
      <c r="RO332" s="4"/>
      <c r="RP332" s="4"/>
      <c r="RQ332" s="4"/>
      <c r="RR332" s="4"/>
      <c r="RS332" s="4"/>
      <c r="RT332" s="4"/>
      <c r="RU332" s="4"/>
      <c r="RV332" s="4"/>
      <c r="RW332" s="4"/>
      <c r="RX332" s="4"/>
      <c r="RY332" s="4"/>
      <c r="RZ332" s="4"/>
      <c r="SA332" s="4"/>
      <c r="SB332" s="4"/>
      <c r="SC332" s="4"/>
      <c r="SD332" s="4"/>
      <c r="SE332" s="4"/>
      <c r="SF332" s="4"/>
      <c r="SG332" s="4"/>
      <c r="SH332" s="4"/>
      <c r="SI332" s="4"/>
      <c r="SJ332" s="4"/>
      <c r="SK332" s="4"/>
      <c r="SL332" s="4"/>
      <c r="SM332" s="4"/>
      <c r="SN332" s="4"/>
      <c r="SO332" s="4"/>
      <c r="SP332" s="4"/>
      <c r="SQ332" s="4"/>
      <c r="SR332" s="4"/>
      <c r="SS332" s="4"/>
      <c r="ST332" s="4"/>
      <c r="SU332" s="4"/>
      <c r="SV332" s="4"/>
      <c r="SW332" s="4"/>
      <c r="SX332" s="4"/>
      <c r="SY332" s="4"/>
      <c r="SZ332" s="4"/>
      <c r="TA332" s="4"/>
      <c r="TB332" s="4"/>
      <c r="TC332" s="4"/>
      <c r="TD332" s="4"/>
      <c r="TE332" s="4"/>
      <c r="TF332" s="4"/>
      <c r="TG332" s="4"/>
      <c r="TH332" s="4"/>
      <c r="TI332" s="4"/>
      <c r="TJ332" s="4"/>
      <c r="TK332" s="4"/>
      <c r="TL332" s="4"/>
      <c r="TM332" s="4"/>
      <c r="TN332" s="4"/>
      <c r="TO332" s="4"/>
      <c r="TP332" s="4"/>
      <c r="TQ332" s="4"/>
      <c r="TR332" s="4"/>
      <c r="TS332" s="4"/>
      <c r="TT332" s="4"/>
      <c r="TU332" s="4"/>
      <c r="TV332" s="4"/>
      <c r="TW332" s="4"/>
      <c r="TX332" s="4"/>
      <c r="TY332" s="4"/>
      <c r="TZ332" s="4"/>
      <c r="UA332" s="4"/>
      <c r="UB332" s="4"/>
      <c r="UC332" s="4"/>
      <c r="UD332" s="4"/>
      <c r="UE332" s="4"/>
      <c r="UF332" s="4"/>
      <c r="UG332" s="4"/>
      <c r="UH332" s="4"/>
      <c r="UI332" s="4"/>
      <c r="UJ332" s="4"/>
      <c r="UK332" s="4"/>
      <c r="UL332" s="4"/>
      <c r="UM332" s="4"/>
      <c r="UN332" s="4"/>
      <c r="UO332" s="4"/>
      <c r="UP332" s="4"/>
      <c r="UQ332" s="4"/>
      <c r="UR332" s="4"/>
      <c r="US332" s="4"/>
      <c r="UT332" s="4"/>
      <c r="UU332" s="4"/>
      <c r="UV332" s="4"/>
      <c r="UW332" s="4"/>
      <c r="UX332" s="4"/>
      <c r="UY332" s="4"/>
      <c r="UZ332" s="4"/>
      <c r="VA332" s="4"/>
      <c r="VB332" s="4"/>
      <c r="VC332" s="4"/>
      <c r="VD332" s="4"/>
      <c r="VE332" s="4"/>
      <c r="VF332" s="4"/>
      <c r="VG332" s="4"/>
      <c r="VH332" s="4"/>
      <c r="VI332" s="4"/>
      <c r="VJ332" s="4"/>
      <c r="VK332" s="4"/>
      <c r="VL332" s="4"/>
      <c r="VM332" s="4"/>
      <c r="VN332" s="4"/>
    </row>
    <row r="333" spans="14:586" x14ac:dyDescent="0.25"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/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/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/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/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4"/>
      <c r="QR333" s="4"/>
      <c r="QS333" s="4"/>
      <c r="QT333" s="4"/>
      <c r="QU333" s="4"/>
      <c r="QV333" s="4"/>
      <c r="QW333" s="4"/>
      <c r="QX333" s="4"/>
      <c r="QY333" s="4"/>
      <c r="QZ333" s="4"/>
      <c r="RA333" s="4"/>
      <c r="RB333" s="4"/>
      <c r="RC333" s="4"/>
      <c r="RD333" s="4"/>
      <c r="RE333" s="4"/>
      <c r="RF333" s="4"/>
      <c r="RG333" s="4"/>
      <c r="RH333" s="4"/>
      <c r="RI333" s="4"/>
      <c r="RJ333" s="4"/>
      <c r="RK333" s="4"/>
      <c r="RL333" s="4"/>
      <c r="RM333" s="4"/>
      <c r="RN333" s="4"/>
      <c r="RO333" s="4"/>
      <c r="RP333" s="4"/>
      <c r="RQ333" s="4"/>
      <c r="RR333" s="4"/>
      <c r="RS333" s="4"/>
      <c r="RT333" s="4"/>
      <c r="RU333" s="4"/>
      <c r="RV333" s="4"/>
      <c r="RW333" s="4"/>
      <c r="RX333" s="4"/>
      <c r="RY333" s="4"/>
      <c r="RZ333" s="4"/>
      <c r="SA333" s="4"/>
      <c r="SB333" s="4"/>
      <c r="SC333" s="4"/>
      <c r="SD333" s="4"/>
      <c r="SE333" s="4"/>
      <c r="SF333" s="4"/>
      <c r="SG333" s="4"/>
      <c r="SH333" s="4"/>
      <c r="SI333" s="4"/>
      <c r="SJ333" s="4"/>
      <c r="SK333" s="4"/>
      <c r="SL333" s="4"/>
      <c r="SM333" s="4"/>
      <c r="SN333" s="4"/>
      <c r="SO333" s="4"/>
      <c r="SP333" s="4"/>
      <c r="SQ333" s="4"/>
      <c r="SR333" s="4"/>
      <c r="SS333" s="4"/>
      <c r="ST333" s="4"/>
      <c r="SU333" s="4"/>
      <c r="SV333" s="4"/>
      <c r="SW333" s="4"/>
      <c r="SX333" s="4"/>
      <c r="SY333" s="4"/>
      <c r="SZ333" s="4"/>
      <c r="TA333" s="4"/>
      <c r="TB333" s="4"/>
      <c r="TC333" s="4"/>
      <c r="TD333" s="4"/>
      <c r="TE333" s="4"/>
      <c r="TF333" s="4"/>
      <c r="TG333" s="4"/>
      <c r="TH333" s="4"/>
      <c r="TI333" s="4"/>
      <c r="TJ333" s="4"/>
      <c r="TK333" s="4"/>
      <c r="TL333" s="4"/>
      <c r="TM333" s="4"/>
      <c r="TN333" s="4"/>
      <c r="TO333" s="4"/>
      <c r="TP333" s="4"/>
      <c r="TQ333" s="4"/>
      <c r="TR333" s="4"/>
      <c r="TS333" s="4"/>
      <c r="TT333" s="4"/>
      <c r="TU333" s="4"/>
      <c r="TV333" s="4"/>
      <c r="TW333" s="4"/>
      <c r="TX333" s="4"/>
      <c r="TY333" s="4"/>
      <c r="TZ333" s="4"/>
      <c r="UA333" s="4"/>
      <c r="UB333" s="4"/>
      <c r="UC333" s="4"/>
      <c r="UD333" s="4"/>
      <c r="UE333" s="4"/>
      <c r="UF333" s="4"/>
      <c r="UG333" s="4"/>
      <c r="UH333" s="4"/>
      <c r="UI333" s="4"/>
      <c r="UJ333" s="4"/>
      <c r="UK333" s="4"/>
      <c r="UL333" s="4"/>
      <c r="UM333" s="4"/>
      <c r="UN333" s="4"/>
      <c r="UO333" s="4"/>
      <c r="UP333" s="4"/>
      <c r="UQ333" s="4"/>
      <c r="UR333" s="4"/>
      <c r="US333" s="4"/>
      <c r="UT333" s="4"/>
      <c r="UU333" s="4"/>
      <c r="UV333" s="4"/>
      <c r="UW333" s="4"/>
      <c r="UX333" s="4"/>
      <c r="UY333" s="4"/>
      <c r="UZ333" s="4"/>
      <c r="VA333" s="4"/>
      <c r="VB333" s="4"/>
      <c r="VC333" s="4"/>
      <c r="VD333" s="4"/>
      <c r="VE333" s="4"/>
      <c r="VF333" s="4"/>
      <c r="VG333" s="4"/>
      <c r="VH333" s="4"/>
      <c r="VI333" s="4"/>
      <c r="VJ333" s="4"/>
      <c r="VK333" s="4"/>
      <c r="VL333" s="4"/>
      <c r="VM333" s="4"/>
      <c r="VN333" s="4"/>
    </row>
    <row r="334" spans="14:586" x14ac:dyDescent="0.25"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/>
      <c r="OP334" s="4"/>
      <c r="OQ334" s="4"/>
      <c r="OR334" s="4"/>
      <c r="OS334" s="4"/>
      <c r="OT334" s="4"/>
      <c r="OU334" s="4"/>
      <c r="OV334" s="4"/>
      <c r="OW334" s="4"/>
      <c r="OX334" s="4"/>
      <c r="OY334" s="4"/>
      <c r="OZ334" s="4"/>
      <c r="PA334" s="4"/>
      <c r="PB334" s="4"/>
      <c r="PC334" s="4"/>
      <c r="PD334" s="4"/>
      <c r="PE334" s="4"/>
      <c r="PF334" s="4"/>
      <c r="PG334" s="4"/>
      <c r="PH334" s="4"/>
      <c r="PI334" s="4"/>
      <c r="PJ334" s="4"/>
      <c r="PK334" s="4"/>
      <c r="PL334" s="4"/>
      <c r="PM334" s="4"/>
      <c r="PN334" s="4"/>
      <c r="PO334" s="4"/>
      <c r="PP334" s="4"/>
      <c r="PQ334" s="4"/>
      <c r="PR334" s="4"/>
      <c r="PS334" s="4"/>
      <c r="PT334" s="4"/>
      <c r="PU334" s="4"/>
      <c r="PV334" s="4"/>
      <c r="PW334" s="4"/>
      <c r="PX334" s="4"/>
      <c r="PY334" s="4"/>
      <c r="PZ334" s="4"/>
      <c r="QA334" s="4"/>
      <c r="QB334" s="4"/>
      <c r="QC334" s="4"/>
      <c r="QD334" s="4"/>
      <c r="QE334" s="4"/>
      <c r="QF334" s="4"/>
      <c r="QG334" s="4"/>
      <c r="QH334" s="4"/>
      <c r="QI334" s="4"/>
      <c r="QJ334" s="4"/>
      <c r="QK334" s="4"/>
      <c r="QL334" s="4"/>
      <c r="QM334" s="4"/>
      <c r="QN334" s="4"/>
      <c r="QO334" s="4"/>
      <c r="QP334" s="4"/>
      <c r="QQ334" s="4"/>
      <c r="QR334" s="4"/>
      <c r="QS334" s="4"/>
      <c r="QT334" s="4"/>
      <c r="QU334" s="4"/>
      <c r="QV334" s="4"/>
      <c r="QW334" s="4"/>
      <c r="QX334" s="4"/>
      <c r="QY334" s="4"/>
      <c r="QZ334" s="4"/>
      <c r="RA334" s="4"/>
      <c r="RB334" s="4"/>
      <c r="RC334" s="4"/>
      <c r="RD334" s="4"/>
      <c r="RE334" s="4"/>
      <c r="RF334" s="4"/>
      <c r="RG334" s="4"/>
      <c r="RH334" s="4"/>
      <c r="RI334" s="4"/>
      <c r="RJ334" s="4"/>
      <c r="RK334" s="4"/>
      <c r="RL334" s="4"/>
      <c r="RM334" s="4"/>
      <c r="RN334" s="4"/>
      <c r="RO334" s="4"/>
      <c r="RP334" s="4"/>
      <c r="RQ334" s="4"/>
      <c r="RR334" s="4"/>
      <c r="RS334" s="4"/>
      <c r="RT334" s="4"/>
      <c r="RU334" s="4"/>
      <c r="RV334" s="4"/>
      <c r="RW334" s="4"/>
      <c r="RX334" s="4"/>
      <c r="RY334" s="4"/>
      <c r="RZ334" s="4"/>
      <c r="SA334" s="4"/>
      <c r="SB334" s="4"/>
      <c r="SC334" s="4"/>
      <c r="SD334" s="4"/>
      <c r="SE334" s="4"/>
      <c r="SF334" s="4"/>
      <c r="SG334" s="4"/>
      <c r="SH334" s="4"/>
      <c r="SI334" s="4"/>
      <c r="SJ334" s="4"/>
      <c r="SK334" s="4"/>
      <c r="SL334" s="4"/>
      <c r="SM334" s="4"/>
      <c r="SN334" s="4"/>
      <c r="SO334" s="4"/>
      <c r="SP334" s="4"/>
      <c r="SQ334" s="4"/>
      <c r="SR334" s="4"/>
      <c r="SS334" s="4"/>
      <c r="ST334" s="4"/>
      <c r="SU334" s="4"/>
      <c r="SV334" s="4"/>
      <c r="SW334" s="4"/>
      <c r="SX334" s="4"/>
      <c r="SY334" s="4"/>
      <c r="SZ334" s="4"/>
      <c r="TA334" s="4"/>
      <c r="TB334" s="4"/>
      <c r="TC334" s="4"/>
      <c r="TD334" s="4"/>
      <c r="TE334" s="4"/>
      <c r="TF334" s="4"/>
      <c r="TG334" s="4"/>
      <c r="TH334" s="4"/>
      <c r="TI334" s="4"/>
      <c r="TJ334" s="4"/>
      <c r="TK334" s="4"/>
      <c r="TL334" s="4"/>
      <c r="TM334" s="4"/>
      <c r="TN334" s="4"/>
      <c r="TO334" s="4"/>
      <c r="TP334" s="4"/>
      <c r="TQ334" s="4"/>
      <c r="TR334" s="4"/>
      <c r="TS334" s="4"/>
      <c r="TT334" s="4"/>
      <c r="TU334" s="4"/>
      <c r="TV334" s="4"/>
      <c r="TW334" s="4"/>
      <c r="TX334" s="4"/>
      <c r="TY334" s="4"/>
      <c r="TZ334" s="4"/>
      <c r="UA334" s="4"/>
      <c r="UB334" s="4"/>
      <c r="UC334" s="4"/>
      <c r="UD334" s="4"/>
      <c r="UE334" s="4"/>
      <c r="UF334" s="4"/>
      <c r="UG334" s="4"/>
      <c r="UH334" s="4"/>
      <c r="UI334" s="4"/>
      <c r="UJ334" s="4"/>
      <c r="UK334" s="4"/>
      <c r="UL334" s="4"/>
      <c r="UM334" s="4"/>
      <c r="UN334" s="4"/>
      <c r="UO334" s="4"/>
      <c r="UP334" s="4"/>
      <c r="UQ334" s="4"/>
      <c r="UR334" s="4"/>
      <c r="US334" s="4"/>
      <c r="UT334" s="4"/>
      <c r="UU334" s="4"/>
      <c r="UV334" s="4"/>
      <c r="UW334" s="4"/>
      <c r="UX334" s="4"/>
      <c r="UY334" s="4"/>
      <c r="UZ334" s="4"/>
      <c r="VA334" s="4"/>
      <c r="VB334" s="4"/>
      <c r="VC334" s="4"/>
      <c r="VD334" s="4"/>
      <c r="VE334" s="4"/>
      <c r="VF334" s="4"/>
      <c r="VG334" s="4"/>
      <c r="VH334" s="4"/>
      <c r="VI334" s="4"/>
      <c r="VJ334" s="4"/>
      <c r="VK334" s="4"/>
      <c r="VL334" s="4"/>
      <c r="VM334" s="4"/>
      <c r="VN334" s="4"/>
    </row>
    <row r="335" spans="14:586" x14ac:dyDescent="0.25"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/>
      <c r="OO335" s="4"/>
      <c r="OP335" s="4"/>
      <c r="OQ335" s="4"/>
      <c r="OR335" s="4"/>
      <c r="OS335" s="4"/>
      <c r="OT335" s="4"/>
      <c r="OU335" s="4"/>
      <c r="OV335" s="4"/>
      <c r="OW335" s="4"/>
      <c r="OX335" s="4"/>
      <c r="OY335" s="4"/>
      <c r="OZ335" s="4"/>
      <c r="PA335" s="4"/>
      <c r="PB335" s="4"/>
      <c r="PC335" s="4"/>
      <c r="PD335" s="4"/>
      <c r="PE335" s="4"/>
      <c r="PF335" s="4"/>
      <c r="PG335" s="4"/>
      <c r="PH335" s="4"/>
      <c r="PI335" s="4"/>
      <c r="PJ335" s="4"/>
      <c r="PK335" s="4"/>
      <c r="PL335" s="4"/>
      <c r="PM335" s="4"/>
      <c r="PN335" s="4"/>
      <c r="PO335" s="4"/>
      <c r="PP335" s="4"/>
      <c r="PQ335" s="4"/>
      <c r="PR335" s="4"/>
      <c r="PS335" s="4"/>
      <c r="PT335" s="4"/>
      <c r="PU335" s="4"/>
      <c r="PV335" s="4"/>
      <c r="PW335" s="4"/>
      <c r="PX335" s="4"/>
      <c r="PY335" s="4"/>
      <c r="PZ335" s="4"/>
      <c r="QA335" s="4"/>
      <c r="QB335" s="4"/>
      <c r="QC335" s="4"/>
      <c r="QD335" s="4"/>
      <c r="QE335" s="4"/>
      <c r="QF335" s="4"/>
      <c r="QG335" s="4"/>
      <c r="QH335" s="4"/>
      <c r="QI335" s="4"/>
      <c r="QJ335" s="4"/>
      <c r="QK335" s="4"/>
      <c r="QL335" s="4"/>
      <c r="QM335" s="4"/>
      <c r="QN335" s="4"/>
      <c r="QO335" s="4"/>
      <c r="QP335" s="4"/>
      <c r="QQ335" s="4"/>
      <c r="QR335" s="4"/>
      <c r="QS335" s="4"/>
      <c r="QT335" s="4"/>
      <c r="QU335" s="4"/>
      <c r="QV335" s="4"/>
      <c r="QW335" s="4"/>
      <c r="QX335" s="4"/>
      <c r="QY335" s="4"/>
      <c r="QZ335" s="4"/>
      <c r="RA335" s="4"/>
      <c r="RB335" s="4"/>
      <c r="RC335" s="4"/>
      <c r="RD335" s="4"/>
      <c r="RE335" s="4"/>
      <c r="RF335" s="4"/>
      <c r="RG335" s="4"/>
      <c r="RH335" s="4"/>
      <c r="RI335" s="4"/>
      <c r="RJ335" s="4"/>
      <c r="RK335" s="4"/>
      <c r="RL335" s="4"/>
      <c r="RM335" s="4"/>
      <c r="RN335" s="4"/>
      <c r="RO335" s="4"/>
      <c r="RP335" s="4"/>
      <c r="RQ335" s="4"/>
      <c r="RR335" s="4"/>
      <c r="RS335" s="4"/>
      <c r="RT335" s="4"/>
      <c r="RU335" s="4"/>
      <c r="RV335" s="4"/>
      <c r="RW335" s="4"/>
      <c r="RX335" s="4"/>
      <c r="RY335" s="4"/>
      <c r="RZ335" s="4"/>
      <c r="SA335" s="4"/>
      <c r="SB335" s="4"/>
      <c r="SC335" s="4"/>
      <c r="SD335" s="4"/>
      <c r="SE335" s="4"/>
      <c r="SF335" s="4"/>
      <c r="SG335" s="4"/>
      <c r="SH335" s="4"/>
      <c r="SI335" s="4"/>
      <c r="SJ335" s="4"/>
      <c r="SK335" s="4"/>
      <c r="SL335" s="4"/>
      <c r="SM335" s="4"/>
      <c r="SN335" s="4"/>
      <c r="SO335" s="4"/>
      <c r="SP335" s="4"/>
      <c r="SQ335" s="4"/>
      <c r="SR335" s="4"/>
      <c r="SS335" s="4"/>
      <c r="ST335" s="4"/>
      <c r="SU335" s="4"/>
      <c r="SV335" s="4"/>
      <c r="SW335" s="4"/>
      <c r="SX335" s="4"/>
      <c r="SY335" s="4"/>
      <c r="SZ335" s="4"/>
      <c r="TA335" s="4"/>
      <c r="TB335" s="4"/>
      <c r="TC335" s="4"/>
      <c r="TD335" s="4"/>
      <c r="TE335" s="4"/>
      <c r="TF335" s="4"/>
      <c r="TG335" s="4"/>
      <c r="TH335" s="4"/>
      <c r="TI335" s="4"/>
      <c r="TJ335" s="4"/>
      <c r="TK335" s="4"/>
      <c r="TL335" s="4"/>
      <c r="TM335" s="4"/>
      <c r="TN335" s="4"/>
      <c r="TO335" s="4"/>
      <c r="TP335" s="4"/>
      <c r="TQ335" s="4"/>
      <c r="TR335" s="4"/>
      <c r="TS335" s="4"/>
      <c r="TT335" s="4"/>
      <c r="TU335" s="4"/>
      <c r="TV335" s="4"/>
      <c r="TW335" s="4"/>
      <c r="TX335" s="4"/>
      <c r="TY335" s="4"/>
      <c r="TZ335" s="4"/>
      <c r="UA335" s="4"/>
      <c r="UB335" s="4"/>
      <c r="UC335" s="4"/>
      <c r="UD335" s="4"/>
      <c r="UE335" s="4"/>
      <c r="UF335" s="4"/>
      <c r="UG335" s="4"/>
      <c r="UH335" s="4"/>
      <c r="UI335" s="4"/>
      <c r="UJ335" s="4"/>
      <c r="UK335" s="4"/>
      <c r="UL335" s="4"/>
      <c r="UM335" s="4"/>
      <c r="UN335" s="4"/>
      <c r="UO335" s="4"/>
      <c r="UP335" s="4"/>
      <c r="UQ335" s="4"/>
      <c r="UR335" s="4"/>
      <c r="US335" s="4"/>
      <c r="UT335" s="4"/>
      <c r="UU335" s="4"/>
      <c r="UV335" s="4"/>
      <c r="UW335" s="4"/>
      <c r="UX335" s="4"/>
      <c r="UY335" s="4"/>
      <c r="UZ335" s="4"/>
      <c r="VA335" s="4"/>
      <c r="VB335" s="4"/>
      <c r="VC335" s="4"/>
      <c r="VD335" s="4"/>
      <c r="VE335" s="4"/>
      <c r="VF335" s="4"/>
      <c r="VG335" s="4"/>
      <c r="VH335" s="4"/>
      <c r="VI335" s="4"/>
      <c r="VJ335" s="4"/>
      <c r="VK335" s="4"/>
      <c r="VL335" s="4"/>
      <c r="VM335" s="4"/>
      <c r="VN335" s="4"/>
    </row>
    <row r="336" spans="14:586" x14ac:dyDescent="0.25"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/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/>
      <c r="OO336" s="4"/>
      <c r="OP336" s="4"/>
      <c r="OQ336" s="4"/>
      <c r="OR336" s="4"/>
      <c r="OS336" s="4"/>
      <c r="OT336" s="4"/>
      <c r="OU336" s="4"/>
      <c r="OV336" s="4"/>
      <c r="OW336" s="4"/>
      <c r="OX336" s="4"/>
      <c r="OY336" s="4"/>
      <c r="OZ336" s="4"/>
      <c r="PA336" s="4"/>
      <c r="PB336" s="4"/>
      <c r="PC336" s="4"/>
      <c r="PD336" s="4"/>
      <c r="PE336" s="4"/>
      <c r="PF336" s="4"/>
      <c r="PG336" s="4"/>
      <c r="PH336" s="4"/>
      <c r="PI336" s="4"/>
      <c r="PJ336" s="4"/>
      <c r="PK336" s="4"/>
      <c r="PL336" s="4"/>
      <c r="PM336" s="4"/>
      <c r="PN336" s="4"/>
      <c r="PO336" s="4"/>
      <c r="PP336" s="4"/>
      <c r="PQ336" s="4"/>
      <c r="PR336" s="4"/>
      <c r="PS336" s="4"/>
      <c r="PT336" s="4"/>
      <c r="PU336" s="4"/>
      <c r="PV336" s="4"/>
      <c r="PW336" s="4"/>
      <c r="PX336" s="4"/>
      <c r="PY336" s="4"/>
      <c r="PZ336" s="4"/>
      <c r="QA336" s="4"/>
      <c r="QB336" s="4"/>
      <c r="QC336" s="4"/>
      <c r="QD336" s="4"/>
      <c r="QE336" s="4"/>
      <c r="QF336" s="4"/>
      <c r="QG336" s="4"/>
      <c r="QH336" s="4"/>
      <c r="QI336" s="4"/>
      <c r="QJ336" s="4"/>
      <c r="QK336" s="4"/>
      <c r="QL336" s="4"/>
      <c r="QM336" s="4"/>
      <c r="QN336" s="4"/>
      <c r="QO336" s="4"/>
      <c r="QP336" s="4"/>
      <c r="QQ336" s="4"/>
      <c r="QR336" s="4"/>
      <c r="QS336" s="4"/>
      <c r="QT336" s="4"/>
      <c r="QU336" s="4"/>
      <c r="QV336" s="4"/>
      <c r="QW336" s="4"/>
      <c r="QX336" s="4"/>
      <c r="QY336" s="4"/>
      <c r="QZ336" s="4"/>
      <c r="RA336" s="4"/>
      <c r="RB336" s="4"/>
      <c r="RC336" s="4"/>
      <c r="RD336" s="4"/>
      <c r="RE336" s="4"/>
      <c r="RF336" s="4"/>
      <c r="RG336" s="4"/>
      <c r="RH336" s="4"/>
      <c r="RI336" s="4"/>
      <c r="RJ336" s="4"/>
      <c r="RK336" s="4"/>
      <c r="RL336" s="4"/>
      <c r="RM336" s="4"/>
      <c r="RN336" s="4"/>
      <c r="RO336" s="4"/>
      <c r="RP336" s="4"/>
      <c r="RQ336" s="4"/>
      <c r="RR336" s="4"/>
      <c r="RS336" s="4"/>
      <c r="RT336" s="4"/>
      <c r="RU336" s="4"/>
      <c r="RV336" s="4"/>
      <c r="RW336" s="4"/>
      <c r="RX336" s="4"/>
      <c r="RY336" s="4"/>
      <c r="RZ336" s="4"/>
      <c r="SA336" s="4"/>
      <c r="SB336" s="4"/>
      <c r="SC336" s="4"/>
      <c r="SD336" s="4"/>
      <c r="SE336" s="4"/>
      <c r="SF336" s="4"/>
      <c r="SG336" s="4"/>
      <c r="SH336" s="4"/>
      <c r="SI336" s="4"/>
      <c r="SJ336" s="4"/>
      <c r="SK336" s="4"/>
      <c r="SL336" s="4"/>
      <c r="SM336" s="4"/>
      <c r="SN336" s="4"/>
      <c r="SO336" s="4"/>
      <c r="SP336" s="4"/>
      <c r="SQ336" s="4"/>
      <c r="SR336" s="4"/>
      <c r="SS336" s="4"/>
      <c r="ST336" s="4"/>
      <c r="SU336" s="4"/>
      <c r="SV336" s="4"/>
      <c r="SW336" s="4"/>
      <c r="SX336" s="4"/>
      <c r="SY336" s="4"/>
      <c r="SZ336" s="4"/>
      <c r="TA336" s="4"/>
      <c r="TB336" s="4"/>
      <c r="TC336" s="4"/>
      <c r="TD336" s="4"/>
      <c r="TE336" s="4"/>
      <c r="TF336" s="4"/>
      <c r="TG336" s="4"/>
      <c r="TH336" s="4"/>
      <c r="TI336" s="4"/>
      <c r="TJ336" s="4"/>
      <c r="TK336" s="4"/>
      <c r="TL336" s="4"/>
      <c r="TM336" s="4"/>
      <c r="TN336" s="4"/>
      <c r="TO336" s="4"/>
      <c r="TP336" s="4"/>
      <c r="TQ336" s="4"/>
      <c r="TR336" s="4"/>
      <c r="TS336" s="4"/>
      <c r="TT336" s="4"/>
      <c r="TU336" s="4"/>
      <c r="TV336" s="4"/>
      <c r="TW336" s="4"/>
      <c r="TX336" s="4"/>
      <c r="TY336" s="4"/>
      <c r="TZ336" s="4"/>
      <c r="UA336" s="4"/>
      <c r="UB336" s="4"/>
      <c r="UC336" s="4"/>
      <c r="UD336" s="4"/>
      <c r="UE336" s="4"/>
      <c r="UF336" s="4"/>
      <c r="UG336" s="4"/>
      <c r="UH336" s="4"/>
      <c r="UI336" s="4"/>
      <c r="UJ336" s="4"/>
      <c r="UK336" s="4"/>
      <c r="UL336" s="4"/>
      <c r="UM336" s="4"/>
      <c r="UN336" s="4"/>
      <c r="UO336" s="4"/>
      <c r="UP336" s="4"/>
      <c r="UQ336" s="4"/>
      <c r="UR336" s="4"/>
      <c r="US336" s="4"/>
      <c r="UT336" s="4"/>
      <c r="UU336" s="4"/>
      <c r="UV336" s="4"/>
      <c r="UW336" s="4"/>
      <c r="UX336" s="4"/>
      <c r="UY336" s="4"/>
      <c r="UZ336" s="4"/>
      <c r="VA336" s="4"/>
      <c r="VB336" s="4"/>
      <c r="VC336" s="4"/>
      <c r="VD336" s="4"/>
      <c r="VE336" s="4"/>
      <c r="VF336" s="4"/>
      <c r="VG336" s="4"/>
      <c r="VH336" s="4"/>
      <c r="VI336" s="4"/>
      <c r="VJ336" s="4"/>
      <c r="VK336" s="4"/>
      <c r="VL336" s="4"/>
      <c r="VM336" s="4"/>
      <c r="VN336" s="4"/>
    </row>
    <row r="337" spans="14:586" x14ac:dyDescent="0.25"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/>
      <c r="ON337" s="4"/>
      <c r="OO337" s="4"/>
      <c r="OP337" s="4"/>
      <c r="OQ337" s="4"/>
      <c r="OR337" s="4"/>
      <c r="OS337" s="4"/>
      <c r="OT337" s="4"/>
      <c r="OU337" s="4"/>
      <c r="OV337" s="4"/>
      <c r="OW337" s="4"/>
      <c r="OX337" s="4"/>
      <c r="OY337" s="4"/>
      <c r="OZ337" s="4"/>
      <c r="PA337" s="4"/>
      <c r="PB337" s="4"/>
      <c r="PC337" s="4"/>
      <c r="PD337" s="4"/>
      <c r="PE337" s="4"/>
      <c r="PF337" s="4"/>
      <c r="PG337" s="4"/>
      <c r="PH337" s="4"/>
      <c r="PI337" s="4"/>
      <c r="PJ337" s="4"/>
      <c r="PK337" s="4"/>
      <c r="PL337" s="4"/>
      <c r="PM337" s="4"/>
      <c r="PN337" s="4"/>
      <c r="PO337" s="4"/>
      <c r="PP337" s="4"/>
      <c r="PQ337" s="4"/>
      <c r="PR337" s="4"/>
      <c r="PS337" s="4"/>
      <c r="PT337" s="4"/>
      <c r="PU337" s="4"/>
      <c r="PV337" s="4"/>
      <c r="PW337" s="4"/>
      <c r="PX337" s="4"/>
      <c r="PY337" s="4"/>
      <c r="PZ337" s="4"/>
      <c r="QA337" s="4"/>
      <c r="QB337" s="4"/>
      <c r="QC337" s="4"/>
      <c r="QD337" s="4"/>
      <c r="QE337" s="4"/>
      <c r="QF337" s="4"/>
      <c r="QG337" s="4"/>
      <c r="QH337" s="4"/>
      <c r="QI337" s="4"/>
      <c r="QJ337" s="4"/>
      <c r="QK337" s="4"/>
      <c r="QL337" s="4"/>
      <c r="QM337" s="4"/>
      <c r="QN337" s="4"/>
      <c r="QO337" s="4"/>
      <c r="QP337" s="4"/>
      <c r="QQ337" s="4"/>
      <c r="QR337" s="4"/>
      <c r="QS337" s="4"/>
      <c r="QT337" s="4"/>
      <c r="QU337" s="4"/>
      <c r="QV337" s="4"/>
      <c r="QW337" s="4"/>
      <c r="QX337" s="4"/>
      <c r="QY337" s="4"/>
      <c r="QZ337" s="4"/>
      <c r="RA337" s="4"/>
      <c r="RB337" s="4"/>
      <c r="RC337" s="4"/>
      <c r="RD337" s="4"/>
      <c r="RE337" s="4"/>
      <c r="RF337" s="4"/>
      <c r="RG337" s="4"/>
      <c r="RH337" s="4"/>
      <c r="RI337" s="4"/>
      <c r="RJ337" s="4"/>
      <c r="RK337" s="4"/>
      <c r="RL337" s="4"/>
      <c r="RM337" s="4"/>
      <c r="RN337" s="4"/>
      <c r="RO337" s="4"/>
      <c r="RP337" s="4"/>
      <c r="RQ337" s="4"/>
      <c r="RR337" s="4"/>
      <c r="RS337" s="4"/>
      <c r="RT337" s="4"/>
      <c r="RU337" s="4"/>
      <c r="RV337" s="4"/>
      <c r="RW337" s="4"/>
      <c r="RX337" s="4"/>
      <c r="RY337" s="4"/>
      <c r="RZ337" s="4"/>
      <c r="SA337" s="4"/>
      <c r="SB337" s="4"/>
      <c r="SC337" s="4"/>
      <c r="SD337" s="4"/>
      <c r="SE337" s="4"/>
      <c r="SF337" s="4"/>
      <c r="SG337" s="4"/>
      <c r="SH337" s="4"/>
      <c r="SI337" s="4"/>
      <c r="SJ337" s="4"/>
      <c r="SK337" s="4"/>
      <c r="SL337" s="4"/>
      <c r="SM337" s="4"/>
      <c r="SN337" s="4"/>
      <c r="SO337" s="4"/>
      <c r="SP337" s="4"/>
      <c r="SQ337" s="4"/>
      <c r="SR337" s="4"/>
      <c r="SS337" s="4"/>
      <c r="ST337" s="4"/>
      <c r="SU337" s="4"/>
      <c r="SV337" s="4"/>
      <c r="SW337" s="4"/>
      <c r="SX337" s="4"/>
      <c r="SY337" s="4"/>
      <c r="SZ337" s="4"/>
      <c r="TA337" s="4"/>
      <c r="TB337" s="4"/>
      <c r="TC337" s="4"/>
      <c r="TD337" s="4"/>
      <c r="TE337" s="4"/>
      <c r="TF337" s="4"/>
      <c r="TG337" s="4"/>
      <c r="TH337" s="4"/>
      <c r="TI337" s="4"/>
      <c r="TJ337" s="4"/>
      <c r="TK337" s="4"/>
      <c r="TL337" s="4"/>
      <c r="TM337" s="4"/>
      <c r="TN337" s="4"/>
      <c r="TO337" s="4"/>
      <c r="TP337" s="4"/>
      <c r="TQ337" s="4"/>
      <c r="TR337" s="4"/>
      <c r="TS337" s="4"/>
      <c r="TT337" s="4"/>
      <c r="TU337" s="4"/>
      <c r="TV337" s="4"/>
      <c r="TW337" s="4"/>
      <c r="TX337" s="4"/>
      <c r="TY337" s="4"/>
      <c r="TZ337" s="4"/>
      <c r="UA337" s="4"/>
      <c r="UB337" s="4"/>
      <c r="UC337" s="4"/>
      <c r="UD337" s="4"/>
      <c r="UE337" s="4"/>
      <c r="UF337" s="4"/>
      <c r="UG337" s="4"/>
      <c r="UH337" s="4"/>
      <c r="UI337" s="4"/>
      <c r="UJ337" s="4"/>
      <c r="UK337" s="4"/>
      <c r="UL337" s="4"/>
      <c r="UM337" s="4"/>
      <c r="UN337" s="4"/>
      <c r="UO337" s="4"/>
      <c r="UP337" s="4"/>
      <c r="UQ337" s="4"/>
      <c r="UR337" s="4"/>
      <c r="US337" s="4"/>
      <c r="UT337" s="4"/>
      <c r="UU337" s="4"/>
      <c r="UV337" s="4"/>
      <c r="UW337" s="4"/>
      <c r="UX337" s="4"/>
      <c r="UY337" s="4"/>
      <c r="UZ337" s="4"/>
      <c r="VA337" s="4"/>
      <c r="VB337" s="4"/>
      <c r="VC337" s="4"/>
      <c r="VD337" s="4"/>
      <c r="VE337" s="4"/>
      <c r="VF337" s="4"/>
      <c r="VG337" s="4"/>
      <c r="VH337" s="4"/>
      <c r="VI337" s="4"/>
      <c r="VJ337" s="4"/>
      <c r="VK337" s="4"/>
      <c r="VL337" s="4"/>
      <c r="VM337" s="4"/>
      <c r="VN337" s="4"/>
    </row>
    <row r="338" spans="14:586" x14ac:dyDescent="0.25"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/>
      <c r="ON338" s="4"/>
      <c r="OO338" s="4"/>
      <c r="OP338" s="4"/>
      <c r="OQ338" s="4"/>
      <c r="OR338" s="4"/>
      <c r="OS338" s="4"/>
      <c r="OT338" s="4"/>
      <c r="OU338" s="4"/>
      <c r="OV338" s="4"/>
      <c r="OW338" s="4"/>
      <c r="OX338" s="4"/>
      <c r="OY338" s="4"/>
      <c r="OZ338" s="4"/>
      <c r="PA338" s="4"/>
      <c r="PB338" s="4"/>
      <c r="PC338" s="4"/>
      <c r="PD338" s="4"/>
      <c r="PE338" s="4"/>
      <c r="PF338" s="4"/>
      <c r="PG338" s="4"/>
      <c r="PH338" s="4"/>
      <c r="PI338" s="4"/>
      <c r="PJ338" s="4"/>
      <c r="PK338" s="4"/>
      <c r="PL338" s="4"/>
      <c r="PM338" s="4"/>
      <c r="PN338" s="4"/>
      <c r="PO338" s="4"/>
      <c r="PP338" s="4"/>
      <c r="PQ338" s="4"/>
      <c r="PR338" s="4"/>
      <c r="PS338" s="4"/>
      <c r="PT338" s="4"/>
      <c r="PU338" s="4"/>
      <c r="PV338" s="4"/>
      <c r="PW338" s="4"/>
      <c r="PX338" s="4"/>
      <c r="PY338" s="4"/>
      <c r="PZ338" s="4"/>
      <c r="QA338" s="4"/>
      <c r="QB338" s="4"/>
      <c r="QC338" s="4"/>
      <c r="QD338" s="4"/>
      <c r="QE338" s="4"/>
      <c r="QF338" s="4"/>
      <c r="QG338" s="4"/>
      <c r="QH338" s="4"/>
      <c r="QI338" s="4"/>
      <c r="QJ338" s="4"/>
      <c r="QK338" s="4"/>
      <c r="QL338" s="4"/>
      <c r="QM338" s="4"/>
      <c r="QN338" s="4"/>
      <c r="QO338" s="4"/>
      <c r="QP338" s="4"/>
      <c r="QQ338" s="4"/>
      <c r="QR338" s="4"/>
      <c r="QS338" s="4"/>
      <c r="QT338" s="4"/>
      <c r="QU338" s="4"/>
      <c r="QV338" s="4"/>
      <c r="QW338" s="4"/>
      <c r="QX338" s="4"/>
      <c r="QY338" s="4"/>
      <c r="QZ338" s="4"/>
      <c r="RA338" s="4"/>
      <c r="RB338" s="4"/>
      <c r="RC338" s="4"/>
      <c r="RD338" s="4"/>
      <c r="RE338" s="4"/>
      <c r="RF338" s="4"/>
      <c r="RG338" s="4"/>
      <c r="RH338" s="4"/>
      <c r="RI338" s="4"/>
      <c r="RJ338" s="4"/>
      <c r="RK338" s="4"/>
      <c r="RL338" s="4"/>
      <c r="RM338" s="4"/>
      <c r="RN338" s="4"/>
      <c r="RO338" s="4"/>
      <c r="RP338" s="4"/>
      <c r="RQ338" s="4"/>
      <c r="RR338" s="4"/>
      <c r="RS338" s="4"/>
      <c r="RT338" s="4"/>
      <c r="RU338" s="4"/>
      <c r="RV338" s="4"/>
      <c r="RW338" s="4"/>
      <c r="RX338" s="4"/>
      <c r="RY338" s="4"/>
      <c r="RZ338" s="4"/>
      <c r="SA338" s="4"/>
      <c r="SB338" s="4"/>
      <c r="SC338" s="4"/>
      <c r="SD338" s="4"/>
      <c r="SE338" s="4"/>
      <c r="SF338" s="4"/>
      <c r="SG338" s="4"/>
      <c r="SH338" s="4"/>
      <c r="SI338" s="4"/>
      <c r="SJ338" s="4"/>
      <c r="SK338" s="4"/>
      <c r="SL338" s="4"/>
      <c r="SM338" s="4"/>
      <c r="SN338" s="4"/>
      <c r="SO338" s="4"/>
      <c r="SP338" s="4"/>
      <c r="SQ338" s="4"/>
      <c r="SR338" s="4"/>
      <c r="SS338" s="4"/>
      <c r="ST338" s="4"/>
      <c r="SU338" s="4"/>
      <c r="SV338" s="4"/>
      <c r="SW338" s="4"/>
      <c r="SX338" s="4"/>
      <c r="SY338" s="4"/>
      <c r="SZ338" s="4"/>
      <c r="TA338" s="4"/>
      <c r="TB338" s="4"/>
      <c r="TC338" s="4"/>
      <c r="TD338" s="4"/>
      <c r="TE338" s="4"/>
      <c r="TF338" s="4"/>
      <c r="TG338" s="4"/>
      <c r="TH338" s="4"/>
      <c r="TI338" s="4"/>
      <c r="TJ338" s="4"/>
      <c r="TK338" s="4"/>
      <c r="TL338" s="4"/>
      <c r="TM338" s="4"/>
      <c r="TN338" s="4"/>
      <c r="TO338" s="4"/>
      <c r="TP338" s="4"/>
      <c r="TQ338" s="4"/>
      <c r="TR338" s="4"/>
      <c r="TS338" s="4"/>
      <c r="TT338" s="4"/>
      <c r="TU338" s="4"/>
      <c r="TV338" s="4"/>
      <c r="TW338" s="4"/>
      <c r="TX338" s="4"/>
      <c r="TY338" s="4"/>
      <c r="TZ338" s="4"/>
      <c r="UA338" s="4"/>
      <c r="UB338" s="4"/>
      <c r="UC338" s="4"/>
      <c r="UD338" s="4"/>
      <c r="UE338" s="4"/>
      <c r="UF338" s="4"/>
      <c r="UG338" s="4"/>
      <c r="UH338" s="4"/>
      <c r="UI338" s="4"/>
      <c r="UJ338" s="4"/>
      <c r="UK338" s="4"/>
      <c r="UL338" s="4"/>
      <c r="UM338" s="4"/>
      <c r="UN338" s="4"/>
      <c r="UO338" s="4"/>
      <c r="UP338" s="4"/>
      <c r="UQ338" s="4"/>
      <c r="UR338" s="4"/>
      <c r="US338" s="4"/>
      <c r="UT338" s="4"/>
      <c r="UU338" s="4"/>
      <c r="UV338" s="4"/>
      <c r="UW338" s="4"/>
      <c r="UX338" s="4"/>
      <c r="UY338" s="4"/>
      <c r="UZ338" s="4"/>
      <c r="VA338" s="4"/>
      <c r="VB338" s="4"/>
      <c r="VC338" s="4"/>
      <c r="VD338" s="4"/>
      <c r="VE338" s="4"/>
      <c r="VF338" s="4"/>
      <c r="VG338" s="4"/>
      <c r="VH338" s="4"/>
      <c r="VI338" s="4"/>
      <c r="VJ338" s="4"/>
      <c r="VK338" s="4"/>
      <c r="VL338" s="4"/>
      <c r="VM338" s="4"/>
      <c r="VN338" s="4"/>
    </row>
    <row r="339" spans="14:586" x14ac:dyDescent="0.25"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/>
      <c r="OO339" s="4"/>
      <c r="OP339" s="4"/>
      <c r="OQ339" s="4"/>
      <c r="OR339" s="4"/>
      <c r="OS339" s="4"/>
      <c r="OT339" s="4"/>
      <c r="OU339" s="4"/>
      <c r="OV339" s="4"/>
      <c r="OW339" s="4"/>
      <c r="OX339" s="4"/>
      <c r="OY339" s="4"/>
      <c r="OZ339" s="4"/>
      <c r="PA339" s="4"/>
      <c r="PB339" s="4"/>
      <c r="PC339" s="4"/>
      <c r="PD339" s="4"/>
      <c r="PE339" s="4"/>
      <c r="PF339" s="4"/>
      <c r="PG339" s="4"/>
      <c r="PH339" s="4"/>
      <c r="PI339" s="4"/>
      <c r="PJ339" s="4"/>
      <c r="PK339" s="4"/>
      <c r="PL339" s="4"/>
      <c r="PM339" s="4"/>
      <c r="PN339" s="4"/>
      <c r="PO339" s="4"/>
      <c r="PP339" s="4"/>
      <c r="PQ339" s="4"/>
      <c r="PR339" s="4"/>
      <c r="PS339" s="4"/>
      <c r="PT339" s="4"/>
      <c r="PU339" s="4"/>
      <c r="PV339" s="4"/>
      <c r="PW339" s="4"/>
      <c r="PX339" s="4"/>
      <c r="PY339" s="4"/>
      <c r="PZ339" s="4"/>
      <c r="QA339" s="4"/>
      <c r="QB339" s="4"/>
      <c r="QC339" s="4"/>
      <c r="QD339" s="4"/>
      <c r="QE339" s="4"/>
      <c r="QF339" s="4"/>
      <c r="QG339" s="4"/>
      <c r="QH339" s="4"/>
      <c r="QI339" s="4"/>
      <c r="QJ339" s="4"/>
      <c r="QK339" s="4"/>
      <c r="QL339" s="4"/>
      <c r="QM339" s="4"/>
      <c r="QN339" s="4"/>
      <c r="QO339" s="4"/>
      <c r="QP339" s="4"/>
      <c r="QQ339" s="4"/>
      <c r="QR339" s="4"/>
      <c r="QS339" s="4"/>
      <c r="QT339" s="4"/>
      <c r="QU339" s="4"/>
      <c r="QV339" s="4"/>
      <c r="QW339" s="4"/>
      <c r="QX339" s="4"/>
      <c r="QY339" s="4"/>
      <c r="QZ339" s="4"/>
      <c r="RA339" s="4"/>
      <c r="RB339" s="4"/>
      <c r="RC339" s="4"/>
      <c r="RD339" s="4"/>
      <c r="RE339" s="4"/>
      <c r="RF339" s="4"/>
      <c r="RG339" s="4"/>
      <c r="RH339" s="4"/>
      <c r="RI339" s="4"/>
      <c r="RJ339" s="4"/>
      <c r="RK339" s="4"/>
      <c r="RL339" s="4"/>
      <c r="RM339" s="4"/>
      <c r="RN339" s="4"/>
      <c r="RO339" s="4"/>
      <c r="RP339" s="4"/>
      <c r="RQ339" s="4"/>
      <c r="RR339" s="4"/>
      <c r="RS339" s="4"/>
      <c r="RT339" s="4"/>
      <c r="RU339" s="4"/>
      <c r="RV339" s="4"/>
      <c r="RW339" s="4"/>
      <c r="RX339" s="4"/>
      <c r="RY339" s="4"/>
      <c r="RZ339" s="4"/>
      <c r="SA339" s="4"/>
      <c r="SB339" s="4"/>
      <c r="SC339" s="4"/>
      <c r="SD339" s="4"/>
      <c r="SE339" s="4"/>
      <c r="SF339" s="4"/>
      <c r="SG339" s="4"/>
      <c r="SH339" s="4"/>
      <c r="SI339" s="4"/>
      <c r="SJ339" s="4"/>
      <c r="SK339" s="4"/>
      <c r="SL339" s="4"/>
      <c r="SM339" s="4"/>
      <c r="SN339" s="4"/>
      <c r="SO339" s="4"/>
      <c r="SP339" s="4"/>
      <c r="SQ339" s="4"/>
      <c r="SR339" s="4"/>
      <c r="SS339" s="4"/>
      <c r="ST339" s="4"/>
      <c r="SU339" s="4"/>
      <c r="SV339" s="4"/>
      <c r="SW339" s="4"/>
      <c r="SX339" s="4"/>
      <c r="SY339" s="4"/>
      <c r="SZ339" s="4"/>
      <c r="TA339" s="4"/>
      <c r="TB339" s="4"/>
      <c r="TC339" s="4"/>
      <c r="TD339" s="4"/>
      <c r="TE339" s="4"/>
      <c r="TF339" s="4"/>
      <c r="TG339" s="4"/>
      <c r="TH339" s="4"/>
      <c r="TI339" s="4"/>
      <c r="TJ339" s="4"/>
      <c r="TK339" s="4"/>
      <c r="TL339" s="4"/>
      <c r="TM339" s="4"/>
      <c r="TN339" s="4"/>
      <c r="TO339" s="4"/>
      <c r="TP339" s="4"/>
      <c r="TQ339" s="4"/>
      <c r="TR339" s="4"/>
      <c r="TS339" s="4"/>
      <c r="TT339" s="4"/>
      <c r="TU339" s="4"/>
      <c r="TV339" s="4"/>
      <c r="TW339" s="4"/>
      <c r="TX339" s="4"/>
      <c r="TY339" s="4"/>
      <c r="TZ339" s="4"/>
      <c r="UA339" s="4"/>
      <c r="UB339" s="4"/>
      <c r="UC339" s="4"/>
      <c r="UD339" s="4"/>
      <c r="UE339" s="4"/>
      <c r="UF339" s="4"/>
      <c r="UG339" s="4"/>
      <c r="UH339" s="4"/>
      <c r="UI339" s="4"/>
      <c r="UJ339" s="4"/>
      <c r="UK339" s="4"/>
      <c r="UL339" s="4"/>
      <c r="UM339" s="4"/>
      <c r="UN339" s="4"/>
      <c r="UO339" s="4"/>
      <c r="UP339" s="4"/>
      <c r="UQ339" s="4"/>
      <c r="UR339" s="4"/>
      <c r="US339" s="4"/>
      <c r="UT339" s="4"/>
      <c r="UU339" s="4"/>
      <c r="UV339" s="4"/>
      <c r="UW339" s="4"/>
      <c r="UX339" s="4"/>
      <c r="UY339" s="4"/>
      <c r="UZ339" s="4"/>
      <c r="VA339" s="4"/>
      <c r="VB339" s="4"/>
      <c r="VC339" s="4"/>
      <c r="VD339" s="4"/>
      <c r="VE339" s="4"/>
      <c r="VF339" s="4"/>
      <c r="VG339" s="4"/>
      <c r="VH339" s="4"/>
      <c r="VI339" s="4"/>
      <c r="VJ339" s="4"/>
      <c r="VK339" s="4"/>
      <c r="VL339" s="4"/>
      <c r="VM339" s="4"/>
      <c r="VN339" s="4"/>
    </row>
    <row r="340" spans="14:586" x14ac:dyDescent="0.25"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/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/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/>
      <c r="OO340" s="4"/>
      <c r="OP340" s="4"/>
      <c r="OQ340" s="4"/>
      <c r="OR340" s="4"/>
      <c r="OS340" s="4"/>
      <c r="OT340" s="4"/>
      <c r="OU340" s="4"/>
      <c r="OV340" s="4"/>
      <c r="OW340" s="4"/>
      <c r="OX340" s="4"/>
      <c r="OY340" s="4"/>
      <c r="OZ340" s="4"/>
      <c r="PA340" s="4"/>
      <c r="PB340" s="4"/>
      <c r="PC340" s="4"/>
      <c r="PD340" s="4"/>
      <c r="PE340" s="4"/>
      <c r="PF340" s="4"/>
      <c r="PG340" s="4"/>
      <c r="PH340" s="4"/>
      <c r="PI340" s="4"/>
      <c r="PJ340" s="4"/>
      <c r="PK340" s="4"/>
      <c r="PL340" s="4"/>
      <c r="PM340" s="4"/>
      <c r="PN340" s="4"/>
      <c r="PO340" s="4"/>
      <c r="PP340" s="4"/>
      <c r="PQ340" s="4"/>
      <c r="PR340" s="4"/>
      <c r="PS340" s="4"/>
      <c r="PT340" s="4"/>
      <c r="PU340" s="4"/>
      <c r="PV340" s="4"/>
      <c r="PW340" s="4"/>
      <c r="PX340" s="4"/>
      <c r="PY340" s="4"/>
      <c r="PZ340" s="4"/>
      <c r="QA340" s="4"/>
      <c r="QB340" s="4"/>
      <c r="QC340" s="4"/>
      <c r="QD340" s="4"/>
      <c r="QE340" s="4"/>
      <c r="QF340" s="4"/>
      <c r="QG340" s="4"/>
      <c r="QH340" s="4"/>
      <c r="QI340" s="4"/>
      <c r="QJ340" s="4"/>
      <c r="QK340" s="4"/>
      <c r="QL340" s="4"/>
      <c r="QM340" s="4"/>
      <c r="QN340" s="4"/>
      <c r="QO340" s="4"/>
      <c r="QP340" s="4"/>
      <c r="QQ340" s="4"/>
      <c r="QR340" s="4"/>
      <c r="QS340" s="4"/>
      <c r="QT340" s="4"/>
      <c r="QU340" s="4"/>
      <c r="QV340" s="4"/>
      <c r="QW340" s="4"/>
      <c r="QX340" s="4"/>
      <c r="QY340" s="4"/>
      <c r="QZ340" s="4"/>
      <c r="RA340" s="4"/>
      <c r="RB340" s="4"/>
      <c r="RC340" s="4"/>
      <c r="RD340" s="4"/>
      <c r="RE340" s="4"/>
      <c r="RF340" s="4"/>
      <c r="RG340" s="4"/>
      <c r="RH340" s="4"/>
      <c r="RI340" s="4"/>
      <c r="RJ340" s="4"/>
      <c r="RK340" s="4"/>
      <c r="RL340" s="4"/>
      <c r="RM340" s="4"/>
      <c r="RN340" s="4"/>
      <c r="RO340" s="4"/>
      <c r="RP340" s="4"/>
      <c r="RQ340" s="4"/>
      <c r="RR340" s="4"/>
      <c r="RS340" s="4"/>
      <c r="RT340" s="4"/>
      <c r="RU340" s="4"/>
      <c r="RV340" s="4"/>
      <c r="RW340" s="4"/>
      <c r="RX340" s="4"/>
      <c r="RY340" s="4"/>
      <c r="RZ340" s="4"/>
      <c r="SA340" s="4"/>
      <c r="SB340" s="4"/>
      <c r="SC340" s="4"/>
      <c r="SD340" s="4"/>
      <c r="SE340" s="4"/>
      <c r="SF340" s="4"/>
      <c r="SG340" s="4"/>
      <c r="SH340" s="4"/>
      <c r="SI340" s="4"/>
      <c r="SJ340" s="4"/>
      <c r="SK340" s="4"/>
      <c r="SL340" s="4"/>
      <c r="SM340" s="4"/>
      <c r="SN340" s="4"/>
      <c r="SO340" s="4"/>
      <c r="SP340" s="4"/>
      <c r="SQ340" s="4"/>
      <c r="SR340" s="4"/>
      <c r="SS340" s="4"/>
      <c r="ST340" s="4"/>
      <c r="SU340" s="4"/>
      <c r="SV340" s="4"/>
      <c r="SW340" s="4"/>
      <c r="SX340" s="4"/>
      <c r="SY340" s="4"/>
      <c r="SZ340" s="4"/>
      <c r="TA340" s="4"/>
      <c r="TB340" s="4"/>
      <c r="TC340" s="4"/>
      <c r="TD340" s="4"/>
      <c r="TE340" s="4"/>
      <c r="TF340" s="4"/>
      <c r="TG340" s="4"/>
      <c r="TH340" s="4"/>
      <c r="TI340" s="4"/>
      <c r="TJ340" s="4"/>
      <c r="TK340" s="4"/>
      <c r="TL340" s="4"/>
      <c r="TM340" s="4"/>
      <c r="TN340" s="4"/>
      <c r="TO340" s="4"/>
      <c r="TP340" s="4"/>
      <c r="TQ340" s="4"/>
      <c r="TR340" s="4"/>
      <c r="TS340" s="4"/>
      <c r="TT340" s="4"/>
      <c r="TU340" s="4"/>
      <c r="TV340" s="4"/>
      <c r="TW340" s="4"/>
      <c r="TX340" s="4"/>
      <c r="TY340" s="4"/>
      <c r="TZ340" s="4"/>
      <c r="UA340" s="4"/>
      <c r="UB340" s="4"/>
      <c r="UC340" s="4"/>
      <c r="UD340" s="4"/>
      <c r="UE340" s="4"/>
      <c r="UF340" s="4"/>
      <c r="UG340" s="4"/>
      <c r="UH340" s="4"/>
      <c r="UI340" s="4"/>
      <c r="UJ340" s="4"/>
      <c r="UK340" s="4"/>
      <c r="UL340" s="4"/>
      <c r="UM340" s="4"/>
      <c r="UN340" s="4"/>
      <c r="UO340" s="4"/>
      <c r="UP340" s="4"/>
      <c r="UQ340" s="4"/>
      <c r="UR340" s="4"/>
      <c r="US340" s="4"/>
      <c r="UT340" s="4"/>
      <c r="UU340" s="4"/>
      <c r="UV340" s="4"/>
      <c r="UW340" s="4"/>
      <c r="UX340" s="4"/>
      <c r="UY340" s="4"/>
      <c r="UZ340" s="4"/>
      <c r="VA340" s="4"/>
      <c r="VB340" s="4"/>
      <c r="VC340" s="4"/>
      <c r="VD340" s="4"/>
      <c r="VE340" s="4"/>
      <c r="VF340" s="4"/>
      <c r="VG340" s="4"/>
      <c r="VH340" s="4"/>
      <c r="VI340" s="4"/>
      <c r="VJ340" s="4"/>
      <c r="VK340" s="4"/>
      <c r="VL340" s="4"/>
      <c r="VM340" s="4"/>
      <c r="VN340" s="4"/>
    </row>
    <row r="341" spans="14:586" x14ac:dyDescent="0.25"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/>
      <c r="OP341" s="4"/>
      <c r="OQ341" s="4"/>
      <c r="OR341" s="4"/>
      <c r="OS341" s="4"/>
      <c r="OT341" s="4"/>
      <c r="OU341" s="4"/>
      <c r="OV341" s="4"/>
      <c r="OW341" s="4"/>
      <c r="OX341" s="4"/>
      <c r="OY341" s="4"/>
      <c r="OZ341" s="4"/>
      <c r="PA341" s="4"/>
      <c r="PB341" s="4"/>
      <c r="PC341" s="4"/>
      <c r="PD341" s="4"/>
      <c r="PE341" s="4"/>
      <c r="PF341" s="4"/>
      <c r="PG341" s="4"/>
      <c r="PH341" s="4"/>
      <c r="PI341" s="4"/>
      <c r="PJ341" s="4"/>
      <c r="PK341" s="4"/>
      <c r="PL341" s="4"/>
      <c r="PM341" s="4"/>
      <c r="PN341" s="4"/>
      <c r="PO341" s="4"/>
      <c r="PP341" s="4"/>
      <c r="PQ341" s="4"/>
      <c r="PR341" s="4"/>
      <c r="PS341" s="4"/>
      <c r="PT341" s="4"/>
      <c r="PU341" s="4"/>
      <c r="PV341" s="4"/>
      <c r="PW341" s="4"/>
      <c r="PX341" s="4"/>
      <c r="PY341" s="4"/>
      <c r="PZ341" s="4"/>
      <c r="QA341" s="4"/>
      <c r="QB341" s="4"/>
      <c r="QC341" s="4"/>
      <c r="QD341" s="4"/>
      <c r="QE341" s="4"/>
      <c r="QF341" s="4"/>
      <c r="QG341" s="4"/>
      <c r="QH341" s="4"/>
      <c r="QI341" s="4"/>
      <c r="QJ341" s="4"/>
      <c r="QK341" s="4"/>
      <c r="QL341" s="4"/>
      <c r="QM341" s="4"/>
      <c r="QN341" s="4"/>
      <c r="QO341" s="4"/>
      <c r="QP341" s="4"/>
      <c r="QQ341" s="4"/>
      <c r="QR341" s="4"/>
      <c r="QS341" s="4"/>
      <c r="QT341" s="4"/>
      <c r="QU341" s="4"/>
      <c r="QV341" s="4"/>
      <c r="QW341" s="4"/>
      <c r="QX341" s="4"/>
      <c r="QY341" s="4"/>
      <c r="QZ341" s="4"/>
      <c r="RA341" s="4"/>
      <c r="RB341" s="4"/>
      <c r="RC341" s="4"/>
      <c r="RD341" s="4"/>
      <c r="RE341" s="4"/>
      <c r="RF341" s="4"/>
      <c r="RG341" s="4"/>
      <c r="RH341" s="4"/>
      <c r="RI341" s="4"/>
      <c r="RJ341" s="4"/>
      <c r="RK341" s="4"/>
      <c r="RL341" s="4"/>
      <c r="RM341" s="4"/>
      <c r="RN341" s="4"/>
      <c r="RO341" s="4"/>
      <c r="RP341" s="4"/>
      <c r="RQ341" s="4"/>
      <c r="RR341" s="4"/>
      <c r="RS341" s="4"/>
      <c r="RT341" s="4"/>
      <c r="RU341" s="4"/>
      <c r="RV341" s="4"/>
      <c r="RW341" s="4"/>
      <c r="RX341" s="4"/>
      <c r="RY341" s="4"/>
      <c r="RZ341" s="4"/>
      <c r="SA341" s="4"/>
      <c r="SB341" s="4"/>
      <c r="SC341" s="4"/>
      <c r="SD341" s="4"/>
      <c r="SE341" s="4"/>
      <c r="SF341" s="4"/>
      <c r="SG341" s="4"/>
      <c r="SH341" s="4"/>
      <c r="SI341" s="4"/>
      <c r="SJ341" s="4"/>
      <c r="SK341" s="4"/>
      <c r="SL341" s="4"/>
      <c r="SM341" s="4"/>
      <c r="SN341" s="4"/>
      <c r="SO341" s="4"/>
      <c r="SP341" s="4"/>
      <c r="SQ341" s="4"/>
      <c r="SR341" s="4"/>
      <c r="SS341" s="4"/>
      <c r="ST341" s="4"/>
      <c r="SU341" s="4"/>
      <c r="SV341" s="4"/>
      <c r="SW341" s="4"/>
      <c r="SX341" s="4"/>
      <c r="SY341" s="4"/>
      <c r="SZ341" s="4"/>
      <c r="TA341" s="4"/>
      <c r="TB341" s="4"/>
      <c r="TC341" s="4"/>
      <c r="TD341" s="4"/>
      <c r="TE341" s="4"/>
      <c r="TF341" s="4"/>
      <c r="TG341" s="4"/>
      <c r="TH341" s="4"/>
      <c r="TI341" s="4"/>
      <c r="TJ341" s="4"/>
      <c r="TK341" s="4"/>
      <c r="TL341" s="4"/>
      <c r="TM341" s="4"/>
      <c r="TN341" s="4"/>
      <c r="TO341" s="4"/>
      <c r="TP341" s="4"/>
      <c r="TQ341" s="4"/>
      <c r="TR341" s="4"/>
      <c r="TS341" s="4"/>
      <c r="TT341" s="4"/>
      <c r="TU341" s="4"/>
      <c r="TV341" s="4"/>
      <c r="TW341" s="4"/>
      <c r="TX341" s="4"/>
      <c r="TY341" s="4"/>
      <c r="TZ341" s="4"/>
      <c r="UA341" s="4"/>
      <c r="UB341" s="4"/>
      <c r="UC341" s="4"/>
      <c r="UD341" s="4"/>
      <c r="UE341" s="4"/>
      <c r="UF341" s="4"/>
      <c r="UG341" s="4"/>
      <c r="UH341" s="4"/>
      <c r="UI341" s="4"/>
      <c r="UJ341" s="4"/>
      <c r="UK341" s="4"/>
      <c r="UL341" s="4"/>
      <c r="UM341" s="4"/>
      <c r="UN341" s="4"/>
      <c r="UO341" s="4"/>
      <c r="UP341" s="4"/>
      <c r="UQ341" s="4"/>
      <c r="UR341" s="4"/>
      <c r="US341" s="4"/>
      <c r="UT341" s="4"/>
      <c r="UU341" s="4"/>
      <c r="UV341" s="4"/>
      <c r="UW341" s="4"/>
      <c r="UX341" s="4"/>
      <c r="UY341" s="4"/>
      <c r="UZ341" s="4"/>
      <c r="VA341" s="4"/>
      <c r="VB341" s="4"/>
      <c r="VC341" s="4"/>
      <c r="VD341" s="4"/>
      <c r="VE341" s="4"/>
      <c r="VF341" s="4"/>
      <c r="VG341" s="4"/>
      <c r="VH341" s="4"/>
      <c r="VI341" s="4"/>
      <c r="VJ341" s="4"/>
      <c r="VK341" s="4"/>
      <c r="VL341" s="4"/>
      <c r="VM341" s="4"/>
      <c r="VN341" s="4"/>
    </row>
    <row r="342" spans="14:586" x14ac:dyDescent="0.25"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/>
      <c r="OO342" s="4"/>
      <c r="OP342" s="4"/>
      <c r="OQ342" s="4"/>
      <c r="OR342" s="4"/>
      <c r="OS342" s="4"/>
      <c r="OT342" s="4"/>
      <c r="OU342" s="4"/>
      <c r="OV342" s="4"/>
      <c r="OW342" s="4"/>
      <c r="OX342" s="4"/>
      <c r="OY342" s="4"/>
      <c r="OZ342" s="4"/>
      <c r="PA342" s="4"/>
      <c r="PB342" s="4"/>
      <c r="PC342" s="4"/>
      <c r="PD342" s="4"/>
      <c r="PE342" s="4"/>
      <c r="PF342" s="4"/>
      <c r="PG342" s="4"/>
      <c r="PH342" s="4"/>
      <c r="PI342" s="4"/>
      <c r="PJ342" s="4"/>
      <c r="PK342" s="4"/>
      <c r="PL342" s="4"/>
      <c r="PM342" s="4"/>
      <c r="PN342" s="4"/>
      <c r="PO342" s="4"/>
      <c r="PP342" s="4"/>
      <c r="PQ342" s="4"/>
      <c r="PR342" s="4"/>
      <c r="PS342" s="4"/>
      <c r="PT342" s="4"/>
      <c r="PU342" s="4"/>
      <c r="PV342" s="4"/>
      <c r="PW342" s="4"/>
      <c r="PX342" s="4"/>
      <c r="PY342" s="4"/>
      <c r="PZ342" s="4"/>
      <c r="QA342" s="4"/>
      <c r="QB342" s="4"/>
      <c r="QC342" s="4"/>
      <c r="QD342" s="4"/>
      <c r="QE342" s="4"/>
      <c r="QF342" s="4"/>
      <c r="QG342" s="4"/>
      <c r="QH342" s="4"/>
      <c r="QI342" s="4"/>
      <c r="QJ342" s="4"/>
      <c r="QK342" s="4"/>
      <c r="QL342" s="4"/>
      <c r="QM342" s="4"/>
      <c r="QN342" s="4"/>
      <c r="QO342" s="4"/>
      <c r="QP342" s="4"/>
      <c r="QQ342" s="4"/>
      <c r="QR342" s="4"/>
      <c r="QS342" s="4"/>
      <c r="QT342" s="4"/>
      <c r="QU342" s="4"/>
      <c r="QV342" s="4"/>
      <c r="QW342" s="4"/>
      <c r="QX342" s="4"/>
      <c r="QY342" s="4"/>
      <c r="QZ342" s="4"/>
      <c r="RA342" s="4"/>
      <c r="RB342" s="4"/>
      <c r="RC342" s="4"/>
      <c r="RD342" s="4"/>
      <c r="RE342" s="4"/>
      <c r="RF342" s="4"/>
      <c r="RG342" s="4"/>
      <c r="RH342" s="4"/>
      <c r="RI342" s="4"/>
      <c r="RJ342" s="4"/>
      <c r="RK342" s="4"/>
      <c r="RL342" s="4"/>
      <c r="RM342" s="4"/>
      <c r="RN342" s="4"/>
      <c r="RO342" s="4"/>
      <c r="RP342" s="4"/>
      <c r="RQ342" s="4"/>
      <c r="RR342" s="4"/>
      <c r="RS342" s="4"/>
      <c r="RT342" s="4"/>
      <c r="RU342" s="4"/>
      <c r="RV342" s="4"/>
      <c r="RW342" s="4"/>
      <c r="RX342" s="4"/>
      <c r="RY342" s="4"/>
      <c r="RZ342" s="4"/>
      <c r="SA342" s="4"/>
      <c r="SB342" s="4"/>
      <c r="SC342" s="4"/>
      <c r="SD342" s="4"/>
      <c r="SE342" s="4"/>
      <c r="SF342" s="4"/>
      <c r="SG342" s="4"/>
      <c r="SH342" s="4"/>
      <c r="SI342" s="4"/>
      <c r="SJ342" s="4"/>
      <c r="SK342" s="4"/>
      <c r="SL342" s="4"/>
      <c r="SM342" s="4"/>
      <c r="SN342" s="4"/>
      <c r="SO342" s="4"/>
      <c r="SP342" s="4"/>
      <c r="SQ342" s="4"/>
      <c r="SR342" s="4"/>
      <c r="SS342" s="4"/>
      <c r="ST342" s="4"/>
      <c r="SU342" s="4"/>
      <c r="SV342" s="4"/>
      <c r="SW342" s="4"/>
      <c r="SX342" s="4"/>
      <c r="SY342" s="4"/>
      <c r="SZ342" s="4"/>
      <c r="TA342" s="4"/>
      <c r="TB342" s="4"/>
      <c r="TC342" s="4"/>
      <c r="TD342" s="4"/>
      <c r="TE342" s="4"/>
      <c r="TF342" s="4"/>
      <c r="TG342" s="4"/>
      <c r="TH342" s="4"/>
      <c r="TI342" s="4"/>
      <c r="TJ342" s="4"/>
      <c r="TK342" s="4"/>
      <c r="TL342" s="4"/>
      <c r="TM342" s="4"/>
      <c r="TN342" s="4"/>
      <c r="TO342" s="4"/>
      <c r="TP342" s="4"/>
      <c r="TQ342" s="4"/>
      <c r="TR342" s="4"/>
      <c r="TS342" s="4"/>
      <c r="TT342" s="4"/>
      <c r="TU342" s="4"/>
      <c r="TV342" s="4"/>
      <c r="TW342" s="4"/>
      <c r="TX342" s="4"/>
      <c r="TY342" s="4"/>
      <c r="TZ342" s="4"/>
      <c r="UA342" s="4"/>
      <c r="UB342" s="4"/>
      <c r="UC342" s="4"/>
      <c r="UD342" s="4"/>
      <c r="UE342" s="4"/>
      <c r="UF342" s="4"/>
      <c r="UG342" s="4"/>
      <c r="UH342" s="4"/>
      <c r="UI342" s="4"/>
      <c r="UJ342" s="4"/>
      <c r="UK342" s="4"/>
      <c r="UL342" s="4"/>
      <c r="UM342" s="4"/>
      <c r="UN342" s="4"/>
      <c r="UO342" s="4"/>
      <c r="UP342" s="4"/>
      <c r="UQ342" s="4"/>
      <c r="UR342" s="4"/>
      <c r="US342" s="4"/>
      <c r="UT342" s="4"/>
      <c r="UU342" s="4"/>
      <c r="UV342" s="4"/>
      <c r="UW342" s="4"/>
      <c r="UX342" s="4"/>
      <c r="UY342" s="4"/>
      <c r="UZ342" s="4"/>
      <c r="VA342" s="4"/>
      <c r="VB342" s="4"/>
      <c r="VC342" s="4"/>
      <c r="VD342" s="4"/>
      <c r="VE342" s="4"/>
      <c r="VF342" s="4"/>
      <c r="VG342" s="4"/>
      <c r="VH342" s="4"/>
      <c r="VI342" s="4"/>
      <c r="VJ342" s="4"/>
      <c r="VK342" s="4"/>
      <c r="VL342" s="4"/>
      <c r="VM342" s="4"/>
      <c r="VN342" s="4"/>
    </row>
    <row r="343" spans="14:586" x14ac:dyDescent="0.25"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/>
      <c r="OO343" s="4"/>
      <c r="OP343" s="4"/>
      <c r="OQ343" s="4"/>
      <c r="OR343" s="4"/>
      <c r="OS343" s="4"/>
      <c r="OT343" s="4"/>
      <c r="OU343" s="4"/>
      <c r="OV343" s="4"/>
      <c r="OW343" s="4"/>
      <c r="OX343" s="4"/>
      <c r="OY343" s="4"/>
      <c r="OZ343" s="4"/>
      <c r="PA343" s="4"/>
      <c r="PB343" s="4"/>
      <c r="PC343" s="4"/>
      <c r="PD343" s="4"/>
      <c r="PE343" s="4"/>
      <c r="PF343" s="4"/>
      <c r="PG343" s="4"/>
      <c r="PH343" s="4"/>
      <c r="PI343" s="4"/>
      <c r="PJ343" s="4"/>
      <c r="PK343" s="4"/>
      <c r="PL343" s="4"/>
      <c r="PM343" s="4"/>
      <c r="PN343" s="4"/>
      <c r="PO343" s="4"/>
      <c r="PP343" s="4"/>
      <c r="PQ343" s="4"/>
      <c r="PR343" s="4"/>
      <c r="PS343" s="4"/>
      <c r="PT343" s="4"/>
      <c r="PU343" s="4"/>
      <c r="PV343" s="4"/>
      <c r="PW343" s="4"/>
      <c r="PX343" s="4"/>
      <c r="PY343" s="4"/>
      <c r="PZ343" s="4"/>
      <c r="QA343" s="4"/>
      <c r="QB343" s="4"/>
      <c r="QC343" s="4"/>
      <c r="QD343" s="4"/>
      <c r="QE343" s="4"/>
      <c r="QF343" s="4"/>
      <c r="QG343" s="4"/>
      <c r="QH343" s="4"/>
      <c r="QI343" s="4"/>
      <c r="QJ343" s="4"/>
      <c r="QK343" s="4"/>
      <c r="QL343" s="4"/>
      <c r="QM343" s="4"/>
      <c r="QN343" s="4"/>
      <c r="QO343" s="4"/>
      <c r="QP343" s="4"/>
      <c r="QQ343" s="4"/>
      <c r="QR343" s="4"/>
      <c r="QS343" s="4"/>
      <c r="QT343" s="4"/>
      <c r="QU343" s="4"/>
      <c r="QV343" s="4"/>
      <c r="QW343" s="4"/>
      <c r="QX343" s="4"/>
      <c r="QY343" s="4"/>
      <c r="QZ343" s="4"/>
      <c r="RA343" s="4"/>
      <c r="RB343" s="4"/>
      <c r="RC343" s="4"/>
      <c r="RD343" s="4"/>
      <c r="RE343" s="4"/>
      <c r="RF343" s="4"/>
      <c r="RG343" s="4"/>
      <c r="RH343" s="4"/>
      <c r="RI343" s="4"/>
      <c r="RJ343" s="4"/>
      <c r="RK343" s="4"/>
      <c r="RL343" s="4"/>
      <c r="RM343" s="4"/>
      <c r="RN343" s="4"/>
      <c r="RO343" s="4"/>
      <c r="RP343" s="4"/>
      <c r="RQ343" s="4"/>
      <c r="RR343" s="4"/>
      <c r="RS343" s="4"/>
      <c r="RT343" s="4"/>
      <c r="RU343" s="4"/>
      <c r="RV343" s="4"/>
      <c r="RW343" s="4"/>
      <c r="RX343" s="4"/>
      <c r="RY343" s="4"/>
      <c r="RZ343" s="4"/>
      <c r="SA343" s="4"/>
      <c r="SB343" s="4"/>
      <c r="SC343" s="4"/>
      <c r="SD343" s="4"/>
      <c r="SE343" s="4"/>
      <c r="SF343" s="4"/>
      <c r="SG343" s="4"/>
      <c r="SH343" s="4"/>
      <c r="SI343" s="4"/>
      <c r="SJ343" s="4"/>
      <c r="SK343" s="4"/>
      <c r="SL343" s="4"/>
      <c r="SM343" s="4"/>
      <c r="SN343" s="4"/>
      <c r="SO343" s="4"/>
      <c r="SP343" s="4"/>
      <c r="SQ343" s="4"/>
      <c r="SR343" s="4"/>
      <c r="SS343" s="4"/>
      <c r="ST343" s="4"/>
      <c r="SU343" s="4"/>
      <c r="SV343" s="4"/>
      <c r="SW343" s="4"/>
      <c r="SX343" s="4"/>
      <c r="SY343" s="4"/>
      <c r="SZ343" s="4"/>
      <c r="TA343" s="4"/>
      <c r="TB343" s="4"/>
      <c r="TC343" s="4"/>
      <c r="TD343" s="4"/>
      <c r="TE343" s="4"/>
      <c r="TF343" s="4"/>
      <c r="TG343" s="4"/>
      <c r="TH343" s="4"/>
      <c r="TI343" s="4"/>
      <c r="TJ343" s="4"/>
      <c r="TK343" s="4"/>
      <c r="TL343" s="4"/>
      <c r="TM343" s="4"/>
      <c r="TN343" s="4"/>
      <c r="TO343" s="4"/>
      <c r="TP343" s="4"/>
      <c r="TQ343" s="4"/>
      <c r="TR343" s="4"/>
      <c r="TS343" s="4"/>
      <c r="TT343" s="4"/>
      <c r="TU343" s="4"/>
      <c r="TV343" s="4"/>
      <c r="TW343" s="4"/>
      <c r="TX343" s="4"/>
      <c r="TY343" s="4"/>
      <c r="TZ343" s="4"/>
      <c r="UA343" s="4"/>
      <c r="UB343" s="4"/>
      <c r="UC343" s="4"/>
      <c r="UD343" s="4"/>
      <c r="UE343" s="4"/>
      <c r="UF343" s="4"/>
      <c r="UG343" s="4"/>
      <c r="UH343" s="4"/>
      <c r="UI343" s="4"/>
      <c r="UJ343" s="4"/>
      <c r="UK343" s="4"/>
      <c r="UL343" s="4"/>
      <c r="UM343" s="4"/>
      <c r="UN343" s="4"/>
      <c r="UO343" s="4"/>
      <c r="UP343" s="4"/>
      <c r="UQ343" s="4"/>
      <c r="UR343" s="4"/>
      <c r="US343" s="4"/>
      <c r="UT343" s="4"/>
      <c r="UU343" s="4"/>
      <c r="UV343" s="4"/>
      <c r="UW343" s="4"/>
      <c r="UX343" s="4"/>
      <c r="UY343" s="4"/>
      <c r="UZ343" s="4"/>
      <c r="VA343" s="4"/>
      <c r="VB343" s="4"/>
      <c r="VC343" s="4"/>
      <c r="VD343" s="4"/>
      <c r="VE343" s="4"/>
      <c r="VF343" s="4"/>
      <c r="VG343" s="4"/>
      <c r="VH343" s="4"/>
      <c r="VI343" s="4"/>
      <c r="VJ343" s="4"/>
      <c r="VK343" s="4"/>
      <c r="VL343" s="4"/>
      <c r="VM343" s="4"/>
      <c r="VN343" s="4"/>
    </row>
    <row r="344" spans="14:586" x14ac:dyDescent="0.25"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/>
      <c r="OQ344" s="4"/>
      <c r="OR344" s="4"/>
      <c r="OS344" s="4"/>
      <c r="OT344" s="4"/>
      <c r="OU344" s="4"/>
      <c r="OV344" s="4"/>
      <c r="OW344" s="4"/>
      <c r="OX344" s="4"/>
      <c r="OY344" s="4"/>
      <c r="OZ344" s="4"/>
      <c r="PA344" s="4"/>
      <c r="PB344" s="4"/>
      <c r="PC344" s="4"/>
      <c r="PD344" s="4"/>
      <c r="PE344" s="4"/>
      <c r="PF344" s="4"/>
      <c r="PG344" s="4"/>
      <c r="PH344" s="4"/>
      <c r="PI344" s="4"/>
      <c r="PJ344" s="4"/>
      <c r="PK344" s="4"/>
      <c r="PL344" s="4"/>
      <c r="PM344" s="4"/>
      <c r="PN344" s="4"/>
      <c r="PO344" s="4"/>
      <c r="PP344" s="4"/>
      <c r="PQ344" s="4"/>
      <c r="PR344" s="4"/>
      <c r="PS344" s="4"/>
      <c r="PT344" s="4"/>
      <c r="PU344" s="4"/>
      <c r="PV344" s="4"/>
      <c r="PW344" s="4"/>
      <c r="PX344" s="4"/>
      <c r="PY344" s="4"/>
      <c r="PZ344" s="4"/>
      <c r="QA344" s="4"/>
      <c r="QB344" s="4"/>
      <c r="QC344" s="4"/>
      <c r="QD344" s="4"/>
      <c r="QE344" s="4"/>
      <c r="QF344" s="4"/>
      <c r="QG344" s="4"/>
      <c r="QH344" s="4"/>
      <c r="QI344" s="4"/>
      <c r="QJ344" s="4"/>
      <c r="QK344" s="4"/>
      <c r="QL344" s="4"/>
      <c r="QM344" s="4"/>
      <c r="QN344" s="4"/>
      <c r="QO344" s="4"/>
      <c r="QP344" s="4"/>
      <c r="QQ344" s="4"/>
      <c r="QR344" s="4"/>
      <c r="QS344" s="4"/>
      <c r="QT344" s="4"/>
      <c r="QU344" s="4"/>
      <c r="QV344" s="4"/>
      <c r="QW344" s="4"/>
      <c r="QX344" s="4"/>
      <c r="QY344" s="4"/>
      <c r="QZ344" s="4"/>
      <c r="RA344" s="4"/>
      <c r="RB344" s="4"/>
      <c r="RC344" s="4"/>
      <c r="RD344" s="4"/>
      <c r="RE344" s="4"/>
      <c r="RF344" s="4"/>
      <c r="RG344" s="4"/>
      <c r="RH344" s="4"/>
      <c r="RI344" s="4"/>
      <c r="RJ344" s="4"/>
      <c r="RK344" s="4"/>
      <c r="RL344" s="4"/>
      <c r="RM344" s="4"/>
      <c r="RN344" s="4"/>
      <c r="RO344" s="4"/>
      <c r="RP344" s="4"/>
      <c r="RQ344" s="4"/>
      <c r="RR344" s="4"/>
      <c r="RS344" s="4"/>
      <c r="RT344" s="4"/>
      <c r="RU344" s="4"/>
      <c r="RV344" s="4"/>
      <c r="RW344" s="4"/>
      <c r="RX344" s="4"/>
      <c r="RY344" s="4"/>
      <c r="RZ344" s="4"/>
      <c r="SA344" s="4"/>
      <c r="SB344" s="4"/>
      <c r="SC344" s="4"/>
      <c r="SD344" s="4"/>
      <c r="SE344" s="4"/>
      <c r="SF344" s="4"/>
      <c r="SG344" s="4"/>
      <c r="SH344" s="4"/>
      <c r="SI344" s="4"/>
      <c r="SJ344" s="4"/>
      <c r="SK344" s="4"/>
      <c r="SL344" s="4"/>
      <c r="SM344" s="4"/>
      <c r="SN344" s="4"/>
      <c r="SO344" s="4"/>
      <c r="SP344" s="4"/>
      <c r="SQ344" s="4"/>
      <c r="SR344" s="4"/>
      <c r="SS344" s="4"/>
      <c r="ST344" s="4"/>
      <c r="SU344" s="4"/>
      <c r="SV344" s="4"/>
      <c r="SW344" s="4"/>
      <c r="SX344" s="4"/>
      <c r="SY344" s="4"/>
      <c r="SZ344" s="4"/>
      <c r="TA344" s="4"/>
      <c r="TB344" s="4"/>
      <c r="TC344" s="4"/>
      <c r="TD344" s="4"/>
      <c r="TE344" s="4"/>
      <c r="TF344" s="4"/>
      <c r="TG344" s="4"/>
      <c r="TH344" s="4"/>
      <c r="TI344" s="4"/>
      <c r="TJ344" s="4"/>
      <c r="TK344" s="4"/>
      <c r="TL344" s="4"/>
      <c r="TM344" s="4"/>
      <c r="TN344" s="4"/>
      <c r="TO344" s="4"/>
      <c r="TP344" s="4"/>
      <c r="TQ344" s="4"/>
      <c r="TR344" s="4"/>
      <c r="TS344" s="4"/>
      <c r="TT344" s="4"/>
      <c r="TU344" s="4"/>
      <c r="TV344" s="4"/>
      <c r="TW344" s="4"/>
      <c r="TX344" s="4"/>
      <c r="TY344" s="4"/>
      <c r="TZ344" s="4"/>
      <c r="UA344" s="4"/>
      <c r="UB344" s="4"/>
      <c r="UC344" s="4"/>
      <c r="UD344" s="4"/>
      <c r="UE344" s="4"/>
      <c r="UF344" s="4"/>
      <c r="UG344" s="4"/>
      <c r="UH344" s="4"/>
      <c r="UI344" s="4"/>
      <c r="UJ344" s="4"/>
      <c r="UK344" s="4"/>
      <c r="UL344" s="4"/>
      <c r="UM344" s="4"/>
      <c r="UN344" s="4"/>
      <c r="UO344" s="4"/>
      <c r="UP344" s="4"/>
      <c r="UQ344" s="4"/>
      <c r="UR344" s="4"/>
      <c r="US344" s="4"/>
      <c r="UT344" s="4"/>
      <c r="UU344" s="4"/>
      <c r="UV344" s="4"/>
      <c r="UW344" s="4"/>
      <c r="UX344" s="4"/>
      <c r="UY344" s="4"/>
      <c r="UZ344" s="4"/>
      <c r="VA344" s="4"/>
      <c r="VB344" s="4"/>
      <c r="VC344" s="4"/>
      <c r="VD344" s="4"/>
      <c r="VE344" s="4"/>
      <c r="VF344" s="4"/>
      <c r="VG344" s="4"/>
      <c r="VH344" s="4"/>
      <c r="VI344" s="4"/>
      <c r="VJ344" s="4"/>
      <c r="VK344" s="4"/>
      <c r="VL344" s="4"/>
      <c r="VM344" s="4"/>
      <c r="VN344" s="4"/>
    </row>
    <row r="345" spans="14:586" x14ac:dyDescent="0.25"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/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/>
      <c r="OP345" s="4"/>
      <c r="OQ345" s="4"/>
      <c r="OR345" s="4"/>
      <c r="OS345" s="4"/>
      <c r="OT345" s="4"/>
      <c r="OU345" s="4"/>
      <c r="OV345" s="4"/>
      <c r="OW345" s="4"/>
      <c r="OX345" s="4"/>
      <c r="OY345" s="4"/>
      <c r="OZ345" s="4"/>
      <c r="PA345" s="4"/>
      <c r="PB345" s="4"/>
      <c r="PC345" s="4"/>
      <c r="PD345" s="4"/>
      <c r="PE345" s="4"/>
      <c r="PF345" s="4"/>
      <c r="PG345" s="4"/>
      <c r="PH345" s="4"/>
      <c r="PI345" s="4"/>
      <c r="PJ345" s="4"/>
      <c r="PK345" s="4"/>
      <c r="PL345" s="4"/>
      <c r="PM345" s="4"/>
      <c r="PN345" s="4"/>
      <c r="PO345" s="4"/>
      <c r="PP345" s="4"/>
      <c r="PQ345" s="4"/>
      <c r="PR345" s="4"/>
      <c r="PS345" s="4"/>
      <c r="PT345" s="4"/>
      <c r="PU345" s="4"/>
      <c r="PV345" s="4"/>
      <c r="PW345" s="4"/>
      <c r="PX345" s="4"/>
      <c r="PY345" s="4"/>
      <c r="PZ345" s="4"/>
      <c r="QA345" s="4"/>
      <c r="QB345" s="4"/>
      <c r="QC345" s="4"/>
      <c r="QD345" s="4"/>
      <c r="QE345" s="4"/>
      <c r="QF345" s="4"/>
      <c r="QG345" s="4"/>
      <c r="QH345" s="4"/>
      <c r="QI345" s="4"/>
      <c r="QJ345" s="4"/>
      <c r="QK345" s="4"/>
      <c r="QL345" s="4"/>
      <c r="QM345" s="4"/>
      <c r="QN345" s="4"/>
      <c r="QO345" s="4"/>
      <c r="QP345" s="4"/>
      <c r="QQ345" s="4"/>
      <c r="QR345" s="4"/>
      <c r="QS345" s="4"/>
      <c r="QT345" s="4"/>
      <c r="QU345" s="4"/>
      <c r="QV345" s="4"/>
      <c r="QW345" s="4"/>
      <c r="QX345" s="4"/>
      <c r="QY345" s="4"/>
      <c r="QZ345" s="4"/>
      <c r="RA345" s="4"/>
      <c r="RB345" s="4"/>
      <c r="RC345" s="4"/>
      <c r="RD345" s="4"/>
      <c r="RE345" s="4"/>
      <c r="RF345" s="4"/>
      <c r="RG345" s="4"/>
      <c r="RH345" s="4"/>
      <c r="RI345" s="4"/>
      <c r="RJ345" s="4"/>
      <c r="RK345" s="4"/>
      <c r="RL345" s="4"/>
      <c r="RM345" s="4"/>
      <c r="RN345" s="4"/>
      <c r="RO345" s="4"/>
      <c r="RP345" s="4"/>
      <c r="RQ345" s="4"/>
      <c r="RR345" s="4"/>
      <c r="RS345" s="4"/>
      <c r="RT345" s="4"/>
      <c r="RU345" s="4"/>
      <c r="RV345" s="4"/>
      <c r="RW345" s="4"/>
      <c r="RX345" s="4"/>
      <c r="RY345" s="4"/>
      <c r="RZ345" s="4"/>
      <c r="SA345" s="4"/>
      <c r="SB345" s="4"/>
      <c r="SC345" s="4"/>
      <c r="SD345" s="4"/>
      <c r="SE345" s="4"/>
      <c r="SF345" s="4"/>
      <c r="SG345" s="4"/>
      <c r="SH345" s="4"/>
      <c r="SI345" s="4"/>
      <c r="SJ345" s="4"/>
      <c r="SK345" s="4"/>
      <c r="SL345" s="4"/>
      <c r="SM345" s="4"/>
      <c r="SN345" s="4"/>
      <c r="SO345" s="4"/>
      <c r="SP345" s="4"/>
      <c r="SQ345" s="4"/>
      <c r="SR345" s="4"/>
      <c r="SS345" s="4"/>
      <c r="ST345" s="4"/>
      <c r="SU345" s="4"/>
      <c r="SV345" s="4"/>
      <c r="SW345" s="4"/>
      <c r="SX345" s="4"/>
      <c r="SY345" s="4"/>
      <c r="SZ345" s="4"/>
      <c r="TA345" s="4"/>
      <c r="TB345" s="4"/>
      <c r="TC345" s="4"/>
      <c r="TD345" s="4"/>
      <c r="TE345" s="4"/>
      <c r="TF345" s="4"/>
      <c r="TG345" s="4"/>
      <c r="TH345" s="4"/>
      <c r="TI345" s="4"/>
      <c r="TJ345" s="4"/>
      <c r="TK345" s="4"/>
      <c r="TL345" s="4"/>
      <c r="TM345" s="4"/>
      <c r="TN345" s="4"/>
      <c r="TO345" s="4"/>
      <c r="TP345" s="4"/>
      <c r="TQ345" s="4"/>
      <c r="TR345" s="4"/>
      <c r="TS345" s="4"/>
      <c r="TT345" s="4"/>
      <c r="TU345" s="4"/>
      <c r="TV345" s="4"/>
      <c r="TW345" s="4"/>
      <c r="TX345" s="4"/>
      <c r="TY345" s="4"/>
      <c r="TZ345" s="4"/>
      <c r="UA345" s="4"/>
      <c r="UB345" s="4"/>
      <c r="UC345" s="4"/>
      <c r="UD345" s="4"/>
      <c r="UE345" s="4"/>
      <c r="UF345" s="4"/>
      <c r="UG345" s="4"/>
      <c r="UH345" s="4"/>
      <c r="UI345" s="4"/>
      <c r="UJ345" s="4"/>
      <c r="UK345" s="4"/>
      <c r="UL345" s="4"/>
      <c r="UM345" s="4"/>
      <c r="UN345" s="4"/>
      <c r="UO345" s="4"/>
      <c r="UP345" s="4"/>
      <c r="UQ345" s="4"/>
      <c r="UR345" s="4"/>
      <c r="US345" s="4"/>
      <c r="UT345" s="4"/>
      <c r="UU345" s="4"/>
      <c r="UV345" s="4"/>
      <c r="UW345" s="4"/>
      <c r="UX345" s="4"/>
      <c r="UY345" s="4"/>
      <c r="UZ345" s="4"/>
      <c r="VA345" s="4"/>
      <c r="VB345" s="4"/>
      <c r="VC345" s="4"/>
      <c r="VD345" s="4"/>
      <c r="VE345" s="4"/>
      <c r="VF345" s="4"/>
      <c r="VG345" s="4"/>
      <c r="VH345" s="4"/>
      <c r="VI345" s="4"/>
      <c r="VJ345" s="4"/>
      <c r="VK345" s="4"/>
      <c r="VL345" s="4"/>
      <c r="VM345" s="4"/>
      <c r="VN345" s="4"/>
    </row>
    <row r="346" spans="14:586" x14ac:dyDescent="0.25"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/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/>
      <c r="OP346" s="4"/>
      <c r="OQ346" s="4"/>
      <c r="OR346" s="4"/>
      <c r="OS346" s="4"/>
      <c r="OT346" s="4"/>
      <c r="OU346" s="4"/>
      <c r="OV346" s="4"/>
      <c r="OW346" s="4"/>
      <c r="OX346" s="4"/>
      <c r="OY346" s="4"/>
      <c r="OZ346" s="4"/>
      <c r="PA346" s="4"/>
      <c r="PB346" s="4"/>
      <c r="PC346" s="4"/>
      <c r="PD346" s="4"/>
      <c r="PE346" s="4"/>
      <c r="PF346" s="4"/>
      <c r="PG346" s="4"/>
      <c r="PH346" s="4"/>
      <c r="PI346" s="4"/>
      <c r="PJ346" s="4"/>
      <c r="PK346" s="4"/>
      <c r="PL346" s="4"/>
      <c r="PM346" s="4"/>
      <c r="PN346" s="4"/>
      <c r="PO346" s="4"/>
      <c r="PP346" s="4"/>
      <c r="PQ346" s="4"/>
      <c r="PR346" s="4"/>
      <c r="PS346" s="4"/>
      <c r="PT346" s="4"/>
      <c r="PU346" s="4"/>
      <c r="PV346" s="4"/>
      <c r="PW346" s="4"/>
      <c r="PX346" s="4"/>
      <c r="PY346" s="4"/>
      <c r="PZ346" s="4"/>
      <c r="QA346" s="4"/>
      <c r="QB346" s="4"/>
      <c r="QC346" s="4"/>
      <c r="QD346" s="4"/>
      <c r="QE346" s="4"/>
      <c r="QF346" s="4"/>
      <c r="QG346" s="4"/>
      <c r="QH346" s="4"/>
      <c r="QI346" s="4"/>
      <c r="QJ346" s="4"/>
      <c r="QK346" s="4"/>
      <c r="QL346" s="4"/>
      <c r="QM346" s="4"/>
      <c r="QN346" s="4"/>
      <c r="QO346" s="4"/>
      <c r="QP346" s="4"/>
      <c r="QQ346" s="4"/>
      <c r="QR346" s="4"/>
      <c r="QS346" s="4"/>
      <c r="QT346" s="4"/>
      <c r="QU346" s="4"/>
      <c r="QV346" s="4"/>
      <c r="QW346" s="4"/>
      <c r="QX346" s="4"/>
      <c r="QY346" s="4"/>
      <c r="QZ346" s="4"/>
      <c r="RA346" s="4"/>
      <c r="RB346" s="4"/>
      <c r="RC346" s="4"/>
      <c r="RD346" s="4"/>
      <c r="RE346" s="4"/>
      <c r="RF346" s="4"/>
      <c r="RG346" s="4"/>
      <c r="RH346" s="4"/>
      <c r="RI346" s="4"/>
      <c r="RJ346" s="4"/>
      <c r="RK346" s="4"/>
      <c r="RL346" s="4"/>
      <c r="RM346" s="4"/>
      <c r="RN346" s="4"/>
      <c r="RO346" s="4"/>
      <c r="RP346" s="4"/>
      <c r="RQ346" s="4"/>
      <c r="RR346" s="4"/>
      <c r="RS346" s="4"/>
      <c r="RT346" s="4"/>
      <c r="RU346" s="4"/>
      <c r="RV346" s="4"/>
      <c r="RW346" s="4"/>
      <c r="RX346" s="4"/>
      <c r="RY346" s="4"/>
      <c r="RZ346" s="4"/>
      <c r="SA346" s="4"/>
      <c r="SB346" s="4"/>
      <c r="SC346" s="4"/>
      <c r="SD346" s="4"/>
      <c r="SE346" s="4"/>
      <c r="SF346" s="4"/>
      <c r="SG346" s="4"/>
      <c r="SH346" s="4"/>
      <c r="SI346" s="4"/>
      <c r="SJ346" s="4"/>
      <c r="SK346" s="4"/>
      <c r="SL346" s="4"/>
      <c r="SM346" s="4"/>
      <c r="SN346" s="4"/>
      <c r="SO346" s="4"/>
      <c r="SP346" s="4"/>
      <c r="SQ346" s="4"/>
      <c r="SR346" s="4"/>
      <c r="SS346" s="4"/>
      <c r="ST346" s="4"/>
      <c r="SU346" s="4"/>
      <c r="SV346" s="4"/>
      <c r="SW346" s="4"/>
      <c r="SX346" s="4"/>
      <c r="SY346" s="4"/>
      <c r="SZ346" s="4"/>
      <c r="TA346" s="4"/>
      <c r="TB346" s="4"/>
      <c r="TC346" s="4"/>
      <c r="TD346" s="4"/>
      <c r="TE346" s="4"/>
      <c r="TF346" s="4"/>
      <c r="TG346" s="4"/>
      <c r="TH346" s="4"/>
      <c r="TI346" s="4"/>
      <c r="TJ346" s="4"/>
      <c r="TK346" s="4"/>
      <c r="TL346" s="4"/>
      <c r="TM346" s="4"/>
      <c r="TN346" s="4"/>
      <c r="TO346" s="4"/>
      <c r="TP346" s="4"/>
      <c r="TQ346" s="4"/>
      <c r="TR346" s="4"/>
      <c r="TS346" s="4"/>
      <c r="TT346" s="4"/>
      <c r="TU346" s="4"/>
      <c r="TV346" s="4"/>
      <c r="TW346" s="4"/>
      <c r="TX346" s="4"/>
      <c r="TY346" s="4"/>
      <c r="TZ346" s="4"/>
      <c r="UA346" s="4"/>
      <c r="UB346" s="4"/>
      <c r="UC346" s="4"/>
      <c r="UD346" s="4"/>
      <c r="UE346" s="4"/>
      <c r="UF346" s="4"/>
      <c r="UG346" s="4"/>
      <c r="UH346" s="4"/>
      <c r="UI346" s="4"/>
      <c r="UJ346" s="4"/>
      <c r="UK346" s="4"/>
      <c r="UL346" s="4"/>
      <c r="UM346" s="4"/>
      <c r="UN346" s="4"/>
      <c r="UO346" s="4"/>
      <c r="UP346" s="4"/>
      <c r="UQ346" s="4"/>
      <c r="UR346" s="4"/>
      <c r="US346" s="4"/>
      <c r="UT346" s="4"/>
      <c r="UU346" s="4"/>
      <c r="UV346" s="4"/>
      <c r="UW346" s="4"/>
      <c r="UX346" s="4"/>
      <c r="UY346" s="4"/>
      <c r="UZ346" s="4"/>
      <c r="VA346" s="4"/>
      <c r="VB346" s="4"/>
      <c r="VC346" s="4"/>
      <c r="VD346" s="4"/>
      <c r="VE346" s="4"/>
      <c r="VF346" s="4"/>
      <c r="VG346" s="4"/>
      <c r="VH346" s="4"/>
      <c r="VI346" s="4"/>
      <c r="VJ346" s="4"/>
      <c r="VK346" s="4"/>
      <c r="VL346" s="4"/>
      <c r="VM346" s="4"/>
      <c r="VN346" s="4"/>
    </row>
    <row r="347" spans="14:586" x14ac:dyDescent="0.25"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/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/>
      <c r="OP347" s="4"/>
      <c r="OQ347" s="4"/>
      <c r="OR347" s="4"/>
      <c r="OS347" s="4"/>
      <c r="OT347" s="4"/>
      <c r="OU347" s="4"/>
      <c r="OV347" s="4"/>
      <c r="OW347" s="4"/>
      <c r="OX347" s="4"/>
      <c r="OY347" s="4"/>
      <c r="OZ347" s="4"/>
      <c r="PA347" s="4"/>
      <c r="PB347" s="4"/>
      <c r="PC347" s="4"/>
      <c r="PD347" s="4"/>
      <c r="PE347" s="4"/>
      <c r="PF347" s="4"/>
      <c r="PG347" s="4"/>
      <c r="PH347" s="4"/>
      <c r="PI347" s="4"/>
      <c r="PJ347" s="4"/>
      <c r="PK347" s="4"/>
      <c r="PL347" s="4"/>
      <c r="PM347" s="4"/>
      <c r="PN347" s="4"/>
      <c r="PO347" s="4"/>
      <c r="PP347" s="4"/>
      <c r="PQ347" s="4"/>
      <c r="PR347" s="4"/>
      <c r="PS347" s="4"/>
      <c r="PT347" s="4"/>
      <c r="PU347" s="4"/>
      <c r="PV347" s="4"/>
      <c r="PW347" s="4"/>
      <c r="PX347" s="4"/>
      <c r="PY347" s="4"/>
      <c r="PZ347" s="4"/>
      <c r="QA347" s="4"/>
      <c r="QB347" s="4"/>
      <c r="QC347" s="4"/>
      <c r="QD347" s="4"/>
      <c r="QE347" s="4"/>
      <c r="QF347" s="4"/>
      <c r="QG347" s="4"/>
      <c r="QH347" s="4"/>
      <c r="QI347" s="4"/>
      <c r="QJ347" s="4"/>
      <c r="QK347" s="4"/>
      <c r="QL347" s="4"/>
      <c r="QM347" s="4"/>
      <c r="QN347" s="4"/>
      <c r="QO347" s="4"/>
      <c r="QP347" s="4"/>
      <c r="QQ347" s="4"/>
      <c r="QR347" s="4"/>
      <c r="QS347" s="4"/>
      <c r="QT347" s="4"/>
      <c r="QU347" s="4"/>
      <c r="QV347" s="4"/>
      <c r="QW347" s="4"/>
      <c r="QX347" s="4"/>
      <c r="QY347" s="4"/>
      <c r="QZ347" s="4"/>
      <c r="RA347" s="4"/>
      <c r="RB347" s="4"/>
      <c r="RC347" s="4"/>
      <c r="RD347" s="4"/>
      <c r="RE347" s="4"/>
      <c r="RF347" s="4"/>
      <c r="RG347" s="4"/>
      <c r="RH347" s="4"/>
      <c r="RI347" s="4"/>
      <c r="RJ347" s="4"/>
      <c r="RK347" s="4"/>
      <c r="RL347" s="4"/>
      <c r="RM347" s="4"/>
      <c r="RN347" s="4"/>
      <c r="RO347" s="4"/>
      <c r="RP347" s="4"/>
      <c r="RQ347" s="4"/>
      <c r="RR347" s="4"/>
      <c r="RS347" s="4"/>
      <c r="RT347" s="4"/>
      <c r="RU347" s="4"/>
      <c r="RV347" s="4"/>
      <c r="RW347" s="4"/>
      <c r="RX347" s="4"/>
      <c r="RY347" s="4"/>
      <c r="RZ347" s="4"/>
      <c r="SA347" s="4"/>
      <c r="SB347" s="4"/>
      <c r="SC347" s="4"/>
      <c r="SD347" s="4"/>
      <c r="SE347" s="4"/>
      <c r="SF347" s="4"/>
      <c r="SG347" s="4"/>
      <c r="SH347" s="4"/>
      <c r="SI347" s="4"/>
      <c r="SJ347" s="4"/>
      <c r="SK347" s="4"/>
      <c r="SL347" s="4"/>
      <c r="SM347" s="4"/>
      <c r="SN347" s="4"/>
      <c r="SO347" s="4"/>
      <c r="SP347" s="4"/>
      <c r="SQ347" s="4"/>
      <c r="SR347" s="4"/>
      <c r="SS347" s="4"/>
      <c r="ST347" s="4"/>
      <c r="SU347" s="4"/>
      <c r="SV347" s="4"/>
      <c r="SW347" s="4"/>
      <c r="SX347" s="4"/>
      <c r="SY347" s="4"/>
      <c r="SZ347" s="4"/>
      <c r="TA347" s="4"/>
      <c r="TB347" s="4"/>
      <c r="TC347" s="4"/>
      <c r="TD347" s="4"/>
      <c r="TE347" s="4"/>
      <c r="TF347" s="4"/>
      <c r="TG347" s="4"/>
      <c r="TH347" s="4"/>
      <c r="TI347" s="4"/>
      <c r="TJ347" s="4"/>
      <c r="TK347" s="4"/>
      <c r="TL347" s="4"/>
      <c r="TM347" s="4"/>
      <c r="TN347" s="4"/>
      <c r="TO347" s="4"/>
      <c r="TP347" s="4"/>
      <c r="TQ347" s="4"/>
      <c r="TR347" s="4"/>
      <c r="TS347" s="4"/>
      <c r="TT347" s="4"/>
      <c r="TU347" s="4"/>
      <c r="TV347" s="4"/>
      <c r="TW347" s="4"/>
      <c r="TX347" s="4"/>
      <c r="TY347" s="4"/>
      <c r="TZ347" s="4"/>
      <c r="UA347" s="4"/>
      <c r="UB347" s="4"/>
      <c r="UC347" s="4"/>
      <c r="UD347" s="4"/>
      <c r="UE347" s="4"/>
      <c r="UF347" s="4"/>
      <c r="UG347" s="4"/>
      <c r="UH347" s="4"/>
      <c r="UI347" s="4"/>
      <c r="UJ347" s="4"/>
      <c r="UK347" s="4"/>
      <c r="UL347" s="4"/>
      <c r="UM347" s="4"/>
      <c r="UN347" s="4"/>
      <c r="UO347" s="4"/>
      <c r="UP347" s="4"/>
      <c r="UQ347" s="4"/>
      <c r="UR347" s="4"/>
      <c r="US347" s="4"/>
      <c r="UT347" s="4"/>
      <c r="UU347" s="4"/>
      <c r="UV347" s="4"/>
      <c r="UW347" s="4"/>
      <c r="UX347" s="4"/>
      <c r="UY347" s="4"/>
      <c r="UZ347" s="4"/>
      <c r="VA347" s="4"/>
      <c r="VB347" s="4"/>
      <c r="VC347" s="4"/>
      <c r="VD347" s="4"/>
      <c r="VE347" s="4"/>
      <c r="VF347" s="4"/>
      <c r="VG347" s="4"/>
      <c r="VH347" s="4"/>
      <c r="VI347" s="4"/>
      <c r="VJ347" s="4"/>
      <c r="VK347" s="4"/>
      <c r="VL347" s="4"/>
      <c r="VM347" s="4"/>
      <c r="VN347" s="4"/>
    </row>
    <row r="348" spans="14:586" x14ac:dyDescent="0.25"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/>
      <c r="OP348" s="4"/>
      <c r="OQ348" s="4"/>
      <c r="OR348" s="4"/>
      <c r="OS348" s="4"/>
      <c r="OT348" s="4"/>
      <c r="OU348" s="4"/>
      <c r="OV348" s="4"/>
      <c r="OW348" s="4"/>
      <c r="OX348" s="4"/>
      <c r="OY348" s="4"/>
      <c r="OZ348" s="4"/>
      <c r="PA348" s="4"/>
      <c r="PB348" s="4"/>
      <c r="PC348" s="4"/>
      <c r="PD348" s="4"/>
      <c r="PE348" s="4"/>
      <c r="PF348" s="4"/>
      <c r="PG348" s="4"/>
      <c r="PH348" s="4"/>
      <c r="PI348" s="4"/>
      <c r="PJ348" s="4"/>
      <c r="PK348" s="4"/>
      <c r="PL348" s="4"/>
      <c r="PM348" s="4"/>
      <c r="PN348" s="4"/>
      <c r="PO348" s="4"/>
      <c r="PP348" s="4"/>
      <c r="PQ348" s="4"/>
      <c r="PR348" s="4"/>
      <c r="PS348" s="4"/>
      <c r="PT348" s="4"/>
      <c r="PU348" s="4"/>
      <c r="PV348" s="4"/>
      <c r="PW348" s="4"/>
      <c r="PX348" s="4"/>
      <c r="PY348" s="4"/>
      <c r="PZ348" s="4"/>
      <c r="QA348" s="4"/>
      <c r="QB348" s="4"/>
      <c r="QC348" s="4"/>
      <c r="QD348" s="4"/>
      <c r="QE348" s="4"/>
      <c r="QF348" s="4"/>
      <c r="QG348" s="4"/>
      <c r="QH348" s="4"/>
      <c r="QI348" s="4"/>
      <c r="QJ348" s="4"/>
      <c r="QK348" s="4"/>
      <c r="QL348" s="4"/>
      <c r="QM348" s="4"/>
      <c r="QN348" s="4"/>
      <c r="QO348" s="4"/>
      <c r="QP348" s="4"/>
      <c r="QQ348" s="4"/>
      <c r="QR348" s="4"/>
      <c r="QS348" s="4"/>
      <c r="QT348" s="4"/>
      <c r="QU348" s="4"/>
      <c r="QV348" s="4"/>
      <c r="QW348" s="4"/>
      <c r="QX348" s="4"/>
      <c r="QY348" s="4"/>
      <c r="QZ348" s="4"/>
      <c r="RA348" s="4"/>
      <c r="RB348" s="4"/>
      <c r="RC348" s="4"/>
      <c r="RD348" s="4"/>
      <c r="RE348" s="4"/>
      <c r="RF348" s="4"/>
      <c r="RG348" s="4"/>
      <c r="RH348" s="4"/>
      <c r="RI348" s="4"/>
      <c r="RJ348" s="4"/>
      <c r="RK348" s="4"/>
      <c r="RL348" s="4"/>
      <c r="RM348" s="4"/>
      <c r="RN348" s="4"/>
      <c r="RO348" s="4"/>
      <c r="RP348" s="4"/>
      <c r="RQ348" s="4"/>
      <c r="RR348" s="4"/>
      <c r="RS348" s="4"/>
      <c r="RT348" s="4"/>
      <c r="RU348" s="4"/>
      <c r="RV348" s="4"/>
      <c r="RW348" s="4"/>
      <c r="RX348" s="4"/>
      <c r="RY348" s="4"/>
      <c r="RZ348" s="4"/>
      <c r="SA348" s="4"/>
      <c r="SB348" s="4"/>
      <c r="SC348" s="4"/>
      <c r="SD348" s="4"/>
      <c r="SE348" s="4"/>
      <c r="SF348" s="4"/>
      <c r="SG348" s="4"/>
      <c r="SH348" s="4"/>
      <c r="SI348" s="4"/>
      <c r="SJ348" s="4"/>
      <c r="SK348" s="4"/>
      <c r="SL348" s="4"/>
      <c r="SM348" s="4"/>
      <c r="SN348" s="4"/>
      <c r="SO348" s="4"/>
      <c r="SP348" s="4"/>
      <c r="SQ348" s="4"/>
      <c r="SR348" s="4"/>
      <c r="SS348" s="4"/>
      <c r="ST348" s="4"/>
      <c r="SU348" s="4"/>
      <c r="SV348" s="4"/>
      <c r="SW348" s="4"/>
      <c r="SX348" s="4"/>
      <c r="SY348" s="4"/>
      <c r="SZ348" s="4"/>
      <c r="TA348" s="4"/>
      <c r="TB348" s="4"/>
      <c r="TC348" s="4"/>
      <c r="TD348" s="4"/>
      <c r="TE348" s="4"/>
      <c r="TF348" s="4"/>
      <c r="TG348" s="4"/>
      <c r="TH348" s="4"/>
      <c r="TI348" s="4"/>
      <c r="TJ348" s="4"/>
      <c r="TK348" s="4"/>
      <c r="TL348" s="4"/>
      <c r="TM348" s="4"/>
      <c r="TN348" s="4"/>
      <c r="TO348" s="4"/>
      <c r="TP348" s="4"/>
      <c r="TQ348" s="4"/>
      <c r="TR348" s="4"/>
      <c r="TS348" s="4"/>
      <c r="TT348" s="4"/>
      <c r="TU348" s="4"/>
      <c r="TV348" s="4"/>
      <c r="TW348" s="4"/>
      <c r="TX348" s="4"/>
      <c r="TY348" s="4"/>
      <c r="TZ348" s="4"/>
      <c r="UA348" s="4"/>
      <c r="UB348" s="4"/>
      <c r="UC348" s="4"/>
      <c r="UD348" s="4"/>
      <c r="UE348" s="4"/>
      <c r="UF348" s="4"/>
      <c r="UG348" s="4"/>
      <c r="UH348" s="4"/>
      <c r="UI348" s="4"/>
      <c r="UJ348" s="4"/>
      <c r="UK348" s="4"/>
      <c r="UL348" s="4"/>
      <c r="UM348" s="4"/>
      <c r="UN348" s="4"/>
      <c r="UO348" s="4"/>
      <c r="UP348" s="4"/>
      <c r="UQ348" s="4"/>
      <c r="UR348" s="4"/>
      <c r="US348" s="4"/>
      <c r="UT348" s="4"/>
      <c r="UU348" s="4"/>
      <c r="UV348" s="4"/>
      <c r="UW348" s="4"/>
      <c r="UX348" s="4"/>
      <c r="UY348" s="4"/>
      <c r="UZ348" s="4"/>
      <c r="VA348" s="4"/>
      <c r="VB348" s="4"/>
      <c r="VC348" s="4"/>
      <c r="VD348" s="4"/>
      <c r="VE348" s="4"/>
      <c r="VF348" s="4"/>
      <c r="VG348" s="4"/>
      <c r="VH348" s="4"/>
      <c r="VI348" s="4"/>
      <c r="VJ348" s="4"/>
      <c r="VK348" s="4"/>
      <c r="VL348" s="4"/>
      <c r="VM348" s="4"/>
      <c r="VN348" s="4"/>
    </row>
    <row r="349" spans="14:586" x14ac:dyDescent="0.25"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/>
      <c r="OO349" s="4"/>
      <c r="OP349" s="4"/>
      <c r="OQ349" s="4"/>
      <c r="OR349" s="4"/>
      <c r="OS349" s="4"/>
      <c r="OT349" s="4"/>
      <c r="OU349" s="4"/>
      <c r="OV349" s="4"/>
      <c r="OW349" s="4"/>
      <c r="OX349" s="4"/>
      <c r="OY349" s="4"/>
      <c r="OZ349" s="4"/>
      <c r="PA349" s="4"/>
      <c r="PB349" s="4"/>
      <c r="PC349" s="4"/>
      <c r="PD349" s="4"/>
      <c r="PE349" s="4"/>
      <c r="PF349" s="4"/>
      <c r="PG349" s="4"/>
      <c r="PH349" s="4"/>
      <c r="PI349" s="4"/>
      <c r="PJ349" s="4"/>
      <c r="PK349" s="4"/>
      <c r="PL349" s="4"/>
      <c r="PM349" s="4"/>
      <c r="PN349" s="4"/>
      <c r="PO349" s="4"/>
      <c r="PP349" s="4"/>
      <c r="PQ349" s="4"/>
      <c r="PR349" s="4"/>
      <c r="PS349" s="4"/>
      <c r="PT349" s="4"/>
      <c r="PU349" s="4"/>
      <c r="PV349" s="4"/>
      <c r="PW349" s="4"/>
      <c r="PX349" s="4"/>
      <c r="PY349" s="4"/>
      <c r="PZ349" s="4"/>
      <c r="QA349" s="4"/>
      <c r="QB349" s="4"/>
      <c r="QC349" s="4"/>
      <c r="QD349" s="4"/>
      <c r="QE349" s="4"/>
      <c r="QF349" s="4"/>
      <c r="QG349" s="4"/>
      <c r="QH349" s="4"/>
      <c r="QI349" s="4"/>
      <c r="QJ349" s="4"/>
      <c r="QK349" s="4"/>
      <c r="QL349" s="4"/>
      <c r="QM349" s="4"/>
      <c r="QN349" s="4"/>
      <c r="QO349" s="4"/>
      <c r="QP349" s="4"/>
      <c r="QQ349" s="4"/>
      <c r="QR349" s="4"/>
      <c r="QS349" s="4"/>
      <c r="QT349" s="4"/>
      <c r="QU349" s="4"/>
      <c r="QV349" s="4"/>
      <c r="QW349" s="4"/>
      <c r="QX349" s="4"/>
      <c r="QY349" s="4"/>
      <c r="QZ349" s="4"/>
      <c r="RA349" s="4"/>
      <c r="RB349" s="4"/>
      <c r="RC349" s="4"/>
      <c r="RD349" s="4"/>
      <c r="RE349" s="4"/>
      <c r="RF349" s="4"/>
      <c r="RG349" s="4"/>
      <c r="RH349" s="4"/>
      <c r="RI349" s="4"/>
      <c r="RJ349" s="4"/>
      <c r="RK349" s="4"/>
      <c r="RL349" s="4"/>
      <c r="RM349" s="4"/>
      <c r="RN349" s="4"/>
      <c r="RO349" s="4"/>
      <c r="RP349" s="4"/>
      <c r="RQ349" s="4"/>
      <c r="RR349" s="4"/>
      <c r="RS349" s="4"/>
      <c r="RT349" s="4"/>
      <c r="RU349" s="4"/>
      <c r="RV349" s="4"/>
      <c r="RW349" s="4"/>
      <c r="RX349" s="4"/>
      <c r="RY349" s="4"/>
      <c r="RZ349" s="4"/>
      <c r="SA349" s="4"/>
      <c r="SB349" s="4"/>
      <c r="SC349" s="4"/>
      <c r="SD349" s="4"/>
      <c r="SE349" s="4"/>
      <c r="SF349" s="4"/>
      <c r="SG349" s="4"/>
      <c r="SH349" s="4"/>
      <c r="SI349" s="4"/>
      <c r="SJ349" s="4"/>
      <c r="SK349" s="4"/>
      <c r="SL349" s="4"/>
      <c r="SM349" s="4"/>
      <c r="SN349" s="4"/>
      <c r="SO349" s="4"/>
      <c r="SP349" s="4"/>
      <c r="SQ349" s="4"/>
      <c r="SR349" s="4"/>
      <c r="SS349" s="4"/>
      <c r="ST349" s="4"/>
      <c r="SU349" s="4"/>
      <c r="SV349" s="4"/>
      <c r="SW349" s="4"/>
      <c r="SX349" s="4"/>
      <c r="SY349" s="4"/>
      <c r="SZ349" s="4"/>
      <c r="TA349" s="4"/>
      <c r="TB349" s="4"/>
      <c r="TC349" s="4"/>
      <c r="TD349" s="4"/>
      <c r="TE349" s="4"/>
      <c r="TF349" s="4"/>
      <c r="TG349" s="4"/>
      <c r="TH349" s="4"/>
      <c r="TI349" s="4"/>
      <c r="TJ349" s="4"/>
      <c r="TK349" s="4"/>
      <c r="TL349" s="4"/>
      <c r="TM349" s="4"/>
      <c r="TN349" s="4"/>
      <c r="TO349" s="4"/>
      <c r="TP349" s="4"/>
      <c r="TQ349" s="4"/>
      <c r="TR349" s="4"/>
      <c r="TS349" s="4"/>
      <c r="TT349" s="4"/>
      <c r="TU349" s="4"/>
      <c r="TV349" s="4"/>
      <c r="TW349" s="4"/>
      <c r="TX349" s="4"/>
      <c r="TY349" s="4"/>
      <c r="TZ349" s="4"/>
      <c r="UA349" s="4"/>
      <c r="UB349" s="4"/>
      <c r="UC349" s="4"/>
      <c r="UD349" s="4"/>
      <c r="UE349" s="4"/>
      <c r="UF349" s="4"/>
      <c r="UG349" s="4"/>
      <c r="UH349" s="4"/>
      <c r="UI349" s="4"/>
      <c r="UJ349" s="4"/>
      <c r="UK349" s="4"/>
      <c r="UL349" s="4"/>
      <c r="UM349" s="4"/>
      <c r="UN349" s="4"/>
      <c r="UO349" s="4"/>
      <c r="UP349" s="4"/>
      <c r="UQ349" s="4"/>
      <c r="UR349" s="4"/>
      <c r="US349" s="4"/>
      <c r="UT349" s="4"/>
      <c r="UU349" s="4"/>
      <c r="UV349" s="4"/>
      <c r="UW349" s="4"/>
      <c r="UX349" s="4"/>
      <c r="UY349" s="4"/>
      <c r="UZ349" s="4"/>
      <c r="VA349" s="4"/>
      <c r="VB349" s="4"/>
      <c r="VC349" s="4"/>
      <c r="VD349" s="4"/>
      <c r="VE349" s="4"/>
      <c r="VF349" s="4"/>
      <c r="VG349" s="4"/>
      <c r="VH349" s="4"/>
      <c r="VI349" s="4"/>
      <c r="VJ349" s="4"/>
      <c r="VK349" s="4"/>
      <c r="VL349" s="4"/>
      <c r="VM349" s="4"/>
      <c r="VN349" s="4"/>
    </row>
    <row r="350" spans="14:586" x14ac:dyDescent="0.25"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/>
      <c r="OO350" s="4"/>
      <c r="OP350" s="4"/>
      <c r="OQ350" s="4"/>
      <c r="OR350" s="4"/>
      <c r="OS350" s="4"/>
      <c r="OT350" s="4"/>
      <c r="OU350" s="4"/>
      <c r="OV350" s="4"/>
      <c r="OW350" s="4"/>
      <c r="OX350" s="4"/>
      <c r="OY350" s="4"/>
      <c r="OZ350" s="4"/>
      <c r="PA350" s="4"/>
      <c r="PB350" s="4"/>
      <c r="PC350" s="4"/>
      <c r="PD350" s="4"/>
      <c r="PE350" s="4"/>
      <c r="PF350" s="4"/>
      <c r="PG350" s="4"/>
      <c r="PH350" s="4"/>
      <c r="PI350" s="4"/>
      <c r="PJ350" s="4"/>
      <c r="PK350" s="4"/>
      <c r="PL350" s="4"/>
      <c r="PM350" s="4"/>
      <c r="PN350" s="4"/>
      <c r="PO350" s="4"/>
      <c r="PP350" s="4"/>
      <c r="PQ350" s="4"/>
      <c r="PR350" s="4"/>
      <c r="PS350" s="4"/>
      <c r="PT350" s="4"/>
      <c r="PU350" s="4"/>
      <c r="PV350" s="4"/>
      <c r="PW350" s="4"/>
      <c r="PX350" s="4"/>
      <c r="PY350" s="4"/>
      <c r="PZ350" s="4"/>
      <c r="QA350" s="4"/>
      <c r="QB350" s="4"/>
      <c r="QC350" s="4"/>
      <c r="QD350" s="4"/>
      <c r="QE350" s="4"/>
      <c r="QF350" s="4"/>
      <c r="QG350" s="4"/>
      <c r="QH350" s="4"/>
      <c r="QI350" s="4"/>
      <c r="QJ350" s="4"/>
      <c r="QK350" s="4"/>
      <c r="QL350" s="4"/>
      <c r="QM350" s="4"/>
      <c r="QN350" s="4"/>
      <c r="QO350" s="4"/>
      <c r="QP350" s="4"/>
      <c r="QQ350" s="4"/>
      <c r="QR350" s="4"/>
      <c r="QS350" s="4"/>
      <c r="QT350" s="4"/>
      <c r="QU350" s="4"/>
      <c r="QV350" s="4"/>
      <c r="QW350" s="4"/>
      <c r="QX350" s="4"/>
      <c r="QY350" s="4"/>
      <c r="QZ350" s="4"/>
      <c r="RA350" s="4"/>
      <c r="RB350" s="4"/>
      <c r="RC350" s="4"/>
      <c r="RD350" s="4"/>
      <c r="RE350" s="4"/>
      <c r="RF350" s="4"/>
      <c r="RG350" s="4"/>
      <c r="RH350" s="4"/>
      <c r="RI350" s="4"/>
      <c r="RJ350" s="4"/>
      <c r="RK350" s="4"/>
      <c r="RL350" s="4"/>
      <c r="RM350" s="4"/>
      <c r="RN350" s="4"/>
      <c r="RO350" s="4"/>
      <c r="RP350" s="4"/>
      <c r="RQ350" s="4"/>
      <c r="RR350" s="4"/>
      <c r="RS350" s="4"/>
      <c r="RT350" s="4"/>
      <c r="RU350" s="4"/>
      <c r="RV350" s="4"/>
      <c r="RW350" s="4"/>
      <c r="RX350" s="4"/>
      <c r="RY350" s="4"/>
      <c r="RZ350" s="4"/>
      <c r="SA350" s="4"/>
      <c r="SB350" s="4"/>
      <c r="SC350" s="4"/>
      <c r="SD350" s="4"/>
      <c r="SE350" s="4"/>
      <c r="SF350" s="4"/>
      <c r="SG350" s="4"/>
      <c r="SH350" s="4"/>
      <c r="SI350" s="4"/>
      <c r="SJ350" s="4"/>
      <c r="SK350" s="4"/>
      <c r="SL350" s="4"/>
      <c r="SM350" s="4"/>
      <c r="SN350" s="4"/>
      <c r="SO350" s="4"/>
      <c r="SP350" s="4"/>
      <c r="SQ350" s="4"/>
      <c r="SR350" s="4"/>
      <c r="SS350" s="4"/>
      <c r="ST350" s="4"/>
      <c r="SU350" s="4"/>
      <c r="SV350" s="4"/>
      <c r="SW350" s="4"/>
      <c r="SX350" s="4"/>
      <c r="SY350" s="4"/>
      <c r="SZ350" s="4"/>
      <c r="TA350" s="4"/>
      <c r="TB350" s="4"/>
      <c r="TC350" s="4"/>
      <c r="TD350" s="4"/>
      <c r="TE350" s="4"/>
      <c r="TF350" s="4"/>
      <c r="TG350" s="4"/>
      <c r="TH350" s="4"/>
      <c r="TI350" s="4"/>
      <c r="TJ350" s="4"/>
      <c r="TK350" s="4"/>
      <c r="TL350" s="4"/>
      <c r="TM350" s="4"/>
      <c r="TN350" s="4"/>
      <c r="TO350" s="4"/>
      <c r="TP350" s="4"/>
      <c r="TQ350" s="4"/>
      <c r="TR350" s="4"/>
      <c r="TS350" s="4"/>
      <c r="TT350" s="4"/>
      <c r="TU350" s="4"/>
      <c r="TV350" s="4"/>
      <c r="TW350" s="4"/>
      <c r="TX350" s="4"/>
      <c r="TY350" s="4"/>
      <c r="TZ350" s="4"/>
      <c r="UA350" s="4"/>
      <c r="UB350" s="4"/>
      <c r="UC350" s="4"/>
      <c r="UD350" s="4"/>
      <c r="UE350" s="4"/>
      <c r="UF350" s="4"/>
      <c r="UG350" s="4"/>
      <c r="UH350" s="4"/>
      <c r="UI350" s="4"/>
      <c r="UJ350" s="4"/>
      <c r="UK350" s="4"/>
      <c r="UL350" s="4"/>
      <c r="UM350" s="4"/>
      <c r="UN350" s="4"/>
      <c r="UO350" s="4"/>
      <c r="UP350" s="4"/>
      <c r="UQ350" s="4"/>
      <c r="UR350" s="4"/>
      <c r="US350" s="4"/>
      <c r="UT350" s="4"/>
      <c r="UU350" s="4"/>
      <c r="UV350" s="4"/>
      <c r="UW350" s="4"/>
      <c r="UX350" s="4"/>
      <c r="UY350" s="4"/>
      <c r="UZ350" s="4"/>
      <c r="VA350" s="4"/>
      <c r="VB350" s="4"/>
      <c r="VC350" s="4"/>
      <c r="VD350" s="4"/>
      <c r="VE350" s="4"/>
      <c r="VF350" s="4"/>
      <c r="VG350" s="4"/>
      <c r="VH350" s="4"/>
      <c r="VI350" s="4"/>
      <c r="VJ350" s="4"/>
      <c r="VK350" s="4"/>
      <c r="VL350" s="4"/>
      <c r="VM350" s="4"/>
      <c r="VN350" s="4"/>
    </row>
    <row r="351" spans="14:586" x14ac:dyDescent="0.25"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/>
      <c r="OP351" s="4"/>
      <c r="OQ351" s="4"/>
      <c r="OR351" s="4"/>
      <c r="OS351" s="4"/>
      <c r="OT351" s="4"/>
      <c r="OU351" s="4"/>
      <c r="OV351" s="4"/>
      <c r="OW351" s="4"/>
      <c r="OX351" s="4"/>
      <c r="OY351" s="4"/>
      <c r="OZ351" s="4"/>
      <c r="PA351" s="4"/>
      <c r="PB351" s="4"/>
      <c r="PC351" s="4"/>
      <c r="PD351" s="4"/>
      <c r="PE351" s="4"/>
      <c r="PF351" s="4"/>
      <c r="PG351" s="4"/>
      <c r="PH351" s="4"/>
      <c r="PI351" s="4"/>
      <c r="PJ351" s="4"/>
      <c r="PK351" s="4"/>
      <c r="PL351" s="4"/>
      <c r="PM351" s="4"/>
      <c r="PN351" s="4"/>
      <c r="PO351" s="4"/>
      <c r="PP351" s="4"/>
      <c r="PQ351" s="4"/>
      <c r="PR351" s="4"/>
      <c r="PS351" s="4"/>
      <c r="PT351" s="4"/>
      <c r="PU351" s="4"/>
      <c r="PV351" s="4"/>
      <c r="PW351" s="4"/>
      <c r="PX351" s="4"/>
      <c r="PY351" s="4"/>
      <c r="PZ351" s="4"/>
      <c r="QA351" s="4"/>
      <c r="QB351" s="4"/>
      <c r="QC351" s="4"/>
      <c r="QD351" s="4"/>
      <c r="QE351" s="4"/>
      <c r="QF351" s="4"/>
      <c r="QG351" s="4"/>
      <c r="QH351" s="4"/>
      <c r="QI351" s="4"/>
      <c r="QJ351" s="4"/>
      <c r="QK351" s="4"/>
      <c r="QL351" s="4"/>
      <c r="QM351" s="4"/>
      <c r="QN351" s="4"/>
      <c r="QO351" s="4"/>
      <c r="QP351" s="4"/>
      <c r="QQ351" s="4"/>
      <c r="QR351" s="4"/>
      <c r="QS351" s="4"/>
      <c r="QT351" s="4"/>
      <c r="QU351" s="4"/>
      <c r="QV351" s="4"/>
      <c r="QW351" s="4"/>
      <c r="QX351" s="4"/>
      <c r="QY351" s="4"/>
      <c r="QZ351" s="4"/>
      <c r="RA351" s="4"/>
      <c r="RB351" s="4"/>
      <c r="RC351" s="4"/>
      <c r="RD351" s="4"/>
      <c r="RE351" s="4"/>
      <c r="RF351" s="4"/>
      <c r="RG351" s="4"/>
      <c r="RH351" s="4"/>
      <c r="RI351" s="4"/>
      <c r="RJ351" s="4"/>
      <c r="RK351" s="4"/>
      <c r="RL351" s="4"/>
      <c r="RM351" s="4"/>
      <c r="RN351" s="4"/>
      <c r="RO351" s="4"/>
      <c r="RP351" s="4"/>
      <c r="RQ351" s="4"/>
      <c r="RR351" s="4"/>
      <c r="RS351" s="4"/>
      <c r="RT351" s="4"/>
      <c r="RU351" s="4"/>
      <c r="RV351" s="4"/>
      <c r="RW351" s="4"/>
      <c r="RX351" s="4"/>
      <c r="RY351" s="4"/>
      <c r="RZ351" s="4"/>
      <c r="SA351" s="4"/>
      <c r="SB351" s="4"/>
      <c r="SC351" s="4"/>
      <c r="SD351" s="4"/>
      <c r="SE351" s="4"/>
      <c r="SF351" s="4"/>
      <c r="SG351" s="4"/>
      <c r="SH351" s="4"/>
      <c r="SI351" s="4"/>
      <c r="SJ351" s="4"/>
      <c r="SK351" s="4"/>
      <c r="SL351" s="4"/>
      <c r="SM351" s="4"/>
      <c r="SN351" s="4"/>
      <c r="SO351" s="4"/>
      <c r="SP351" s="4"/>
      <c r="SQ351" s="4"/>
      <c r="SR351" s="4"/>
      <c r="SS351" s="4"/>
      <c r="ST351" s="4"/>
      <c r="SU351" s="4"/>
      <c r="SV351" s="4"/>
      <c r="SW351" s="4"/>
      <c r="SX351" s="4"/>
      <c r="SY351" s="4"/>
      <c r="SZ351" s="4"/>
      <c r="TA351" s="4"/>
      <c r="TB351" s="4"/>
      <c r="TC351" s="4"/>
      <c r="TD351" s="4"/>
      <c r="TE351" s="4"/>
      <c r="TF351" s="4"/>
      <c r="TG351" s="4"/>
      <c r="TH351" s="4"/>
      <c r="TI351" s="4"/>
      <c r="TJ351" s="4"/>
      <c r="TK351" s="4"/>
      <c r="TL351" s="4"/>
      <c r="TM351" s="4"/>
      <c r="TN351" s="4"/>
      <c r="TO351" s="4"/>
      <c r="TP351" s="4"/>
      <c r="TQ351" s="4"/>
      <c r="TR351" s="4"/>
      <c r="TS351" s="4"/>
      <c r="TT351" s="4"/>
      <c r="TU351" s="4"/>
      <c r="TV351" s="4"/>
      <c r="TW351" s="4"/>
      <c r="TX351" s="4"/>
      <c r="TY351" s="4"/>
      <c r="TZ351" s="4"/>
      <c r="UA351" s="4"/>
      <c r="UB351" s="4"/>
      <c r="UC351" s="4"/>
      <c r="UD351" s="4"/>
      <c r="UE351" s="4"/>
      <c r="UF351" s="4"/>
      <c r="UG351" s="4"/>
      <c r="UH351" s="4"/>
      <c r="UI351" s="4"/>
      <c r="UJ351" s="4"/>
      <c r="UK351" s="4"/>
      <c r="UL351" s="4"/>
      <c r="UM351" s="4"/>
      <c r="UN351" s="4"/>
      <c r="UO351" s="4"/>
      <c r="UP351" s="4"/>
      <c r="UQ351" s="4"/>
      <c r="UR351" s="4"/>
      <c r="US351" s="4"/>
      <c r="UT351" s="4"/>
      <c r="UU351" s="4"/>
      <c r="UV351" s="4"/>
      <c r="UW351" s="4"/>
      <c r="UX351" s="4"/>
      <c r="UY351" s="4"/>
      <c r="UZ351" s="4"/>
      <c r="VA351" s="4"/>
      <c r="VB351" s="4"/>
      <c r="VC351" s="4"/>
      <c r="VD351" s="4"/>
      <c r="VE351" s="4"/>
      <c r="VF351" s="4"/>
      <c r="VG351" s="4"/>
      <c r="VH351" s="4"/>
      <c r="VI351" s="4"/>
      <c r="VJ351" s="4"/>
      <c r="VK351" s="4"/>
      <c r="VL351" s="4"/>
      <c r="VM351" s="4"/>
      <c r="VN351" s="4"/>
    </row>
    <row r="352" spans="14:586" x14ac:dyDescent="0.25"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/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/>
      <c r="OO352" s="4"/>
      <c r="OP352" s="4"/>
      <c r="OQ352" s="4"/>
      <c r="OR352" s="4"/>
      <c r="OS352" s="4"/>
      <c r="OT352" s="4"/>
      <c r="OU352" s="4"/>
      <c r="OV352" s="4"/>
      <c r="OW352" s="4"/>
      <c r="OX352" s="4"/>
      <c r="OY352" s="4"/>
      <c r="OZ352" s="4"/>
      <c r="PA352" s="4"/>
      <c r="PB352" s="4"/>
      <c r="PC352" s="4"/>
      <c r="PD352" s="4"/>
      <c r="PE352" s="4"/>
      <c r="PF352" s="4"/>
      <c r="PG352" s="4"/>
      <c r="PH352" s="4"/>
      <c r="PI352" s="4"/>
      <c r="PJ352" s="4"/>
      <c r="PK352" s="4"/>
      <c r="PL352" s="4"/>
      <c r="PM352" s="4"/>
      <c r="PN352" s="4"/>
      <c r="PO352" s="4"/>
      <c r="PP352" s="4"/>
      <c r="PQ352" s="4"/>
      <c r="PR352" s="4"/>
      <c r="PS352" s="4"/>
      <c r="PT352" s="4"/>
      <c r="PU352" s="4"/>
      <c r="PV352" s="4"/>
      <c r="PW352" s="4"/>
      <c r="PX352" s="4"/>
      <c r="PY352" s="4"/>
      <c r="PZ352" s="4"/>
      <c r="QA352" s="4"/>
      <c r="QB352" s="4"/>
      <c r="QC352" s="4"/>
      <c r="QD352" s="4"/>
      <c r="QE352" s="4"/>
      <c r="QF352" s="4"/>
      <c r="QG352" s="4"/>
      <c r="QH352" s="4"/>
      <c r="QI352" s="4"/>
      <c r="QJ352" s="4"/>
      <c r="QK352" s="4"/>
      <c r="QL352" s="4"/>
      <c r="QM352" s="4"/>
      <c r="QN352" s="4"/>
      <c r="QO352" s="4"/>
      <c r="QP352" s="4"/>
      <c r="QQ352" s="4"/>
      <c r="QR352" s="4"/>
      <c r="QS352" s="4"/>
      <c r="QT352" s="4"/>
      <c r="QU352" s="4"/>
      <c r="QV352" s="4"/>
      <c r="QW352" s="4"/>
      <c r="QX352" s="4"/>
      <c r="QY352" s="4"/>
      <c r="QZ352" s="4"/>
      <c r="RA352" s="4"/>
      <c r="RB352" s="4"/>
      <c r="RC352" s="4"/>
      <c r="RD352" s="4"/>
      <c r="RE352" s="4"/>
      <c r="RF352" s="4"/>
      <c r="RG352" s="4"/>
      <c r="RH352" s="4"/>
      <c r="RI352" s="4"/>
      <c r="RJ352" s="4"/>
      <c r="RK352" s="4"/>
      <c r="RL352" s="4"/>
      <c r="RM352" s="4"/>
      <c r="RN352" s="4"/>
      <c r="RO352" s="4"/>
      <c r="RP352" s="4"/>
      <c r="RQ352" s="4"/>
      <c r="RR352" s="4"/>
      <c r="RS352" s="4"/>
      <c r="RT352" s="4"/>
      <c r="RU352" s="4"/>
      <c r="RV352" s="4"/>
      <c r="RW352" s="4"/>
      <c r="RX352" s="4"/>
      <c r="RY352" s="4"/>
      <c r="RZ352" s="4"/>
      <c r="SA352" s="4"/>
      <c r="SB352" s="4"/>
      <c r="SC352" s="4"/>
      <c r="SD352" s="4"/>
      <c r="SE352" s="4"/>
      <c r="SF352" s="4"/>
      <c r="SG352" s="4"/>
      <c r="SH352" s="4"/>
      <c r="SI352" s="4"/>
      <c r="SJ352" s="4"/>
      <c r="SK352" s="4"/>
      <c r="SL352" s="4"/>
      <c r="SM352" s="4"/>
      <c r="SN352" s="4"/>
      <c r="SO352" s="4"/>
      <c r="SP352" s="4"/>
      <c r="SQ352" s="4"/>
      <c r="SR352" s="4"/>
      <c r="SS352" s="4"/>
      <c r="ST352" s="4"/>
      <c r="SU352" s="4"/>
      <c r="SV352" s="4"/>
      <c r="SW352" s="4"/>
      <c r="SX352" s="4"/>
      <c r="SY352" s="4"/>
      <c r="SZ352" s="4"/>
      <c r="TA352" s="4"/>
      <c r="TB352" s="4"/>
      <c r="TC352" s="4"/>
      <c r="TD352" s="4"/>
      <c r="TE352" s="4"/>
      <c r="TF352" s="4"/>
      <c r="TG352" s="4"/>
      <c r="TH352" s="4"/>
      <c r="TI352" s="4"/>
      <c r="TJ352" s="4"/>
      <c r="TK352" s="4"/>
      <c r="TL352" s="4"/>
      <c r="TM352" s="4"/>
      <c r="TN352" s="4"/>
      <c r="TO352" s="4"/>
      <c r="TP352" s="4"/>
      <c r="TQ352" s="4"/>
      <c r="TR352" s="4"/>
      <c r="TS352" s="4"/>
      <c r="TT352" s="4"/>
      <c r="TU352" s="4"/>
      <c r="TV352" s="4"/>
      <c r="TW352" s="4"/>
      <c r="TX352" s="4"/>
      <c r="TY352" s="4"/>
      <c r="TZ352" s="4"/>
      <c r="UA352" s="4"/>
      <c r="UB352" s="4"/>
      <c r="UC352" s="4"/>
      <c r="UD352" s="4"/>
      <c r="UE352" s="4"/>
      <c r="UF352" s="4"/>
      <c r="UG352" s="4"/>
      <c r="UH352" s="4"/>
      <c r="UI352" s="4"/>
      <c r="UJ352" s="4"/>
      <c r="UK352" s="4"/>
      <c r="UL352" s="4"/>
      <c r="UM352" s="4"/>
      <c r="UN352" s="4"/>
      <c r="UO352" s="4"/>
      <c r="UP352" s="4"/>
      <c r="UQ352" s="4"/>
      <c r="UR352" s="4"/>
      <c r="US352" s="4"/>
      <c r="UT352" s="4"/>
      <c r="UU352" s="4"/>
      <c r="UV352" s="4"/>
      <c r="UW352" s="4"/>
      <c r="UX352" s="4"/>
      <c r="UY352" s="4"/>
      <c r="UZ352" s="4"/>
      <c r="VA352" s="4"/>
      <c r="VB352" s="4"/>
      <c r="VC352" s="4"/>
      <c r="VD352" s="4"/>
      <c r="VE352" s="4"/>
      <c r="VF352" s="4"/>
      <c r="VG352" s="4"/>
      <c r="VH352" s="4"/>
      <c r="VI352" s="4"/>
      <c r="VJ352" s="4"/>
      <c r="VK352" s="4"/>
      <c r="VL352" s="4"/>
      <c r="VM352" s="4"/>
      <c r="VN352" s="4"/>
    </row>
    <row r="353" spans="14:586" x14ac:dyDescent="0.25"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/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4"/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/>
      <c r="OO353" s="4"/>
      <c r="OP353" s="4"/>
      <c r="OQ353" s="4"/>
      <c r="OR353" s="4"/>
      <c r="OS353" s="4"/>
      <c r="OT353" s="4"/>
      <c r="OU353" s="4"/>
      <c r="OV353" s="4"/>
      <c r="OW353" s="4"/>
      <c r="OX353" s="4"/>
      <c r="OY353" s="4"/>
      <c r="OZ353" s="4"/>
      <c r="PA353" s="4"/>
      <c r="PB353" s="4"/>
      <c r="PC353" s="4"/>
      <c r="PD353" s="4"/>
      <c r="PE353" s="4"/>
      <c r="PF353" s="4"/>
      <c r="PG353" s="4"/>
      <c r="PH353" s="4"/>
      <c r="PI353" s="4"/>
      <c r="PJ353" s="4"/>
      <c r="PK353" s="4"/>
      <c r="PL353" s="4"/>
      <c r="PM353" s="4"/>
      <c r="PN353" s="4"/>
      <c r="PO353" s="4"/>
      <c r="PP353" s="4"/>
      <c r="PQ353" s="4"/>
      <c r="PR353" s="4"/>
      <c r="PS353" s="4"/>
      <c r="PT353" s="4"/>
      <c r="PU353" s="4"/>
      <c r="PV353" s="4"/>
      <c r="PW353" s="4"/>
      <c r="PX353" s="4"/>
      <c r="PY353" s="4"/>
      <c r="PZ353" s="4"/>
      <c r="QA353" s="4"/>
      <c r="QB353" s="4"/>
      <c r="QC353" s="4"/>
      <c r="QD353" s="4"/>
      <c r="QE353" s="4"/>
      <c r="QF353" s="4"/>
      <c r="QG353" s="4"/>
      <c r="QH353" s="4"/>
      <c r="QI353" s="4"/>
      <c r="QJ353" s="4"/>
      <c r="QK353" s="4"/>
      <c r="QL353" s="4"/>
      <c r="QM353" s="4"/>
      <c r="QN353" s="4"/>
      <c r="QO353" s="4"/>
      <c r="QP353" s="4"/>
      <c r="QQ353" s="4"/>
      <c r="QR353" s="4"/>
      <c r="QS353" s="4"/>
      <c r="QT353" s="4"/>
      <c r="QU353" s="4"/>
      <c r="QV353" s="4"/>
      <c r="QW353" s="4"/>
      <c r="QX353" s="4"/>
      <c r="QY353" s="4"/>
      <c r="QZ353" s="4"/>
      <c r="RA353" s="4"/>
      <c r="RB353" s="4"/>
      <c r="RC353" s="4"/>
      <c r="RD353" s="4"/>
      <c r="RE353" s="4"/>
      <c r="RF353" s="4"/>
      <c r="RG353" s="4"/>
      <c r="RH353" s="4"/>
      <c r="RI353" s="4"/>
      <c r="RJ353" s="4"/>
      <c r="RK353" s="4"/>
      <c r="RL353" s="4"/>
      <c r="RM353" s="4"/>
      <c r="RN353" s="4"/>
      <c r="RO353" s="4"/>
      <c r="RP353" s="4"/>
      <c r="RQ353" s="4"/>
      <c r="RR353" s="4"/>
      <c r="RS353" s="4"/>
      <c r="RT353" s="4"/>
      <c r="RU353" s="4"/>
      <c r="RV353" s="4"/>
      <c r="RW353" s="4"/>
      <c r="RX353" s="4"/>
      <c r="RY353" s="4"/>
      <c r="RZ353" s="4"/>
      <c r="SA353" s="4"/>
      <c r="SB353" s="4"/>
      <c r="SC353" s="4"/>
      <c r="SD353" s="4"/>
      <c r="SE353" s="4"/>
      <c r="SF353" s="4"/>
      <c r="SG353" s="4"/>
      <c r="SH353" s="4"/>
      <c r="SI353" s="4"/>
      <c r="SJ353" s="4"/>
      <c r="SK353" s="4"/>
      <c r="SL353" s="4"/>
      <c r="SM353" s="4"/>
      <c r="SN353" s="4"/>
      <c r="SO353" s="4"/>
      <c r="SP353" s="4"/>
      <c r="SQ353" s="4"/>
      <c r="SR353" s="4"/>
      <c r="SS353" s="4"/>
      <c r="ST353" s="4"/>
      <c r="SU353" s="4"/>
      <c r="SV353" s="4"/>
      <c r="SW353" s="4"/>
      <c r="SX353" s="4"/>
      <c r="SY353" s="4"/>
      <c r="SZ353" s="4"/>
      <c r="TA353" s="4"/>
      <c r="TB353" s="4"/>
      <c r="TC353" s="4"/>
      <c r="TD353" s="4"/>
      <c r="TE353" s="4"/>
      <c r="TF353" s="4"/>
      <c r="TG353" s="4"/>
      <c r="TH353" s="4"/>
      <c r="TI353" s="4"/>
      <c r="TJ353" s="4"/>
      <c r="TK353" s="4"/>
      <c r="TL353" s="4"/>
      <c r="TM353" s="4"/>
      <c r="TN353" s="4"/>
      <c r="TO353" s="4"/>
      <c r="TP353" s="4"/>
      <c r="TQ353" s="4"/>
      <c r="TR353" s="4"/>
      <c r="TS353" s="4"/>
      <c r="TT353" s="4"/>
      <c r="TU353" s="4"/>
      <c r="TV353" s="4"/>
      <c r="TW353" s="4"/>
      <c r="TX353" s="4"/>
      <c r="TY353" s="4"/>
      <c r="TZ353" s="4"/>
      <c r="UA353" s="4"/>
      <c r="UB353" s="4"/>
      <c r="UC353" s="4"/>
      <c r="UD353" s="4"/>
      <c r="UE353" s="4"/>
      <c r="UF353" s="4"/>
      <c r="UG353" s="4"/>
      <c r="UH353" s="4"/>
      <c r="UI353" s="4"/>
      <c r="UJ353" s="4"/>
      <c r="UK353" s="4"/>
      <c r="UL353" s="4"/>
      <c r="UM353" s="4"/>
      <c r="UN353" s="4"/>
      <c r="UO353" s="4"/>
      <c r="UP353" s="4"/>
      <c r="UQ353" s="4"/>
      <c r="UR353" s="4"/>
      <c r="US353" s="4"/>
      <c r="UT353" s="4"/>
      <c r="UU353" s="4"/>
      <c r="UV353" s="4"/>
      <c r="UW353" s="4"/>
      <c r="UX353" s="4"/>
      <c r="UY353" s="4"/>
      <c r="UZ353" s="4"/>
      <c r="VA353" s="4"/>
      <c r="VB353" s="4"/>
      <c r="VC353" s="4"/>
      <c r="VD353" s="4"/>
      <c r="VE353" s="4"/>
      <c r="VF353" s="4"/>
      <c r="VG353" s="4"/>
      <c r="VH353" s="4"/>
      <c r="VI353" s="4"/>
      <c r="VJ353" s="4"/>
      <c r="VK353" s="4"/>
      <c r="VL353" s="4"/>
      <c r="VM353" s="4"/>
      <c r="VN353" s="4"/>
    </row>
    <row r="354" spans="14:586" x14ac:dyDescent="0.25"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/>
      <c r="OO354" s="4"/>
      <c r="OP354" s="4"/>
      <c r="OQ354" s="4"/>
      <c r="OR354" s="4"/>
      <c r="OS354" s="4"/>
      <c r="OT354" s="4"/>
      <c r="OU354" s="4"/>
      <c r="OV354" s="4"/>
      <c r="OW354" s="4"/>
      <c r="OX354" s="4"/>
      <c r="OY354" s="4"/>
      <c r="OZ354" s="4"/>
      <c r="PA354" s="4"/>
      <c r="PB354" s="4"/>
      <c r="PC354" s="4"/>
      <c r="PD354" s="4"/>
      <c r="PE354" s="4"/>
      <c r="PF354" s="4"/>
      <c r="PG354" s="4"/>
      <c r="PH354" s="4"/>
      <c r="PI354" s="4"/>
      <c r="PJ354" s="4"/>
      <c r="PK354" s="4"/>
      <c r="PL354" s="4"/>
      <c r="PM354" s="4"/>
      <c r="PN354" s="4"/>
      <c r="PO354" s="4"/>
      <c r="PP354" s="4"/>
      <c r="PQ354" s="4"/>
      <c r="PR354" s="4"/>
      <c r="PS354" s="4"/>
      <c r="PT354" s="4"/>
      <c r="PU354" s="4"/>
      <c r="PV354" s="4"/>
      <c r="PW354" s="4"/>
      <c r="PX354" s="4"/>
      <c r="PY354" s="4"/>
      <c r="PZ354" s="4"/>
      <c r="QA354" s="4"/>
      <c r="QB354" s="4"/>
      <c r="QC354" s="4"/>
      <c r="QD354" s="4"/>
      <c r="QE354" s="4"/>
      <c r="QF354" s="4"/>
      <c r="QG354" s="4"/>
      <c r="QH354" s="4"/>
      <c r="QI354" s="4"/>
      <c r="QJ354" s="4"/>
      <c r="QK354" s="4"/>
      <c r="QL354" s="4"/>
      <c r="QM354" s="4"/>
      <c r="QN354" s="4"/>
      <c r="QO354" s="4"/>
      <c r="QP354" s="4"/>
      <c r="QQ354" s="4"/>
      <c r="QR354" s="4"/>
      <c r="QS354" s="4"/>
      <c r="QT354" s="4"/>
      <c r="QU354" s="4"/>
      <c r="QV354" s="4"/>
      <c r="QW354" s="4"/>
      <c r="QX354" s="4"/>
      <c r="QY354" s="4"/>
      <c r="QZ354" s="4"/>
      <c r="RA354" s="4"/>
      <c r="RB354" s="4"/>
      <c r="RC354" s="4"/>
      <c r="RD354" s="4"/>
      <c r="RE354" s="4"/>
      <c r="RF354" s="4"/>
      <c r="RG354" s="4"/>
      <c r="RH354" s="4"/>
      <c r="RI354" s="4"/>
      <c r="RJ354" s="4"/>
      <c r="RK354" s="4"/>
      <c r="RL354" s="4"/>
      <c r="RM354" s="4"/>
      <c r="RN354" s="4"/>
      <c r="RO354" s="4"/>
      <c r="RP354" s="4"/>
      <c r="RQ354" s="4"/>
      <c r="RR354" s="4"/>
      <c r="RS354" s="4"/>
      <c r="RT354" s="4"/>
      <c r="RU354" s="4"/>
      <c r="RV354" s="4"/>
      <c r="RW354" s="4"/>
      <c r="RX354" s="4"/>
      <c r="RY354" s="4"/>
      <c r="RZ354" s="4"/>
      <c r="SA354" s="4"/>
      <c r="SB354" s="4"/>
      <c r="SC354" s="4"/>
      <c r="SD354" s="4"/>
      <c r="SE354" s="4"/>
      <c r="SF354" s="4"/>
      <c r="SG354" s="4"/>
      <c r="SH354" s="4"/>
      <c r="SI354" s="4"/>
      <c r="SJ354" s="4"/>
      <c r="SK354" s="4"/>
      <c r="SL354" s="4"/>
      <c r="SM354" s="4"/>
      <c r="SN354" s="4"/>
      <c r="SO354" s="4"/>
      <c r="SP354" s="4"/>
      <c r="SQ354" s="4"/>
      <c r="SR354" s="4"/>
      <c r="SS354" s="4"/>
      <c r="ST354" s="4"/>
      <c r="SU354" s="4"/>
      <c r="SV354" s="4"/>
      <c r="SW354" s="4"/>
      <c r="SX354" s="4"/>
      <c r="SY354" s="4"/>
      <c r="SZ354" s="4"/>
      <c r="TA354" s="4"/>
      <c r="TB354" s="4"/>
      <c r="TC354" s="4"/>
      <c r="TD354" s="4"/>
      <c r="TE354" s="4"/>
      <c r="TF354" s="4"/>
      <c r="TG354" s="4"/>
      <c r="TH354" s="4"/>
      <c r="TI354" s="4"/>
      <c r="TJ354" s="4"/>
      <c r="TK354" s="4"/>
      <c r="TL354" s="4"/>
      <c r="TM354" s="4"/>
      <c r="TN354" s="4"/>
      <c r="TO354" s="4"/>
      <c r="TP354" s="4"/>
      <c r="TQ354" s="4"/>
      <c r="TR354" s="4"/>
      <c r="TS354" s="4"/>
      <c r="TT354" s="4"/>
      <c r="TU354" s="4"/>
      <c r="TV354" s="4"/>
      <c r="TW354" s="4"/>
      <c r="TX354" s="4"/>
      <c r="TY354" s="4"/>
      <c r="TZ354" s="4"/>
      <c r="UA354" s="4"/>
      <c r="UB354" s="4"/>
      <c r="UC354" s="4"/>
      <c r="UD354" s="4"/>
      <c r="UE354" s="4"/>
      <c r="UF354" s="4"/>
      <c r="UG354" s="4"/>
      <c r="UH354" s="4"/>
      <c r="UI354" s="4"/>
      <c r="UJ354" s="4"/>
      <c r="UK354" s="4"/>
      <c r="UL354" s="4"/>
      <c r="UM354" s="4"/>
      <c r="UN354" s="4"/>
      <c r="UO354" s="4"/>
      <c r="UP354" s="4"/>
      <c r="UQ354" s="4"/>
      <c r="UR354" s="4"/>
      <c r="US354" s="4"/>
      <c r="UT354" s="4"/>
      <c r="UU354" s="4"/>
      <c r="UV354" s="4"/>
      <c r="UW354" s="4"/>
      <c r="UX354" s="4"/>
      <c r="UY354" s="4"/>
      <c r="UZ354" s="4"/>
      <c r="VA354" s="4"/>
      <c r="VB354" s="4"/>
      <c r="VC354" s="4"/>
      <c r="VD354" s="4"/>
      <c r="VE354" s="4"/>
      <c r="VF354" s="4"/>
      <c r="VG354" s="4"/>
      <c r="VH354" s="4"/>
      <c r="VI354" s="4"/>
      <c r="VJ354" s="4"/>
      <c r="VK354" s="4"/>
      <c r="VL354" s="4"/>
      <c r="VM354" s="4"/>
      <c r="VN354" s="4"/>
    </row>
    <row r="355" spans="14:586" x14ac:dyDescent="0.25"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/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4"/>
      <c r="PE355" s="4"/>
      <c r="PF355" s="4"/>
      <c r="PG355" s="4"/>
      <c r="PH355" s="4"/>
      <c r="PI355" s="4"/>
      <c r="PJ355" s="4"/>
      <c r="PK355" s="4"/>
      <c r="PL355" s="4"/>
      <c r="PM355" s="4"/>
      <c r="PN355" s="4"/>
      <c r="PO355" s="4"/>
      <c r="PP355" s="4"/>
      <c r="PQ355" s="4"/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/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4"/>
      <c r="QR355" s="4"/>
      <c r="QS355" s="4"/>
      <c r="QT355" s="4"/>
      <c r="QU355" s="4"/>
      <c r="QV355" s="4"/>
      <c r="QW355" s="4"/>
      <c r="QX355" s="4"/>
      <c r="QY355" s="4"/>
      <c r="QZ355" s="4"/>
      <c r="RA355" s="4"/>
      <c r="RB355" s="4"/>
      <c r="RC355" s="4"/>
      <c r="RD355" s="4"/>
      <c r="RE355" s="4"/>
      <c r="RF355" s="4"/>
      <c r="RG355" s="4"/>
      <c r="RH355" s="4"/>
      <c r="RI355" s="4"/>
      <c r="RJ355" s="4"/>
      <c r="RK355" s="4"/>
      <c r="RL355" s="4"/>
      <c r="RM355" s="4"/>
      <c r="RN355" s="4"/>
      <c r="RO355" s="4"/>
      <c r="RP355" s="4"/>
      <c r="RQ355" s="4"/>
      <c r="RR355" s="4"/>
      <c r="RS355" s="4"/>
      <c r="RT355" s="4"/>
      <c r="RU355" s="4"/>
      <c r="RV355" s="4"/>
      <c r="RW355" s="4"/>
      <c r="RX355" s="4"/>
      <c r="RY355" s="4"/>
      <c r="RZ355" s="4"/>
      <c r="SA355" s="4"/>
      <c r="SB355" s="4"/>
      <c r="SC355" s="4"/>
      <c r="SD355" s="4"/>
      <c r="SE355" s="4"/>
      <c r="SF355" s="4"/>
      <c r="SG355" s="4"/>
      <c r="SH355" s="4"/>
      <c r="SI355" s="4"/>
      <c r="SJ355" s="4"/>
      <c r="SK355" s="4"/>
      <c r="SL355" s="4"/>
      <c r="SM355" s="4"/>
      <c r="SN355" s="4"/>
      <c r="SO355" s="4"/>
      <c r="SP355" s="4"/>
      <c r="SQ355" s="4"/>
      <c r="SR355" s="4"/>
      <c r="SS355" s="4"/>
      <c r="ST355" s="4"/>
      <c r="SU355" s="4"/>
      <c r="SV355" s="4"/>
      <c r="SW355" s="4"/>
      <c r="SX355" s="4"/>
      <c r="SY355" s="4"/>
      <c r="SZ355" s="4"/>
      <c r="TA355" s="4"/>
      <c r="TB355" s="4"/>
      <c r="TC355" s="4"/>
      <c r="TD355" s="4"/>
      <c r="TE355" s="4"/>
      <c r="TF355" s="4"/>
      <c r="TG355" s="4"/>
      <c r="TH355" s="4"/>
      <c r="TI355" s="4"/>
      <c r="TJ355" s="4"/>
      <c r="TK355" s="4"/>
      <c r="TL355" s="4"/>
      <c r="TM355" s="4"/>
      <c r="TN355" s="4"/>
      <c r="TO355" s="4"/>
      <c r="TP355" s="4"/>
      <c r="TQ355" s="4"/>
      <c r="TR355" s="4"/>
      <c r="TS355" s="4"/>
      <c r="TT355" s="4"/>
      <c r="TU355" s="4"/>
      <c r="TV355" s="4"/>
      <c r="TW355" s="4"/>
      <c r="TX355" s="4"/>
      <c r="TY355" s="4"/>
      <c r="TZ355" s="4"/>
      <c r="UA355" s="4"/>
      <c r="UB355" s="4"/>
      <c r="UC355" s="4"/>
      <c r="UD355" s="4"/>
      <c r="UE355" s="4"/>
      <c r="UF355" s="4"/>
      <c r="UG355" s="4"/>
      <c r="UH355" s="4"/>
      <c r="UI355" s="4"/>
      <c r="UJ355" s="4"/>
      <c r="UK355" s="4"/>
      <c r="UL355" s="4"/>
      <c r="UM355" s="4"/>
      <c r="UN355" s="4"/>
      <c r="UO355" s="4"/>
      <c r="UP355" s="4"/>
      <c r="UQ355" s="4"/>
      <c r="UR355" s="4"/>
      <c r="US355" s="4"/>
      <c r="UT355" s="4"/>
      <c r="UU355" s="4"/>
      <c r="UV355" s="4"/>
      <c r="UW355" s="4"/>
      <c r="UX355" s="4"/>
      <c r="UY355" s="4"/>
      <c r="UZ355" s="4"/>
      <c r="VA355" s="4"/>
      <c r="VB355" s="4"/>
      <c r="VC355" s="4"/>
      <c r="VD355" s="4"/>
      <c r="VE355" s="4"/>
      <c r="VF355" s="4"/>
      <c r="VG355" s="4"/>
      <c r="VH355" s="4"/>
      <c r="VI355" s="4"/>
      <c r="VJ355" s="4"/>
      <c r="VK355" s="4"/>
      <c r="VL355" s="4"/>
      <c r="VM355" s="4"/>
      <c r="VN355" s="4"/>
    </row>
    <row r="356" spans="14:586" x14ac:dyDescent="0.25"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/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/>
      <c r="OO356" s="4"/>
      <c r="OP356" s="4"/>
      <c r="OQ356" s="4"/>
      <c r="OR356" s="4"/>
      <c r="OS356" s="4"/>
      <c r="OT356" s="4"/>
      <c r="OU356" s="4"/>
      <c r="OV356" s="4"/>
      <c r="OW356" s="4"/>
      <c r="OX356" s="4"/>
      <c r="OY356" s="4"/>
      <c r="OZ356" s="4"/>
      <c r="PA356" s="4"/>
      <c r="PB356" s="4"/>
      <c r="PC356" s="4"/>
      <c r="PD356" s="4"/>
      <c r="PE356" s="4"/>
      <c r="PF356" s="4"/>
      <c r="PG356" s="4"/>
      <c r="PH356" s="4"/>
      <c r="PI356" s="4"/>
      <c r="PJ356" s="4"/>
      <c r="PK356" s="4"/>
      <c r="PL356" s="4"/>
      <c r="PM356" s="4"/>
      <c r="PN356" s="4"/>
      <c r="PO356" s="4"/>
      <c r="PP356" s="4"/>
      <c r="PQ356" s="4"/>
      <c r="PR356" s="4"/>
      <c r="PS356" s="4"/>
      <c r="PT356" s="4"/>
      <c r="PU356" s="4"/>
      <c r="PV356" s="4"/>
      <c r="PW356" s="4"/>
      <c r="PX356" s="4"/>
      <c r="PY356" s="4"/>
      <c r="PZ356" s="4"/>
      <c r="QA356" s="4"/>
      <c r="QB356" s="4"/>
      <c r="QC356" s="4"/>
      <c r="QD356" s="4"/>
      <c r="QE356" s="4"/>
      <c r="QF356" s="4"/>
      <c r="QG356" s="4"/>
      <c r="QH356" s="4"/>
      <c r="QI356" s="4"/>
      <c r="QJ356" s="4"/>
      <c r="QK356" s="4"/>
      <c r="QL356" s="4"/>
      <c r="QM356" s="4"/>
      <c r="QN356" s="4"/>
      <c r="QO356" s="4"/>
      <c r="QP356" s="4"/>
      <c r="QQ356" s="4"/>
      <c r="QR356" s="4"/>
      <c r="QS356" s="4"/>
      <c r="QT356" s="4"/>
      <c r="QU356" s="4"/>
      <c r="QV356" s="4"/>
      <c r="QW356" s="4"/>
      <c r="QX356" s="4"/>
      <c r="QY356" s="4"/>
      <c r="QZ356" s="4"/>
      <c r="RA356" s="4"/>
      <c r="RB356" s="4"/>
      <c r="RC356" s="4"/>
      <c r="RD356" s="4"/>
      <c r="RE356" s="4"/>
      <c r="RF356" s="4"/>
      <c r="RG356" s="4"/>
      <c r="RH356" s="4"/>
      <c r="RI356" s="4"/>
      <c r="RJ356" s="4"/>
      <c r="RK356" s="4"/>
      <c r="RL356" s="4"/>
      <c r="RM356" s="4"/>
      <c r="RN356" s="4"/>
      <c r="RO356" s="4"/>
      <c r="RP356" s="4"/>
      <c r="RQ356" s="4"/>
      <c r="RR356" s="4"/>
      <c r="RS356" s="4"/>
      <c r="RT356" s="4"/>
      <c r="RU356" s="4"/>
      <c r="RV356" s="4"/>
      <c r="RW356" s="4"/>
      <c r="RX356" s="4"/>
      <c r="RY356" s="4"/>
      <c r="RZ356" s="4"/>
      <c r="SA356" s="4"/>
      <c r="SB356" s="4"/>
      <c r="SC356" s="4"/>
      <c r="SD356" s="4"/>
      <c r="SE356" s="4"/>
      <c r="SF356" s="4"/>
      <c r="SG356" s="4"/>
      <c r="SH356" s="4"/>
      <c r="SI356" s="4"/>
      <c r="SJ356" s="4"/>
      <c r="SK356" s="4"/>
      <c r="SL356" s="4"/>
      <c r="SM356" s="4"/>
      <c r="SN356" s="4"/>
      <c r="SO356" s="4"/>
      <c r="SP356" s="4"/>
      <c r="SQ356" s="4"/>
      <c r="SR356" s="4"/>
      <c r="SS356" s="4"/>
      <c r="ST356" s="4"/>
      <c r="SU356" s="4"/>
      <c r="SV356" s="4"/>
      <c r="SW356" s="4"/>
      <c r="SX356" s="4"/>
      <c r="SY356" s="4"/>
      <c r="SZ356" s="4"/>
      <c r="TA356" s="4"/>
      <c r="TB356" s="4"/>
      <c r="TC356" s="4"/>
      <c r="TD356" s="4"/>
      <c r="TE356" s="4"/>
      <c r="TF356" s="4"/>
      <c r="TG356" s="4"/>
      <c r="TH356" s="4"/>
      <c r="TI356" s="4"/>
      <c r="TJ356" s="4"/>
      <c r="TK356" s="4"/>
      <c r="TL356" s="4"/>
      <c r="TM356" s="4"/>
      <c r="TN356" s="4"/>
      <c r="TO356" s="4"/>
      <c r="TP356" s="4"/>
      <c r="TQ356" s="4"/>
      <c r="TR356" s="4"/>
      <c r="TS356" s="4"/>
      <c r="TT356" s="4"/>
      <c r="TU356" s="4"/>
      <c r="TV356" s="4"/>
      <c r="TW356" s="4"/>
      <c r="TX356" s="4"/>
      <c r="TY356" s="4"/>
      <c r="TZ356" s="4"/>
      <c r="UA356" s="4"/>
      <c r="UB356" s="4"/>
      <c r="UC356" s="4"/>
      <c r="UD356" s="4"/>
      <c r="UE356" s="4"/>
      <c r="UF356" s="4"/>
      <c r="UG356" s="4"/>
      <c r="UH356" s="4"/>
      <c r="UI356" s="4"/>
      <c r="UJ356" s="4"/>
      <c r="UK356" s="4"/>
      <c r="UL356" s="4"/>
      <c r="UM356" s="4"/>
      <c r="UN356" s="4"/>
      <c r="UO356" s="4"/>
      <c r="UP356" s="4"/>
      <c r="UQ356" s="4"/>
      <c r="UR356" s="4"/>
      <c r="US356" s="4"/>
      <c r="UT356" s="4"/>
      <c r="UU356" s="4"/>
      <c r="UV356" s="4"/>
      <c r="UW356" s="4"/>
      <c r="UX356" s="4"/>
      <c r="UY356" s="4"/>
      <c r="UZ356" s="4"/>
      <c r="VA356" s="4"/>
      <c r="VB356" s="4"/>
      <c r="VC356" s="4"/>
      <c r="VD356" s="4"/>
      <c r="VE356" s="4"/>
      <c r="VF356" s="4"/>
      <c r="VG356" s="4"/>
      <c r="VH356" s="4"/>
      <c r="VI356" s="4"/>
      <c r="VJ356" s="4"/>
      <c r="VK356" s="4"/>
      <c r="VL356" s="4"/>
      <c r="VM356" s="4"/>
      <c r="VN356" s="4"/>
    </row>
    <row r="357" spans="14:586" x14ac:dyDescent="0.25"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/>
      <c r="OO357" s="4"/>
      <c r="OP357" s="4"/>
      <c r="OQ357" s="4"/>
      <c r="OR357" s="4"/>
      <c r="OS357" s="4"/>
      <c r="OT357" s="4"/>
      <c r="OU357" s="4"/>
      <c r="OV357" s="4"/>
      <c r="OW357" s="4"/>
      <c r="OX357" s="4"/>
      <c r="OY357" s="4"/>
      <c r="OZ357" s="4"/>
      <c r="PA357" s="4"/>
      <c r="PB357" s="4"/>
      <c r="PC357" s="4"/>
      <c r="PD357" s="4"/>
      <c r="PE357" s="4"/>
      <c r="PF357" s="4"/>
      <c r="PG357" s="4"/>
      <c r="PH357" s="4"/>
      <c r="PI357" s="4"/>
      <c r="PJ357" s="4"/>
      <c r="PK357" s="4"/>
      <c r="PL357" s="4"/>
      <c r="PM357" s="4"/>
      <c r="PN357" s="4"/>
      <c r="PO357" s="4"/>
      <c r="PP357" s="4"/>
      <c r="PQ357" s="4"/>
      <c r="PR357" s="4"/>
      <c r="PS357" s="4"/>
      <c r="PT357" s="4"/>
      <c r="PU357" s="4"/>
      <c r="PV357" s="4"/>
      <c r="PW357" s="4"/>
      <c r="PX357" s="4"/>
      <c r="PY357" s="4"/>
      <c r="PZ357" s="4"/>
      <c r="QA357" s="4"/>
      <c r="QB357" s="4"/>
      <c r="QC357" s="4"/>
      <c r="QD357" s="4"/>
      <c r="QE357" s="4"/>
      <c r="QF357" s="4"/>
      <c r="QG357" s="4"/>
      <c r="QH357" s="4"/>
      <c r="QI357" s="4"/>
      <c r="QJ357" s="4"/>
      <c r="QK357" s="4"/>
      <c r="QL357" s="4"/>
      <c r="QM357" s="4"/>
      <c r="QN357" s="4"/>
      <c r="QO357" s="4"/>
      <c r="QP357" s="4"/>
      <c r="QQ357" s="4"/>
      <c r="QR357" s="4"/>
      <c r="QS357" s="4"/>
      <c r="QT357" s="4"/>
      <c r="QU357" s="4"/>
      <c r="QV357" s="4"/>
      <c r="QW357" s="4"/>
      <c r="QX357" s="4"/>
      <c r="QY357" s="4"/>
      <c r="QZ357" s="4"/>
      <c r="RA357" s="4"/>
      <c r="RB357" s="4"/>
      <c r="RC357" s="4"/>
      <c r="RD357" s="4"/>
      <c r="RE357" s="4"/>
      <c r="RF357" s="4"/>
      <c r="RG357" s="4"/>
      <c r="RH357" s="4"/>
      <c r="RI357" s="4"/>
      <c r="RJ357" s="4"/>
      <c r="RK357" s="4"/>
      <c r="RL357" s="4"/>
      <c r="RM357" s="4"/>
      <c r="RN357" s="4"/>
      <c r="RO357" s="4"/>
      <c r="RP357" s="4"/>
      <c r="RQ357" s="4"/>
      <c r="RR357" s="4"/>
      <c r="RS357" s="4"/>
      <c r="RT357" s="4"/>
      <c r="RU357" s="4"/>
      <c r="RV357" s="4"/>
      <c r="RW357" s="4"/>
      <c r="RX357" s="4"/>
      <c r="RY357" s="4"/>
      <c r="RZ357" s="4"/>
      <c r="SA357" s="4"/>
      <c r="SB357" s="4"/>
      <c r="SC357" s="4"/>
      <c r="SD357" s="4"/>
      <c r="SE357" s="4"/>
      <c r="SF357" s="4"/>
      <c r="SG357" s="4"/>
      <c r="SH357" s="4"/>
      <c r="SI357" s="4"/>
      <c r="SJ357" s="4"/>
      <c r="SK357" s="4"/>
      <c r="SL357" s="4"/>
      <c r="SM357" s="4"/>
      <c r="SN357" s="4"/>
      <c r="SO357" s="4"/>
      <c r="SP357" s="4"/>
      <c r="SQ357" s="4"/>
      <c r="SR357" s="4"/>
      <c r="SS357" s="4"/>
      <c r="ST357" s="4"/>
      <c r="SU357" s="4"/>
      <c r="SV357" s="4"/>
      <c r="SW357" s="4"/>
      <c r="SX357" s="4"/>
      <c r="SY357" s="4"/>
      <c r="SZ357" s="4"/>
      <c r="TA357" s="4"/>
      <c r="TB357" s="4"/>
      <c r="TC357" s="4"/>
      <c r="TD357" s="4"/>
      <c r="TE357" s="4"/>
      <c r="TF357" s="4"/>
      <c r="TG357" s="4"/>
      <c r="TH357" s="4"/>
      <c r="TI357" s="4"/>
      <c r="TJ357" s="4"/>
      <c r="TK357" s="4"/>
      <c r="TL357" s="4"/>
      <c r="TM357" s="4"/>
      <c r="TN357" s="4"/>
      <c r="TO357" s="4"/>
      <c r="TP357" s="4"/>
      <c r="TQ357" s="4"/>
      <c r="TR357" s="4"/>
      <c r="TS357" s="4"/>
      <c r="TT357" s="4"/>
      <c r="TU357" s="4"/>
      <c r="TV357" s="4"/>
      <c r="TW357" s="4"/>
      <c r="TX357" s="4"/>
      <c r="TY357" s="4"/>
      <c r="TZ357" s="4"/>
      <c r="UA357" s="4"/>
      <c r="UB357" s="4"/>
      <c r="UC357" s="4"/>
      <c r="UD357" s="4"/>
      <c r="UE357" s="4"/>
      <c r="UF357" s="4"/>
      <c r="UG357" s="4"/>
      <c r="UH357" s="4"/>
      <c r="UI357" s="4"/>
      <c r="UJ357" s="4"/>
      <c r="UK357" s="4"/>
      <c r="UL357" s="4"/>
      <c r="UM357" s="4"/>
      <c r="UN357" s="4"/>
      <c r="UO357" s="4"/>
      <c r="UP357" s="4"/>
      <c r="UQ357" s="4"/>
      <c r="UR357" s="4"/>
      <c r="US357" s="4"/>
      <c r="UT357" s="4"/>
      <c r="UU357" s="4"/>
      <c r="UV357" s="4"/>
      <c r="UW357" s="4"/>
      <c r="UX357" s="4"/>
      <c r="UY357" s="4"/>
      <c r="UZ357" s="4"/>
      <c r="VA357" s="4"/>
      <c r="VB357" s="4"/>
      <c r="VC357" s="4"/>
      <c r="VD357" s="4"/>
      <c r="VE357" s="4"/>
      <c r="VF357" s="4"/>
      <c r="VG357" s="4"/>
      <c r="VH357" s="4"/>
      <c r="VI357" s="4"/>
      <c r="VJ357" s="4"/>
      <c r="VK357" s="4"/>
      <c r="VL357" s="4"/>
      <c r="VM357" s="4"/>
      <c r="VN357" s="4"/>
    </row>
    <row r="358" spans="14:586" x14ac:dyDescent="0.25"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/>
      <c r="OP358" s="4"/>
      <c r="OQ358" s="4"/>
      <c r="OR358" s="4"/>
      <c r="OS358" s="4"/>
      <c r="OT358" s="4"/>
      <c r="OU358" s="4"/>
      <c r="OV358" s="4"/>
      <c r="OW358" s="4"/>
      <c r="OX358" s="4"/>
      <c r="OY358" s="4"/>
      <c r="OZ358" s="4"/>
      <c r="PA358" s="4"/>
      <c r="PB358" s="4"/>
      <c r="PC358" s="4"/>
      <c r="PD358" s="4"/>
      <c r="PE358" s="4"/>
      <c r="PF358" s="4"/>
      <c r="PG358" s="4"/>
      <c r="PH358" s="4"/>
      <c r="PI358" s="4"/>
      <c r="PJ358" s="4"/>
      <c r="PK358" s="4"/>
      <c r="PL358" s="4"/>
      <c r="PM358" s="4"/>
      <c r="PN358" s="4"/>
      <c r="PO358" s="4"/>
      <c r="PP358" s="4"/>
      <c r="PQ358" s="4"/>
      <c r="PR358" s="4"/>
      <c r="PS358" s="4"/>
      <c r="PT358" s="4"/>
      <c r="PU358" s="4"/>
      <c r="PV358" s="4"/>
      <c r="PW358" s="4"/>
      <c r="PX358" s="4"/>
      <c r="PY358" s="4"/>
      <c r="PZ358" s="4"/>
      <c r="QA358" s="4"/>
      <c r="QB358" s="4"/>
      <c r="QC358" s="4"/>
      <c r="QD358" s="4"/>
      <c r="QE358" s="4"/>
      <c r="QF358" s="4"/>
      <c r="QG358" s="4"/>
      <c r="QH358" s="4"/>
      <c r="QI358" s="4"/>
      <c r="QJ358" s="4"/>
      <c r="QK358" s="4"/>
      <c r="QL358" s="4"/>
      <c r="QM358" s="4"/>
      <c r="QN358" s="4"/>
      <c r="QO358" s="4"/>
      <c r="QP358" s="4"/>
      <c r="QQ358" s="4"/>
      <c r="QR358" s="4"/>
      <c r="QS358" s="4"/>
      <c r="QT358" s="4"/>
      <c r="QU358" s="4"/>
      <c r="QV358" s="4"/>
      <c r="QW358" s="4"/>
      <c r="QX358" s="4"/>
      <c r="QY358" s="4"/>
      <c r="QZ358" s="4"/>
      <c r="RA358" s="4"/>
      <c r="RB358" s="4"/>
      <c r="RC358" s="4"/>
      <c r="RD358" s="4"/>
      <c r="RE358" s="4"/>
      <c r="RF358" s="4"/>
      <c r="RG358" s="4"/>
      <c r="RH358" s="4"/>
      <c r="RI358" s="4"/>
      <c r="RJ358" s="4"/>
      <c r="RK358" s="4"/>
      <c r="RL358" s="4"/>
      <c r="RM358" s="4"/>
      <c r="RN358" s="4"/>
      <c r="RO358" s="4"/>
      <c r="RP358" s="4"/>
      <c r="RQ358" s="4"/>
      <c r="RR358" s="4"/>
      <c r="RS358" s="4"/>
      <c r="RT358" s="4"/>
      <c r="RU358" s="4"/>
      <c r="RV358" s="4"/>
      <c r="RW358" s="4"/>
      <c r="RX358" s="4"/>
      <c r="RY358" s="4"/>
      <c r="RZ358" s="4"/>
      <c r="SA358" s="4"/>
      <c r="SB358" s="4"/>
      <c r="SC358" s="4"/>
      <c r="SD358" s="4"/>
      <c r="SE358" s="4"/>
      <c r="SF358" s="4"/>
      <c r="SG358" s="4"/>
      <c r="SH358" s="4"/>
      <c r="SI358" s="4"/>
      <c r="SJ358" s="4"/>
      <c r="SK358" s="4"/>
      <c r="SL358" s="4"/>
      <c r="SM358" s="4"/>
      <c r="SN358" s="4"/>
      <c r="SO358" s="4"/>
      <c r="SP358" s="4"/>
      <c r="SQ358" s="4"/>
      <c r="SR358" s="4"/>
      <c r="SS358" s="4"/>
      <c r="ST358" s="4"/>
      <c r="SU358" s="4"/>
      <c r="SV358" s="4"/>
      <c r="SW358" s="4"/>
      <c r="SX358" s="4"/>
      <c r="SY358" s="4"/>
      <c r="SZ358" s="4"/>
      <c r="TA358" s="4"/>
      <c r="TB358" s="4"/>
      <c r="TC358" s="4"/>
      <c r="TD358" s="4"/>
      <c r="TE358" s="4"/>
      <c r="TF358" s="4"/>
      <c r="TG358" s="4"/>
      <c r="TH358" s="4"/>
      <c r="TI358" s="4"/>
      <c r="TJ358" s="4"/>
      <c r="TK358" s="4"/>
      <c r="TL358" s="4"/>
      <c r="TM358" s="4"/>
      <c r="TN358" s="4"/>
      <c r="TO358" s="4"/>
      <c r="TP358" s="4"/>
      <c r="TQ358" s="4"/>
      <c r="TR358" s="4"/>
      <c r="TS358" s="4"/>
      <c r="TT358" s="4"/>
      <c r="TU358" s="4"/>
      <c r="TV358" s="4"/>
      <c r="TW358" s="4"/>
      <c r="TX358" s="4"/>
      <c r="TY358" s="4"/>
      <c r="TZ358" s="4"/>
      <c r="UA358" s="4"/>
      <c r="UB358" s="4"/>
      <c r="UC358" s="4"/>
      <c r="UD358" s="4"/>
      <c r="UE358" s="4"/>
      <c r="UF358" s="4"/>
      <c r="UG358" s="4"/>
      <c r="UH358" s="4"/>
      <c r="UI358" s="4"/>
      <c r="UJ358" s="4"/>
      <c r="UK358" s="4"/>
      <c r="UL358" s="4"/>
      <c r="UM358" s="4"/>
      <c r="UN358" s="4"/>
      <c r="UO358" s="4"/>
      <c r="UP358" s="4"/>
      <c r="UQ358" s="4"/>
      <c r="UR358" s="4"/>
      <c r="US358" s="4"/>
      <c r="UT358" s="4"/>
      <c r="UU358" s="4"/>
      <c r="UV358" s="4"/>
      <c r="UW358" s="4"/>
      <c r="UX358" s="4"/>
      <c r="UY358" s="4"/>
      <c r="UZ358" s="4"/>
      <c r="VA358" s="4"/>
      <c r="VB358" s="4"/>
      <c r="VC358" s="4"/>
      <c r="VD358" s="4"/>
      <c r="VE358" s="4"/>
      <c r="VF358" s="4"/>
      <c r="VG358" s="4"/>
      <c r="VH358" s="4"/>
      <c r="VI358" s="4"/>
      <c r="VJ358" s="4"/>
      <c r="VK358" s="4"/>
      <c r="VL358" s="4"/>
      <c r="VM358" s="4"/>
      <c r="VN358" s="4"/>
    </row>
    <row r="359" spans="14:586" x14ac:dyDescent="0.25"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/>
      <c r="OP359" s="4"/>
      <c r="OQ359" s="4"/>
      <c r="OR359" s="4"/>
      <c r="OS359" s="4"/>
      <c r="OT359" s="4"/>
      <c r="OU359" s="4"/>
      <c r="OV359" s="4"/>
      <c r="OW359" s="4"/>
      <c r="OX359" s="4"/>
      <c r="OY359" s="4"/>
      <c r="OZ359" s="4"/>
      <c r="PA359" s="4"/>
      <c r="PB359" s="4"/>
      <c r="PC359" s="4"/>
      <c r="PD359" s="4"/>
      <c r="PE359" s="4"/>
      <c r="PF359" s="4"/>
      <c r="PG359" s="4"/>
      <c r="PH359" s="4"/>
      <c r="PI359" s="4"/>
      <c r="PJ359" s="4"/>
      <c r="PK359" s="4"/>
      <c r="PL359" s="4"/>
      <c r="PM359" s="4"/>
      <c r="PN359" s="4"/>
      <c r="PO359" s="4"/>
      <c r="PP359" s="4"/>
      <c r="PQ359" s="4"/>
      <c r="PR359" s="4"/>
      <c r="PS359" s="4"/>
      <c r="PT359" s="4"/>
      <c r="PU359" s="4"/>
      <c r="PV359" s="4"/>
      <c r="PW359" s="4"/>
      <c r="PX359" s="4"/>
      <c r="PY359" s="4"/>
      <c r="PZ359" s="4"/>
      <c r="QA359" s="4"/>
      <c r="QB359" s="4"/>
      <c r="QC359" s="4"/>
      <c r="QD359" s="4"/>
      <c r="QE359" s="4"/>
      <c r="QF359" s="4"/>
      <c r="QG359" s="4"/>
      <c r="QH359" s="4"/>
      <c r="QI359" s="4"/>
      <c r="QJ359" s="4"/>
      <c r="QK359" s="4"/>
      <c r="QL359" s="4"/>
      <c r="QM359" s="4"/>
      <c r="QN359" s="4"/>
      <c r="QO359" s="4"/>
      <c r="QP359" s="4"/>
      <c r="QQ359" s="4"/>
      <c r="QR359" s="4"/>
      <c r="QS359" s="4"/>
      <c r="QT359" s="4"/>
      <c r="QU359" s="4"/>
      <c r="QV359" s="4"/>
      <c r="QW359" s="4"/>
      <c r="QX359" s="4"/>
      <c r="QY359" s="4"/>
      <c r="QZ359" s="4"/>
      <c r="RA359" s="4"/>
      <c r="RB359" s="4"/>
      <c r="RC359" s="4"/>
      <c r="RD359" s="4"/>
      <c r="RE359" s="4"/>
      <c r="RF359" s="4"/>
      <c r="RG359" s="4"/>
      <c r="RH359" s="4"/>
      <c r="RI359" s="4"/>
      <c r="RJ359" s="4"/>
      <c r="RK359" s="4"/>
      <c r="RL359" s="4"/>
      <c r="RM359" s="4"/>
      <c r="RN359" s="4"/>
      <c r="RO359" s="4"/>
      <c r="RP359" s="4"/>
      <c r="RQ359" s="4"/>
      <c r="RR359" s="4"/>
      <c r="RS359" s="4"/>
      <c r="RT359" s="4"/>
      <c r="RU359" s="4"/>
      <c r="RV359" s="4"/>
      <c r="RW359" s="4"/>
      <c r="RX359" s="4"/>
      <c r="RY359" s="4"/>
      <c r="RZ359" s="4"/>
      <c r="SA359" s="4"/>
      <c r="SB359" s="4"/>
      <c r="SC359" s="4"/>
      <c r="SD359" s="4"/>
      <c r="SE359" s="4"/>
      <c r="SF359" s="4"/>
      <c r="SG359" s="4"/>
      <c r="SH359" s="4"/>
      <c r="SI359" s="4"/>
      <c r="SJ359" s="4"/>
      <c r="SK359" s="4"/>
      <c r="SL359" s="4"/>
      <c r="SM359" s="4"/>
      <c r="SN359" s="4"/>
      <c r="SO359" s="4"/>
      <c r="SP359" s="4"/>
      <c r="SQ359" s="4"/>
      <c r="SR359" s="4"/>
      <c r="SS359" s="4"/>
      <c r="ST359" s="4"/>
      <c r="SU359" s="4"/>
      <c r="SV359" s="4"/>
      <c r="SW359" s="4"/>
      <c r="SX359" s="4"/>
      <c r="SY359" s="4"/>
      <c r="SZ359" s="4"/>
      <c r="TA359" s="4"/>
      <c r="TB359" s="4"/>
      <c r="TC359" s="4"/>
      <c r="TD359" s="4"/>
      <c r="TE359" s="4"/>
      <c r="TF359" s="4"/>
      <c r="TG359" s="4"/>
      <c r="TH359" s="4"/>
      <c r="TI359" s="4"/>
      <c r="TJ359" s="4"/>
      <c r="TK359" s="4"/>
      <c r="TL359" s="4"/>
      <c r="TM359" s="4"/>
      <c r="TN359" s="4"/>
      <c r="TO359" s="4"/>
      <c r="TP359" s="4"/>
      <c r="TQ359" s="4"/>
      <c r="TR359" s="4"/>
      <c r="TS359" s="4"/>
      <c r="TT359" s="4"/>
      <c r="TU359" s="4"/>
      <c r="TV359" s="4"/>
      <c r="TW359" s="4"/>
      <c r="TX359" s="4"/>
      <c r="TY359" s="4"/>
      <c r="TZ359" s="4"/>
      <c r="UA359" s="4"/>
      <c r="UB359" s="4"/>
      <c r="UC359" s="4"/>
      <c r="UD359" s="4"/>
      <c r="UE359" s="4"/>
      <c r="UF359" s="4"/>
      <c r="UG359" s="4"/>
      <c r="UH359" s="4"/>
      <c r="UI359" s="4"/>
      <c r="UJ359" s="4"/>
      <c r="UK359" s="4"/>
      <c r="UL359" s="4"/>
      <c r="UM359" s="4"/>
      <c r="UN359" s="4"/>
      <c r="UO359" s="4"/>
      <c r="UP359" s="4"/>
      <c r="UQ359" s="4"/>
      <c r="UR359" s="4"/>
      <c r="US359" s="4"/>
      <c r="UT359" s="4"/>
      <c r="UU359" s="4"/>
      <c r="UV359" s="4"/>
      <c r="UW359" s="4"/>
      <c r="UX359" s="4"/>
      <c r="UY359" s="4"/>
      <c r="UZ359" s="4"/>
      <c r="VA359" s="4"/>
      <c r="VB359" s="4"/>
      <c r="VC359" s="4"/>
      <c r="VD359" s="4"/>
      <c r="VE359" s="4"/>
      <c r="VF359" s="4"/>
      <c r="VG359" s="4"/>
      <c r="VH359" s="4"/>
      <c r="VI359" s="4"/>
      <c r="VJ359" s="4"/>
      <c r="VK359" s="4"/>
      <c r="VL359" s="4"/>
      <c r="VM359" s="4"/>
      <c r="VN359" s="4"/>
    </row>
    <row r="360" spans="14:586" x14ac:dyDescent="0.25"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/>
      <c r="OP360" s="4"/>
      <c r="OQ360" s="4"/>
      <c r="OR360" s="4"/>
      <c r="OS360" s="4"/>
      <c r="OT360" s="4"/>
      <c r="OU360" s="4"/>
      <c r="OV360" s="4"/>
      <c r="OW360" s="4"/>
      <c r="OX360" s="4"/>
      <c r="OY360" s="4"/>
      <c r="OZ360" s="4"/>
      <c r="PA360" s="4"/>
      <c r="PB360" s="4"/>
      <c r="PC360" s="4"/>
      <c r="PD360" s="4"/>
      <c r="PE360" s="4"/>
      <c r="PF360" s="4"/>
      <c r="PG360" s="4"/>
      <c r="PH360" s="4"/>
      <c r="PI360" s="4"/>
      <c r="PJ360" s="4"/>
      <c r="PK360" s="4"/>
      <c r="PL360" s="4"/>
      <c r="PM360" s="4"/>
      <c r="PN360" s="4"/>
      <c r="PO360" s="4"/>
      <c r="PP360" s="4"/>
      <c r="PQ360" s="4"/>
      <c r="PR360" s="4"/>
      <c r="PS360" s="4"/>
      <c r="PT360" s="4"/>
      <c r="PU360" s="4"/>
      <c r="PV360" s="4"/>
      <c r="PW360" s="4"/>
      <c r="PX360" s="4"/>
      <c r="PY360" s="4"/>
      <c r="PZ360" s="4"/>
      <c r="QA360" s="4"/>
      <c r="QB360" s="4"/>
      <c r="QC360" s="4"/>
      <c r="QD360" s="4"/>
      <c r="QE360" s="4"/>
      <c r="QF360" s="4"/>
      <c r="QG360" s="4"/>
      <c r="QH360" s="4"/>
      <c r="QI360" s="4"/>
      <c r="QJ360" s="4"/>
      <c r="QK360" s="4"/>
      <c r="QL360" s="4"/>
      <c r="QM360" s="4"/>
      <c r="QN360" s="4"/>
      <c r="QO360" s="4"/>
      <c r="QP360" s="4"/>
      <c r="QQ360" s="4"/>
      <c r="QR360" s="4"/>
      <c r="QS360" s="4"/>
      <c r="QT360" s="4"/>
      <c r="QU360" s="4"/>
      <c r="QV360" s="4"/>
      <c r="QW360" s="4"/>
      <c r="QX360" s="4"/>
      <c r="QY360" s="4"/>
      <c r="QZ360" s="4"/>
      <c r="RA360" s="4"/>
      <c r="RB360" s="4"/>
      <c r="RC360" s="4"/>
      <c r="RD360" s="4"/>
      <c r="RE360" s="4"/>
      <c r="RF360" s="4"/>
      <c r="RG360" s="4"/>
      <c r="RH360" s="4"/>
      <c r="RI360" s="4"/>
      <c r="RJ360" s="4"/>
      <c r="RK360" s="4"/>
      <c r="RL360" s="4"/>
      <c r="RM360" s="4"/>
      <c r="RN360" s="4"/>
      <c r="RO360" s="4"/>
      <c r="RP360" s="4"/>
      <c r="RQ360" s="4"/>
      <c r="RR360" s="4"/>
      <c r="RS360" s="4"/>
      <c r="RT360" s="4"/>
      <c r="RU360" s="4"/>
      <c r="RV360" s="4"/>
      <c r="RW360" s="4"/>
      <c r="RX360" s="4"/>
      <c r="RY360" s="4"/>
      <c r="RZ360" s="4"/>
      <c r="SA360" s="4"/>
      <c r="SB360" s="4"/>
      <c r="SC360" s="4"/>
      <c r="SD360" s="4"/>
      <c r="SE360" s="4"/>
      <c r="SF360" s="4"/>
      <c r="SG360" s="4"/>
      <c r="SH360" s="4"/>
      <c r="SI360" s="4"/>
      <c r="SJ360" s="4"/>
      <c r="SK360" s="4"/>
      <c r="SL360" s="4"/>
      <c r="SM360" s="4"/>
      <c r="SN360" s="4"/>
      <c r="SO360" s="4"/>
      <c r="SP360" s="4"/>
      <c r="SQ360" s="4"/>
      <c r="SR360" s="4"/>
      <c r="SS360" s="4"/>
      <c r="ST360" s="4"/>
      <c r="SU360" s="4"/>
      <c r="SV360" s="4"/>
      <c r="SW360" s="4"/>
      <c r="SX360" s="4"/>
      <c r="SY360" s="4"/>
      <c r="SZ360" s="4"/>
      <c r="TA360" s="4"/>
      <c r="TB360" s="4"/>
      <c r="TC360" s="4"/>
      <c r="TD360" s="4"/>
      <c r="TE360" s="4"/>
      <c r="TF360" s="4"/>
      <c r="TG360" s="4"/>
      <c r="TH360" s="4"/>
      <c r="TI360" s="4"/>
      <c r="TJ360" s="4"/>
      <c r="TK360" s="4"/>
      <c r="TL360" s="4"/>
      <c r="TM360" s="4"/>
      <c r="TN360" s="4"/>
      <c r="TO360" s="4"/>
      <c r="TP360" s="4"/>
      <c r="TQ360" s="4"/>
      <c r="TR360" s="4"/>
      <c r="TS360" s="4"/>
      <c r="TT360" s="4"/>
      <c r="TU360" s="4"/>
      <c r="TV360" s="4"/>
      <c r="TW360" s="4"/>
      <c r="TX360" s="4"/>
      <c r="TY360" s="4"/>
      <c r="TZ360" s="4"/>
      <c r="UA360" s="4"/>
      <c r="UB360" s="4"/>
      <c r="UC360" s="4"/>
      <c r="UD360" s="4"/>
      <c r="UE360" s="4"/>
      <c r="UF360" s="4"/>
      <c r="UG360" s="4"/>
      <c r="UH360" s="4"/>
      <c r="UI360" s="4"/>
      <c r="UJ360" s="4"/>
      <c r="UK360" s="4"/>
      <c r="UL360" s="4"/>
      <c r="UM360" s="4"/>
      <c r="UN360" s="4"/>
      <c r="UO360" s="4"/>
      <c r="UP360" s="4"/>
      <c r="UQ360" s="4"/>
      <c r="UR360" s="4"/>
      <c r="US360" s="4"/>
      <c r="UT360" s="4"/>
      <c r="UU360" s="4"/>
      <c r="UV360" s="4"/>
      <c r="UW360" s="4"/>
      <c r="UX360" s="4"/>
      <c r="UY360" s="4"/>
      <c r="UZ360" s="4"/>
      <c r="VA360" s="4"/>
      <c r="VB360" s="4"/>
      <c r="VC360" s="4"/>
      <c r="VD360" s="4"/>
      <c r="VE360" s="4"/>
      <c r="VF360" s="4"/>
      <c r="VG360" s="4"/>
      <c r="VH360" s="4"/>
      <c r="VI360" s="4"/>
      <c r="VJ360" s="4"/>
      <c r="VK360" s="4"/>
      <c r="VL360" s="4"/>
      <c r="VM360" s="4"/>
      <c r="VN360" s="4"/>
    </row>
    <row r="361" spans="14:586" x14ac:dyDescent="0.25"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/>
      <c r="OP361" s="4"/>
      <c r="OQ361" s="4"/>
      <c r="OR361" s="4"/>
      <c r="OS361" s="4"/>
      <c r="OT361" s="4"/>
      <c r="OU361" s="4"/>
      <c r="OV361" s="4"/>
      <c r="OW361" s="4"/>
      <c r="OX361" s="4"/>
      <c r="OY361" s="4"/>
      <c r="OZ361" s="4"/>
      <c r="PA361" s="4"/>
      <c r="PB361" s="4"/>
      <c r="PC361" s="4"/>
      <c r="PD361" s="4"/>
      <c r="PE361" s="4"/>
      <c r="PF361" s="4"/>
      <c r="PG361" s="4"/>
      <c r="PH361" s="4"/>
      <c r="PI361" s="4"/>
      <c r="PJ361" s="4"/>
      <c r="PK361" s="4"/>
      <c r="PL361" s="4"/>
      <c r="PM361" s="4"/>
      <c r="PN361" s="4"/>
      <c r="PO361" s="4"/>
      <c r="PP361" s="4"/>
      <c r="PQ361" s="4"/>
      <c r="PR361" s="4"/>
      <c r="PS361" s="4"/>
      <c r="PT361" s="4"/>
      <c r="PU361" s="4"/>
      <c r="PV361" s="4"/>
      <c r="PW361" s="4"/>
      <c r="PX361" s="4"/>
      <c r="PY361" s="4"/>
      <c r="PZ361" s="4"/>
      <c r="QA361" s="4"/>
      <c r="QB361" s="4"/>
      <c r="QC361" s="4"/>
      <c r="QD361" s="4"/>
      <c r="QE361" s="4"/>
      <c r="QF361" s="4"/>
      <c r="QG361" s="4"/>
      <c r="QH361" s="4"/>
      <c r="QI361" s="4"/>
      <c r="QJ361" s="4"/>
      <c r="QK361" s="4"/>
      <c r="QL361" s="4"/>
      <c r="QM361" s="4"/>
      <c r="QN361" s="4"/>
      <c r="QO361" s="4"/>
      <c r="QP361" s="4"/>
      <c r="QQ361" s="4"/>
      <c r="QR361" s="4"/>
      <c r="QS361" s="4"/>
      <c r="QT361" s="4"/>
      <c r="QU361" s="4"/>
      <c r="QV361" s="4"/>
      <c r="QW361" s="4"/>
      <c r="QX361" s="4"/>
      <c r="QY361" s="4"/>
      <c r="QZ361" s="4"/>
      <c r="RA361" s="4"/>
      <c r="RB361" s="4"/>
      <c r="RC361" s="4"/>
      <c r="RD361" s="4"/>
      <c r="RE361" s="4"/>
      <c r="RF361" s="4"/>
      <c r="RG361" s="4"/>
      <c r="RH361" s="4"/>
      <c r="RI361" s="4"/>
      <c r="RJ361" s="4"/>
      <c r="RK361" s="4"/>
      <c r="RL361" s="4"/>
      <c r="RM361" s="4"/>
      <c r="RN361" s="4"/>
      <c r="RO361" s="4"/>
      <c r="RP361" s="4"/>
      <c r="RQ361" s="4"/>
      <c r="RR361" s="4"/>
      <c r="RS361" s="4"/>
      <c r="RT361" s="4"/>
      <c r="RU361" s="4"/>
      <c r="RV361" s="4"/>
      <c r="RW361" s="4"/>
      <c r="RX361" s="4"/>
      <c r="RY361" s="4"/>
      <c r="RZ361" s="4"/>
      <c r="SA361" s="4"/>
      <c r="SB361" s="4"/>
      <c r="SC361" s="4"/>
      <c r="SD361" s="4"/>
      <c r="SE361" s="4"/>
      <c r="SF361" s="4"/>
      <c r="SG361" s="4"/>
      <c r="SH361" s="4"/>
      <c r="SI361" s="4"/>
      <c r="SJ361" s="4"/>
      <c r="SK361" s="4"/>
      <c r="SL361" s="4"/>
      <c r="SM361" s="4"/>
      <c r="SN361" s="4"/>
      <c r="SO361" s="4"/>
      <c r="SP361" s="4"/>
      <c r="SQ361" s="4"/>
      <c r="SR361" s="4"/>
      <c r="SS361" s="4"/>
      <c r="ST361" s="4"/>
      <c r="SU361" s="4"/>
      <c r="SV361" s="4"/>
      <c r="SW361" s="4"/>
      <c r="SX361" s="4"/>
      <c r="SY361" s="4"/>
      <c r="SZ361" s="4"/>
      <c r="TA361" s="4"/>
      <c r="TB361" s="4"/>
      <c r="TC361" s="4"/>
      <c r="TD361" s="4"/>
      <c r="TE361" s="4"/>
      <c r="TF361" s="4"/>
      <c r="TG361" s="4"/>
      <c r="TH361" s="4"/>
      <c r="TI361" s="4"/>
      <c r="TJ361" s="4"/>
      <c r="TK361" s="4"/>
      <c r="TL361" s="4"/>
      <c r="TM361" s="4"/>
      <c r="TN361" s="4"/>
      <c r="TO361" s="4"/>
      <c r="TP361" s="4"/>
      <c r="TQ361" s="4"/>
      <c r="TR361" s="4"/>
      <c r="TS361" s="4"/>
      <c r="TT361" s="4"/>
      <c r="TU361" s="4"/>
      <c r="TV361" s="4"/>
      <c r="TW361" s="4"/>
      <c r="TX361" s="4"/>
      <c r="TY361" s="4"/>
      <c r="TZ361" s="4"/>
      <c r="UA361" s="4"/>
      <c r="UB361" s="4"/>
      <c r="UC361" s="4"/>
      <c r="UD361" s="4"/>
      <c r="UE361" s="4"/>
      <c r="UF361" s="4"/>
      <c r="UG361" s="4"/>
      <c r="UH361" s="4"/>
      <c r="UI361" s="4"/>
      <c r="UJ361" s="4"/>
      <c r="UK361" s="4"/>
      <c r="UL361" s="4"/>
      <c r="UM361" s="4"/>
      <c r="UN361" s="4"/>
      <c r="UO361" s="4"/>
      <c r="UP361" s="4"/>
      <c r="UQ361" s="4"/>
      <c r="UR361" s="4"/>
      <c r="US361" s="4"/>
      <c r="UT361" s="4"/>
      <c r="UU361" s="4"/>
      <c r="UV361" s="4"/>
      <c r="UW361" s="4"/>
      <c r="UX361" s="4"/>
      <c r="UY361" s="4"/>
      <c r="UZ361" s="4"/>
      <c r="VA361" s="4"/>
      <c r="VB361" s="4"/>
      <c r="VC361" s="4"/>
      <c r="VD361" s="4"/>
      <c r="VE361" s="4"/>
      <c r="VF361" s="4"/>
      <c r="VG361" s="4"/>
      <c r="VH361" s="4"/>
      <c r="VI361" s="4"/>
      <c r="VJ361" s="4"/>
      <c r="VK361" s="4"/>
      <c r="VL361" s="4"/>
      <c r="VM361" s="4"/>
      <c r="VN361" s="4"/>
    </row>
    <row r="362" spans="14:586" x14ac:dyDescent="0.25"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/>
      <c r="OE362" s="4"/>
      <c r="OF362" s="4"/>
      <c r="OG362" s="4"/>
      <c r="OH362" s="4"/>
      <c r="OI362" s="4"/>
      <c r="OJ362" s="4"/>
      <c r="OK362" s="4"/>
      <c r="OL362" s="4"/>
      <c r="OM362" s="4"/>
      <c r="ON362" s="4"/>
      <c r="OO362" s="4"/>
      <c r="OP362" s="4"/>
      <c r="OQ362" s="4"/>
      <c r="OR362" s="4"/>
      <c r="OS362" s="4"/>
      <c r="OT362" s="4"/>
      <c r="OU362" s="4"/>
      <c r="OV362" s="4"/>
      <c r="OW362" s="4"/>
      <c r="OX362" s="4"/>
      <c r="OY362" s="4"/>
      <c r="OZ362" s="4"/>
      <c r="PA362" s="4"/>
      <c r="PB362" s="4"/>
      <c r="PC362" s="4"/>
      <c r="PD362" s="4"/>
      <c r="PE362" s="4"/>
      <c r="PF362" s="4"/>
      <c r="PG362" s="4"/>
      <c r="PH362" s="4"/>
      <c r="PI362" s="4"/>
      <c r="PJ362" s="4"/>
      <c r="PK362" s="4"/>
      <c r="PL362" s="4"/>
      <c r="PM362" s="4"/>
      <c r="PN362" s="4"/>
      <c r="PO362" s="4"/>
      <c r="PP362" s="4"/>
      <c r="PQ362" s="4"/>
      <c r="PR362" s="4"/>
      <c r="PS362" s="4"/>
      <c r="PT362" s="4"/>
      <c r="PU362" s="4"/>
      <c r="PV362" s="4"/>
      <c r="PW362" s="4"/>
      <c r="PX362" s="4"/>
      <c r="PY362" s="4"/>
      <c r="PZ362" s="4"/>
      <c r="QA362" s="4"/>
      <c r="QB362" s="4"/>
      <c r="QC362" s="4"/>
      <c r="QD362" s="4"/>
      <c r="QE362" s="4"/>
      <c r="QF362" s="4"/>
      <c r="QG362" s="4"/>
      <c r="QH362" s="4"/>
      <c r="QI362" s="4"/>
      <c r="QJ362" s="4"/>
      <c r="QK362" s="4"/>
      <c r="QL362" s="4"/>
      <c r="QM362" s="4"/>
      <c r="QN362" s="4"/>
      <c r="QO362" s="4"/>
      <c r="QP362" s="4"/>
      <c r="QQ362" s="4"/>
      <c r="QR362" s="4"/>
      <c r="QS362" s="4"/>
      <c r="QT362" s="4"/>
      <c r="QU362" s="4"/>
      <c r="QV362" s="4"/>
      <c r="QW362" s="4"/>
      <c r="QX362" s="4"/>
      <c r="QY362" s="4"/>
      <c r="QZ362" s="4"/>
      <c r="RA362" s="4"/>
      <c r="RB362" s="4"/>
      <c r="RC362" s="4"/>
      <c r="RD362" s="4"/>
      <c r="RE362" s="4"/>
      <c r="RF362" s="4"/>
      <c r="RG362" s="4"/>
      <c r="RH362" s="4"/>
      <c r="RI362" s="4"/>
      <c r="RJ362" s="4"/>
      <c r="RK362" s="4"/>
      <c r="RL362" s="4"/>
      <c r="RM362" s="4"/>
      <c r="RN362" s="4"/>
      <c r="RO362" s="4"/>
      <c r="RP362" s="4"/>
      <c r="RQ362" s="4"/>
      <c r="RR362" s="4"/>
      <c r="RS362" s="4"/>
      <c r="RT362" s="4"/>
      <c r="RU362" s="4"/>
      <c r="RV362" s="4"/>
      <c r="RW362" s="4"/>
      <c r="RX362" s="4"/>
      <c r="RY362" s="4"/>
      <c r="RZ362" s="4"/>
      <c r="SA362" s="4"/>
      <c r="SB362" s="4"/>
      <c r="SC362" s="4"/>
      <c r="SD362" s="4"/>
      <c r="SE362" s="4"/>
      <c r="SF362" s="4"/>
      <c r="SG362" s="4"/>
      <c r="SH362" s="4"/>
      <c r="SI362" s="4"/>
      <c r="SJ362" s="4"/>
      <c r="SK362" s="4"/>
      <c r="SL362" s="4"/>
      <c r="SM362" s="4"/>
      <c r="SN362" s="4"/>
      <c r="SO362" s="4"/>
      <c r="SP362" s="4"/>
      <c r="SQ362" s="4"/>
      <c r="SR362" s="4"/>
      <c r="SS362" s="4"/>
      <c r="ST362" s="4"/>
      <c r="SU362" s="4"/>
      <c r="SV362" s="4"/>
      <c r="SW362" s="4"/>
      <c r="SX362" s="4"/>
      <c r="SY362" s="4"/>
      <c r="SZ362" s="4"/>
      <c r="TA362" s="4"/>
      <c r="TB362" s="4"/>
      <c r="TC362" s="4"/>
      <c r="TD362" s="4"/>
      <c r="TE362" s="4"/>
      <c r="TF362" s="4"/>
      <c r="TG362" s="4"/>
      <c r="TH362" s="4"/>
      <c r="TI362" s="4"/>
      <c r="TJ362" s="4"/>
      <c r="TK362" s="4"/>
      <c r="TL362" s="4"/>
      <c r="TM362" s="4"/>
      <c r="TN362" s="4"/>
      <c r="TO362" s="4"/>
      <c r="TP362" s="4"/>
      <c r="TQ362" s="4"/>
      <c r="TR362" s="4"/>
      <c r="TS362" s="4"/>
      <c r="TT362" s="4"/>
      <c r="TU362" s="4"/>
      <c r="TV362" s="4"/>
      <c r="TW362" s="4"/>
      <c r="TX362" s="4"/>
      <c r="TY362" s="4"/>
      <c r="TZ362" s="4"/>
      <c r="UA362" s="4"/>
      <c r="UB362" s="4"/>
      <c r="UC362" s="4"/>
      <c r="UD362" s="4"/>
      <c r="UE362" s="4"/>
      <c r="UF362" s="4"/>
      <c r="UG362" s="4"/>
      <c r="UH362" s="4"/>
      <c r="UI362" s="4"/>
      <c r="UJ362" s="4"/>
      <c r="UK362" s="4"/>
      <c r="UL362" s="4"/>
      <c r="UM362" s="4"/>
      <c r="UN362" s="4"/>
      <c r="UO362" s="4"/>
      <c r="UP362" s="4"/>
      <c r="UQ362" s="4"/>
      <c r="UR362" s="4"/>
      <c r="US362" s="4"/>
      <c r="UT362" s="4"/>
      <c r="UU362" s="4"/>
      <c r="UV362" s="4"/>
      <c r="UW362" s="4"/>
      <c r="UX362" s="4"/>
      <c r="UY362" s="4"/>
      <c r="UZ362" s="4"/>
      <c r="VA362" s="4"/>
      <c r="VB362" s="4"/>
      <c r="VC362" s="4"/>
      <c r="VD362" s="4"/>
      <c r="VE362" s="4"/>
      <c r="VF362" s="4"/>
      <c r="VG362" s="4"/>
      <c r="VH362" s="4"/>
      <c r="VI362" s="4"/>
      <c r="VJ362" s="4"/>
      <c r="VK362" s="4"/>
      <c r="VL362" s="4"/>
      <c r="VM362" s="4"/>
      <c r="VN362" s="4"/>
    </row>
    <row r="363" spans="14:586" x14ac:dyDescent="0.25"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/>
      <c r="OP363" s="4"/>
      <c r="OQ363" s="4"/>
      <c r="OR363" s="4"/>
      <c r="OS363" s="4"/>
      <c r="OT363" s="4"/>
      <c r="OU363" s="4"/>
      <c r="OV363" s="4"/>
      <c r="OW363" s="4"/>
      <c r="OX363" s="4"/>
      <c r="OY363" s="4"/>
      <c r="OZ363" s="4"/>
      <c r="PA363" s="4"/>
      <c r="PB363" s="4"/>
      <c r="PC363" s="4"/>
      <c r="PD363" s="4"/>
      <c r="PE363" s="4"/>
      <c r="PF363" s="4"/>
      <c r="PG363" s="4"/>
      <c r="PH363" s="4"/>
      <c r="PI363" s="4"/>
      <c r="PJ363" s="4"/>
      <c r="PK363" s="4"/>
      <c r="PL363" s="4"/>
      <c r="PM363" s="4"/>
      <c r="PN363" s="4"/>
      <c r="PO363" s="4"/>
      <c r="PP363" s="4"/>
      <c r="PQ363" s="4"/>
      <c r="PR363" s="4"/>
      <c r="PS363" s="4"/>
      <c r="PT363" s="4"/>
      <c r="PU363" s="4"/>
      <c r="PV363" s="4"/>
      <c r="PW363" s="4"/>
      <c r="PX363" s="4"/>
      <c r="PY363" s="4"/>
      <c r="PZ363" s="4"/>
      <c r="QA363" s="4"/>
      <c r="QB363" s="4"/>
      <c r="QC363" s="4"/>
      <c r="QD363" s="4"/>
      <c r="QE363" s="4"/>
      <c r="QF363" s="4"/>
      <c r="QG363" s="4"/>
      <c r="QH363" s="4"/>
      <c r="QI363" s="4"/>
      <c r="QJ363" s="4"/>
      <c r="QK363" s="4"/>
      <c r="QL363" s="4"/>
      <c r="QM363" s="4"/>
      <c r="QN363" s="4"/>
      <c r="QO363" s="4"/>
      <c r="QP363" s="4"/>
      <c r="QQ363" s="4"/>
      <c r="QR363" s="4"/>
      <c r="QS363" s="4"/>
      <c r="QT363" s="4"/>
      <c r="QU363" s="4"/>
      <c r="QV363" s="4"/>
      <c r="QW363" s="4"/>
      <c r="QX363" s="4"/>
      <c r="QY363" s="4"/>
      <c r="QZ363" s="4"/>
      <c r="RA363" s="4"/>
      <c r="RB363" s="4"/>
      <c r="RC363" s="4"/>
      <c r="RD363" s="4"/>
      <c r="RE363" s="4"/>
      <c r="RF363" s="4"/>
      <c r="RG363" s="4"/>
      <c r="RH363" s="4"/>
      <c r="RI363" s="4"/>
      <c r="RJ363" s="4"/>
      <c r="RK363" s="4"/>
      <c r="RL363" s="4"/>
      <c r="RM363" s="4"/>
      <c r="RN363" s="4"/>
      <c r="RO363" s="4"/>
      <c r="RP363" s="4"/>
      <c r="RQ363" s="4"/>
      <c r="RR363" s="4"/>
      <c r="RS363" s="4"/>
      <c r="RT363" s="4"/>
      <c r="RU363" s="4"/>
      <c r="RV363" s="4"/>
      <c r="RW363" s="4"/>
      <c r="RX363" s="4"/>
      <c r="RY363" s="4"/>
      <c r="RZ363" s="4"/>
      <c r="SA363" s="4"/>
      <c r="SB363" s="4"/>
      <c r="SC363" s="4"/>
      <c r="SD363" s="4"/>
      <c r="SE363" s="4"/>
      <c r="SF363" s="4"/>
      <c r="SG363" s="4"/>
      <c r="SH363" s="4"/>
      <c r="SI363" s="4"/>
      <c r="SJ363" s="4"/>
      <c r="SK363" s="4"/>
      <c r="SL363" s="4"/>
      <c r="SM363" s="4"/>
      <c r="SN363" s="4"/>
      <c r="SO363" s="4"/>
      <c r="SP363" s="4"/>
      <c r="SQ363" s="4"/>
      <c r="SR363" s="4"/>
      <c r="SS363" s="4"/>
      <c r="ST363" s="4"/>
      <c r="SU363" s="4"/>
      <c r="SV363" s="4"/>
      <c r="SW363" s="4"/>
      <c r="SX363" s="4"/>
      <c r="SY363" s="4"/>
      <c r="SZ363" s="4"/>
      <c r="TA363" s="4"/>
      <c r="TB363" s="4"/>
      <c r="TC363" s="4"/>
      <c r="TD363" s="4"/>
      <c r="TE363" s="4"/>
      <c r="TF363" s="4"/>
      <c r="TG363" s="4"/>
      <c r="TH363" s="4"/>
      <c r="TI363" s="4"/>
      <c r="TJ363" s="4"/>
      <c r="TK363" s="4"/>
      <c r="TL363" s="4"/>
      <c r="TM363" s="4"/>
      <c r="TN363" s="4"/>
      <c r="TO363" s="4"/>
      <c r="TP363" s="4"/>
      <c r="TQ363" s="4"/>
      <c r="TR363" s="4"/>
      <c r="TS363" s="4"/>
      <c r="TT363" s="4"/>
      <c r="TU363" s="4"/>
      <c r="TV363" s="4"/>
      <c r="TW363" s="4"/>
      <c r="TX363" s="4"/>
      <c r="TY363" s="4"/>
      <c r="TZ363" s="4"/>
      <c r="UA363" s="4"/>
      <c r="UB363" s="4"/>
      <c r="UC363" s="4"/>
      <c r="UD363" s="4"/>
      <c r="UE363" s="4"/>
      <c r="UF363" s="4"/>
      <c r="UG363" s="4"/>
      <c r="UH363" s="4"/>
      <c r="UI363" s="4"/>
      <c r="UJ363" s="4"/>
      <c r="UK363" s="4"/>
      <c r="UL363" s="4"/>
      <c r="UM363" s="4"/>
      <c r="UN363" s="4"/>
      <c r="UO363" s="4"/>
      <c r="UP363" s="4"/>
      <c r="UQ363" s="4"/>
      <c r="UR363" s="4"/>
      <c r="US363" s="4"/>
      <c r="UT363" s="4"/>
      <c r="UU363" s="4"/>
      <c r="UV363" s="4"/>
      <c r="UW363" s="4"/>
      <c r="UX363" s="4"/>
      <c r="UY363" s="4"/>
      <c r="UZ363" s="4"/>
      <c r="VA363" s="4"/>
      <c r="VB363" s="4"/>
      <c r="VC363" s="4"/>
      <c r="VD363" s="4"/>
      <c r="VE363" s="4"/>
      <c r="VF363" s="4"/>
      <c r="VG363" s="4"/>
      <c r="VH363" s="4"/>
      <c r="VI363" s="4"/>
      <c r="VJ363" s="4"/>
      <c r="VK363" s="4"/>
      <c r="VL363" s="4"/>
      <c r="VM363" s="4"/>
      <c r="VN363" s="4"/>
    </row>
    <row r="364" spans="14:586" x14ac:dyDescent="0.25"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4"/>
      <c r="OR364" s="4"/>
      <c r="OS364" s="4"/>
      <c r="OT364" s="4"/>
      <c r="OU364" s="4"/>
      <c r="OV364" s="4"/>
      <c r="OW364" s="4"/>
      <c r="OX364" s="4"/>
      <c r="OY364" s="4"/>
      <c r="OZ364" s="4"/>
      <c r="PA364" s="4"/>
      <c r="PB364" s="4"/>
      <c r="PC364" s="4"/>
      <c r="PD364" s="4"/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/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/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4"/>
      <c r="QR364" s="4"/>
      <c r="QS364" s="4"/>
      <c r="QT364" s="4"/>
      <c r="QU364" s="4"/>
      <c r="QV364" s="4"/>
      <c r="QW364" s="4"/>
      <c r="QX364" s="4"/>
      <c r="QY364" s="4"/>
      <c r="QZ364" s="4"/>
      <c r="RA364" s="4"/>
      <c r="RB364" s="4"/>
      <c r="RC364" s="4"/>
      <c r="RD364" s="4"/>
      <c r="RE364" s="4"/>
      <c r="RF364" s="4"/>
      <c r="RG364" s="4"/>
      <c r="RH364" s="4"/>
      <c r="RI364" s="4"/>
      <c r="RJ364" s="4"/>
      <c r="RK364" s="4"/>
      <c r="RL364" s="4"/>
      <c r="RM364" s="4"/>
      <c r="RN364" s="4"/>
      <c r="RO364" s="4"/>
      <c r="RP364" s="4"/>
      <c r="RQ364" s="4"/>
      <c r="RR364" s="4"/>
      <c r="RS364" s="4"/>
      <c r="RT364" s="4"/>
      <c r="RU364" s="4"/>
      <c r="RV364" s="4"/>
      <c r="RW364" s="4"/>
      <c r="RX364" s="4"/>
      <c r="RY364" s="4"/>
      <c r="RZ364" s="4"/>
      <c r="SA364" s="4"/>
      <c r="SB364" s="4"/>
      <c r="SC364" s="4"/>
      <c r="SD364" s="4"/>
      <c r="SE364" s="4"/>
      <c r="SF364" s="4"/>
      <c r="SG364" s="4"/>
      <c r="SH364" s="4"/>
      <c r="SI364" s="4"/>
      <c r="SJ364" s="4"/>
      <c r="SK364" s="4"/>
      <c r="SL364" s="4"/>
      <c r="SM364" s="4"/>
      <c r="SN364" s="4"/>
      <c r="SO364" s="4"/>
      <c r="SP364" s="4"/>
      <c r="SQ364" s="4"/>
      <c r="SR364" s="4"/>
      <c r="SS364" s="4"/>
      <c r="ST364" s="4"/>
      <c r="SU364" s="4"/>
      <c r="SV364" s="4"/>
      <c r="SW364" s="4"/>
      <c r="SX364" s="4"/>
      <c r="SY364" s="4"/>
      <c r="SZ364" s="4"/>
      <c r="TA364" s="4"/>
      <c r="TB364" s="4"/>
      <c r="TC364" s="4"/>
      <c r="TD364" s="4"/>
      <c r="TE364" s="4"/>
      <c r="TF364" s="4"/>
      <c r="TG364" s="4"/>
      <c r="TH364" s="4"/>
      <c r="TI364" s="4"/>
      <c r="TJ364" s="4"/>
      <c r="TK364" s="4"/>
      <c r="TL364" s="4"/>
      <c r="TM364" s="4"/>
      <c r="TN364" s="4"/>
      <c r="TO364" s="4"/>
      <c r="TP364" s="4"/>
      <c r="TQ364" s="4"/>
      <c r="TR364" s="4"/>
      <c r="TS364" s="4"/>
      <c r="TT364" s="4"/>
      <c r="TU364" s="4"/>
      <c r="TV364" s="4"/>
      <c r="TW364" s="4"/>
      <c r="TX364" s="4"/>
      <c r="TY364" s="4"/>
      <c r="TZ364" s="4"/>
      <c r="UA364" s="4"/>
      <c r="UB364" s="4"/>
      <c r="UC364" s="4"/>
      <c r="UD364" s="4"/>
      <c r="UE364" s="4"/>
      <c r="UF364" s="4"/>
      <c r="UG364" s="4"/>
      <c r="UH364" s="4"/>
      <c r="UI364" s="4"/>
      <c r="UJ364" s="4"/>
      <c r="UK364" s="4"/>
      <c r="UL364" s="4"/>
      <c r="UM364" s="4"/>
      <c r="UN364" s="4"/>
      <c r="UO364" s="4"/>
      <c r="UP364" s="4"/>
      <c r="UQ364" s="4"/>
      <c r="UR364" s="4"/>
      <c r="US364" s="4"/>
      <c r="UT364" s="4"/>
      <c r="UU364" s="4"/>
      <c r="UV364" s="4"/>
      <c r="UW364" s="4"/>
      <c r="UX364" s="4"/>
      <c r="UY364" s="4"/>
      <c r="UZ364" s="4"/>
      <c r="VA364" s="4"/>
      <c r="VB364" s="4"/>
      <c r="VC364" s="4"/>
      <c r="VD364" s="4"/>
      <c r="VE364" s="4"/>
      <c r="VF364" s="4"/>
      <c r="VG364" s="4"/>
      <c r="VH364" s="4"/>
      <c r="VI364" s="4"/>
      <c r="VJ364" s="4"/>
      <c r="VK364" s="4"/>
      <c r="VL364" s="4"/>
      <c r="VM364" s="4"/>
      <c r="VN364" s="4"/>
    </row>
    <row r="365" spans="14:586" x14ac:dyDescent="0.25"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/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/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/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/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4"/>
      <c r="QR365" s="4"/>
      <c r="QS365" s="4"/>
      <c r="QT365" s="4"/>
      <c r="QU365" s="4"/>
      <c r="QV365" s="4"/>
      <c r="QW365" s="4"/>
      <c r="QX365" s="4"/>
      <c r="QY365" s="4"/>
      <c r="QZ365" s="4"/>
      <c r="RA365" s="4"/>
      <c r="RB365" s="4"/>
      <c r="RC365" s="4"/>
      <c r="RD365" s="4"/>
      <c r="RE365" s="4"/>
      <c r="RF365" s="4"/>
      <c r="RG365" s="4"/>
      <c r="RH365" s="4"/>
      <c r="RI365" s="4"/>
      <c r="RJ365" s="4"/>
      <c r="RK365" s="4"/>
      <c r="RL365" s="4"/>
      <c r="RM365" s="4"/>
      <c r="RN365" s="4"/>
      <c r="RO365" s="4"/>
      <c r="RP365" s="4"/>
      <c r="RQ365" s="4"/>
      <c r="RR365" s="4"/>
      <c r="RS365" s="4"/>
      <c r="RT365" s="4"/>
      <c r="RU365" s="4"/>
      <c r="RV365" s="4"/>
      <c r="RW365" s="4"/>
      <c r="RX365" s="4"/>
      <c r="RY365" s="4"/>
      <c r="RZ365" s="4"/>
      <c r="SA365" s="4"/>
      <c r="SB365" s="4"/>
      <c r="SC365" s="4"/>
      <c r="SD365" s="4"/>
      <c r="SE365" s="4"/>
      <c r="SF365" s="4"/>
      <c r="SG365" s="4"/>
      <c r="SH365" s="4"/>
      <c r="SI365" s="4"/>
      <c r="SJ365" s="4"/>
      <c r="SK365" s="4"/>
      <c r="SL365" s="4"/>
      <c r="SM365" s="4"/>
      <c r="SN365" s="4"/>
      <c r="SO365" s="4"/>
      <c r="SP365" s="4"/>
      <c r="SQ365" s="4"/>
      <c r="SR365" s="4"/>
      <c r="SS365" s="4"/>
      <c r="ST365" s="4"/>
      <c r="SU365" s="4"/>
      <c r="SV365" s="4"/>
      <c r="SW365" s="4"/>
      <c r="SX365" s="4"/>
      <c r="SY365" s="4"/>
      <c r="SZ365" s="4"/>
      <c r="TA365" s="4"/>
      <c r="TB365" s="4"/>
      <c r="TC365" s="4"/>
      <c r="TD365" s="4"/>
      <c r="TE365" s="4"/>
      <c r="TF365" s="4"/>
      <c r="TG365" s="4"/>
      <c r="TH365" s="4"/>
      <c r="TI365" s="4"/>
      <c r="TJ365" s="4"/>
      <c r="TK365" s="4"/>
      <c r="TL365" s="4"/>
      <c r="TM365" s="4"/>
      <c r="TN365" s="4"/>
      <c r="TO365" s="4"/>
      <c r="TP365" s="4"/>
      <c r="TQ365" s="4"/>
      <c r="TR365" s="4"/>
      <c r="TS365" s="4"/>
      <c r="TT365" s="4"/>
      <c r="TU365" s="4"/>
      <c r="TV365" s="4"/>
      <c r="TW365" s="4"/>
      <c r="TX365" s="4"/>
      <c r="TY365" s="4"/>
      <c r="TZ365" s="4"/>
      <c r="UA365" s="4"/>
      <c r="UB365" s="4"/>
      <c r="UC365" s="4"/>
      <c r="UD365" s="4"/>
      <c r="UE365" s="4"/>
      <c r="UF365" s="4"/>
      <c r="UG365" s="4"/>
      <c r="UH365" s="4"/>
      <c r="UI365" s="4"/>
      <c r="UJ365" s="4"/>
      <c r="UK365" s="4"/>
      <c r="UL365" s="4"/>
      <c r="UM365" s="4"/>
      <c r="UN365" s="4"/>
      <c r="UO365" s="4"/>
      <c r="UP365" s="4"/>
      <c r="UQ365" s="4"/>
      <c r="UR365" s="4"/>
      <c r="US365" s="4"/>
      <c r="UT365" s="4"/>
      <c r="UU365" s="4"/>
      <c r="UV365" s="4"/>
      <c r="UW365" s="4"/>
      <c r="UX365" s="4"/>
      <c r="UY365" s="4"/>
      <c r="UZ365" s="4"/>
      <c r="VA365" s="4"/>
      <c r="VB365" s="4"/>
      <c r="VC365" s="4"/>
      <c r="VD365" s="4"/>
      <c r="VE365" s="4"/>
      <c r="VF365" s="4"/>
      <c r="VG365" s="4"/>
      <c r="VH365" s="4"/>
      <c r="VI365" s="4"/>
      <c r="VJ365" s="4"/>
      <c r="VK365" s="4"/>
      <c r="VL365" s="4"/>
      <c r="VM365" s="4"/>
      <c r="VN365" s="4"/>
    </row>
    <row r="366" spans="14:586" x14ac:dyDescent="0.25"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/>
      <c r="OO366" s="4"/>
      <c r="OP366" s="4"/>
      <c r="OQ366" s="4"/>
      <c r="OR366" s="4"/>
      <c r="OS366" s="4"/>
      <c r="OT366" s="4"/>
      <c r="OU366" s="4"/>
      <c r="OV366" s="4"/>
      <c r="OW366" s="4"/>
      <c r="OX366" s="4"/>
      <c r="OY366" s="4"/>
      <c r="OZ366" s="4"/>
      <c r="PA366" s="4"/>
      <c r="PB366" s="4"/>
      <c r="PC366" s="4"/>
      <c r="PD366" s="4"/>
      <c r="PE366" s="4"/>
      <c r="PF366" s="4"/>
      <c r="PG366" s="4"/>
      <c r="PH366" s="4"/>
      <c r="PI366" s="4"/>
      <c r="PJ366" s="4"/>
      <c r="PK366" s="4"/>
      <c r="PL366" s="4"/>
      <c r="PM366" s="4"/>
      <c r="PN366" s="4"/>
      <c r="PO366" s="4"/>
      <c r="PP366" s="4"/>
      <c r="PQ366" s="4"/>
      <c r="PR366" s="4"/>
      <c r="PS366" s="4"/>
      <c r="PT366" s="4"/>
      <c r="PU366" s="4"/>
      <c r="PV366" s="4"/>
      <c r="PW366" s="4"/>
      <c r="PX366" s="4"/>
      <c r="PY366" s="4"/>
      <c r="PZ366" s="4"/>
      <c r="QA366" s="4"/>
      <c r="QB366" s="4"/>
      <c r="QC366" s="4"/>
      <c r="QD366" s="4"/>
      <c r="QE366" s="4"/>
      <c r="QF366" s="4"/>
      <c r="QG366" s="4"/>
      <c r="QH366" s="4"/>
      <c r="QI366" s="4"/>
      <c r="QJ366" s="4"/>
      <c r="QK366" s="4"/>
      <c r="QL366" s="4"/>
      <c r="QM366" s="4"/>
      <c r="QN366" s="4"/>
      <c r="QO366" s="4"/>
      <c r="QP366" s="4"/>
      <c r="QQ366" s="4"/>
      <c r="QR366" s="4"/>
      <c r="QS366" s="4"/>
      <c r="QT366" s="4"/>
      <c r="QU366" s="4"/>
      <c r="QV366" s="4"/>
      <c r="QW366" s="4"/>
      <c r="QX366" s="4"/>
      <c r="QY366" s="4"/>
      <c r="QZ366" s="4"/>
      <c r="RA366" s="4"/>
      <c r="RB366" s="4"/>
      <c r="RC366" s="4"/>
      <c r="RD366" s="4"/>
      <c r="RE366" s="4"/>
      <c r="RF366" s="4"/>
      <c r="RG366" s="4"/>
      <c r="RH366" s="4"/>
      <c r="RI366" s="4"/>
      <c r="RJ366" s="4"/>
      <c r="RK366" s="4"/>
      <c r="RL366" s="4"/>
      <c r="RM366" s="4"/>
      <c r="RN366" s="4"/>
      <c r="RO366" s="4"/>
      <c r="RP366" s="4"/>
      <c r="RQ366" s="4"/>
      <c r="RR366" s="4"/>
      <c r="RS366" s="4"/>
      <c r="RT366" s="4"/>
      <c r="RU366" s="4"/>
      <c r="RV366" s="4"/>
      <c r="RW366" s="4"/>
      <c r="RX366" s="4"/>
      <c r="RY366" s="4"/>
      <c r="RZ366" s="4"/>
      <c r="SA366" s="4"/>
      <c r="SB366" s="4"/>
      <c r="SC366" s="4"/>
      <c r="SD366" s="4"/>
      <c r="SE366" s="4"/>
      <c r="SF366" s="4"/>
      <c r="SG366" s="4"/>
      <c r="SH366" s="4"/>
      <c r="SI366" s="4"/>
      <c r="SJ366" s="4"/>
      <c r="SK366" s="4"/>
      <c r="SL366" s="4"/>
      <c r="SM366" s="4"/>
      <c r="SN366" s="4"/>
      <c r="SO366" s="4"/>
      <c r="SP366" s="4"/>
      <c r="SQ366" s="4"/>
      <c r="SR366" s="4"/>
      <c r="SS366" s="4"/>
      <c r="ST366" s="4"/>
      <c r="SU366" s="4"/>
      <c r="SV366" s="4"/>
      <c r="SW366" s="4"/>
      <c r="SX366" s="4"/>
      <c r="SY366" s="4"/>
      <c r="SZ366" s="4"/>
      <c r="TA366" s="4"/>
      <c r="TB366" s="4"/>
      <c r="TC366" s="4"/>
      <c r="TD366" s="4"/>
      <c r="TE366" s="4"/>
      <c r="TF366" s="4"/>
      <c r="TG366" s="4"/>
      <c r="TH366" s="4"/>
      <c r="TI366" s="4"/>
      <c r="TJ366" s="4"/>
      <c r="TK366" s="4"/>
      <c r="TL366" s="4"/>
      <c r="TM366" s="4"/>
      <c r="TN366" s="4"/>
      <c r="TO366" s="4"/>
      <c r="TP366" s="4"/>
      <c r="TQ366" s="4"/>
      <c r="TR366" s="4"/>
      <c r="TS366" s="4"/>
      <c r="TT366" s="4"/>
      <c r="TU366" s="4"/>
      <c r="TV366" s="4"/>
      <c r="TW366" s="4"/>
      <c r="TX366" s="4"/>
      <c r="TY366" s="4"/>
      <c r="TZ366" s="4"/>
      <c r="UA366" s="4"/>
      <c r="UB366" s="4"/>
      <c r="UC366" s="4"/>
      <c r="UD366" s="4"/>
      <c r="UE366" s="4"/>
      <c r="UF366" s="4"/>
      <c r="UG366" s="4"/>
      <c r="UH366" s="4"/>
      <c r="UI366" s="4"/>
      <c r="UJ366" s="4"/>
      <c r="UK366" s="4"/>
      <c r="UL366" s="4"/>
      <c r="UM366" s="4"/>
      <c r="UN366" s="4"/>
      <c r="UO366" s="4"/>
      <c r="UP366" s="4"/>
      <c r="UQ366" s="4"/>
      <c r="UR366" s="4"/>
      <c r="US366" s="4"/>
      <c r="UT366" s="4"/>
      <c r="UU366" s="4"/>
      <c r="UV366" s="4"/>
      <c r="UW366" s="4"/>
      <c r="UX366" s="4"/>
      <c r="UY366" s="4"/>
      <c r="UZ366" s="4"/>
      <c r="VA366" s="4"/>
      <c r="VB366" s="4"/>
      <c r="VC366" s="4"/>
      <c r="VD366" s="4"/>
      <c r="VE366" s="4"/>
      <c r="VF366" s="4"/>
      <c r="VG366" s="4"/>
      <c r="VH366" s="4"/>
      <c r="VI366" s="4"/>
      <c r="VJ366" s="4"/>
      <c r="VK366" s="4"/>
      <c r="VL366" s="4"/>
      <c r="VM366" s="4"/>
      <c r="VN366" s="4"/>
    </row>
    <row r="367" spans="14:586" x14ac:dyDescent="0.25"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/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/>
      <c r="PJ367" s="4"/>
      <c r="PK367" s="4"/>
      <c r="PL367" s="4"/>
      <c r="PM367" s="4"/>
      <c r="PN367" s="4"/>
      <c r="PO367" s="4"/>
      <c r="PP367" s="4"/>
      <c r="PQ367" s="4"/>
      <c r="PR367" s="4"/>
      <c r="PS367" s="4"/>
      <c r="PT367" s="4"/>
      <c r="PU367" s="4"/>
      <c r="PV367" s="4"/>
      <c r="PW367" s="4"/>
      <c r="PX367" s="4"/>
      <c r="PY367" s="4"/>
      <c r="PZ367" s="4"/>
      <c r="QA367" s="4"/>
      <c r="QB367" s="4"/>
      <c r="QC367" s="4"/>
      <c r="QD367" s="4"/>
      <c r="QE367" s="4"/>
      <c r="QF367" s="4"/>
      <c r="QG367" s="4"/>
      <c r="QH367" s="4"/>
      <c r="QI367" s="4"/>
      <c r="QJ367" s="4"/>
      <c r="QK367" s="4"/>
      <c r="QL367" s="4"/>
      <c r="QM367" s="4"/>
      <c r="QN367" s="4"/>
      <c r="QO367" s="4"/>
      <c r="QP367" s="4"/>
      <c r="QQ367" s="4"/>
      <c r="QR367" s="4"/>
      <c r="QS367" s="4"/>
      <c r="QT367" s="4"/>
      <c r="QU367" s="4"/>
      <c r="QV367" s="4"/>
      <c r="QW367" s="4"/>
      <c r="QX367" s="4"/>
      <c r="QY367" s="4"/>
      <c r="QZ367" s="4"/>
      <c r="RA367" s="4"/>
      <c r="RB367" s="4"/>
      <c r="RC367" s="4"/>
      <c r="RD367" s="4"/>
      <c r="RE367" s="4"/>
      <c r="RF367" s="4"/>
      <c r="RG367" s="4"/>
      <c r="RH367" s="4"/>
      <c r="RI367" s="4"/>
      <c r="RJ367" s="4"/>
      <c r="RK367" s="4"/>
      <c r="RL367" s="4"/>
      <c r="RM367" s="4"/>
      <c r="RN367" s="4"/>
      <c r="RO367" s="4"/>
      <c r="RP367" s="4"/>
      <c r="RQ367" s="4"/>
      <c r="RR367" s="4"/>
      <c r="RS367" s="4"/>
      <c r="RT367" s="4"/>
      <c r="RU367" s="4"/>
      <c r="RV367" s="4"/>
      <c r="RW367" s="4"/>
      <c r="RX367" s="4"/>
      <c r="RY367" s="4"/>
      <c r="RZ367" s="4"/>
      <c r="SA367" s="4"/>
      <c r="SB367" s="4"/>
      <c r="SC367" s="4"/>
      <c r="SD367" s="4"/>
      <c r="SE367" s="4"/>
      <c r="SF367" s="4"/>
      <c r="SG367" s="4"/>
      <c r="SH367" s="4"/>
      <c r="SI367" s="4"/>
      <c r="SJ367" s="4"/>
      <c r="SK367" s="4"/>
      <c r="SL367" s="4"/>
      <c r="SM367" s="4"/>
      <c r="SN367" s="4"/>
      <c r="SO367" s="4"/>
      <c r="SP367" s="4"/>
      <c r="SQ367" s="4"/>
      <c r="SR367" s="4"/>
      <c r="SS367" s="4"/>
      <c r="ST367" s="4"/>
      <c r="SU367" s="4"/>
      <c r="SV367" s="4"/>
      <c r="SW367" s="4"/>
      <c r="SX367" s="4"/>
      <c r="SY367" s="4"/>
      <c r="SZ367" s="4"/>
      <c r="TA367" s="4"/>
      <c r="TB367" s="4"/>
      <c r="TC367" s="4"/>
      <c r="TD367" s="4"/>
      <c r="TE367" s="4"/>
      <c r="TF367" s="4"/>
      <c r="TG367" s="4"/>
      <c r="TH367" s="4"/>
      <c r="TI367" s="4"/>
      <c r="TJ367" s="4"/>
      <c r="TK367" s="4"/>
      <c r="TL367" s="4"/>
      <c r="TM367" s="4"/>
      <c r="TN367" s="4"/>
      <c r="TO367" s="4"/>
      <c r="TP367" s="4"/>
      <c r="TQ367" s="4"/>
      <c r="TR367" s="4"/>
      <c r="TS367" s="4"/>
      <c r="TT367" s="4"/>
      <c r="TU367" s="4"/>
      <c r="TV367" s="4"/>
      <c r="TW367" s="4"/>
      <c r="TX367" s="4"/>
      <c r="TY367" s="4"/>
      <c r="TZ367" s="4"/>
      <c r="UA367" s="4"/>
      <c r="UB367" s="4"/>
      <c r="UC367" s="4"/>
      <c r="UD367" s="4"/>
      <c r="UE367" s="4"/>
      <c r="UF367" s="4"/>
      <c r="UG367" s="4"/>
      <c r="UH367" s="4"/>
      <c r="UI367" s="4"/>
      <c r="UJ367" s="4"/>
      <c r="UK367" s="4"/>
      <c r="UL367" s="4"/>
      <c r="UM367" s="4"/>
      <c r="UN367" s="4"/>
      <c r="UO367" s="4"/>
      <c r="UP367" s="4"/>
      <c r="UQ367" s="4"/>
      <c r="UR367" s="4"/>
      <c r="US367" s="4"/>
      <c r="UT367" s="4"/>
      <c r="UU367" s="4"/>
      <c r="UV367" s="4"/>
      <c r="UW367" s="4"/>
      <c r="UX367" s="4"/>
      <c r="UY367" s="4"/>
      <c r="UZ367" s="4"/>
      <c r="VA367" s="4"/>
      <c r="VB367" s="4"/>
      <c r="VC367" s="4"/>
      <c r="VD367" s="4"/>
      <c r="VE367" s="4"/>
      <c r="VF367" s="4"/>
      <c r="VG367" s="4"/>
      <c r="VH367" s="4"/>
      <c r="VI367" s="4"/>
      <c r="VJ367" s="4"/>
      <c r="VK367" s="4"/>
      <c r="VL367" s="4"/>
      <c r="VM367" s="4"/>
      <c r="VN367" s="4"/>
    </row>
    <row r="368" spans="14:586" x14ac:dyDescent="0.25"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/>
      <c r="OO368" s="4"/>
      <c r="OP368" s="4"/>
      <c r="OQ368" s="4"/>
      <c r="OR368" s="4"/>
      <c r="OS368" s="4"/>
      <c r="OT368" s="4"/>
      <c r="OU368" s="4"/>
      <c r="OV368" s="4"/>
      <c r="OW368" s="4"/>
      <c r="OX368" s="4"/>
      <c r="OY368" s="4"/>
      <c r="OZ368" s="4"/>
      <c r="PA368" s="4"/>
      <c r="PB368" s="4"/>
      <c r="PC368" s="4"/>
      <c r="PD368" s="4"/>
      <c r="PE368" s="4"/>
      <c r="PF368" s="4"/>
      <c r="PG368" s="4"/>
      <c r="PH368" s="4"/>
      <c r="PI368" s="4"/>
      <c r="PJ368" s="4"/>
      <c r="PK368" s="4"/>
      <c r="PL368" s="4"/>
      <c r="PM368" s="4"/>
      <c r="PN368" s="4"/>
      <c r="PO368" s="4"/>
      <c r="PP368" s="4"/>
      <c r="PQ368" s="4"/>
      <c r="PR368" s="4"/>
      <c r="PS368" s="4"/>
      <c r="PT368" s="4"/>
      <c r="PU368" s="4"/>
      <c r="PV368" s="4"/>
      <c r="PW368" s="4"/>
      <c r="PX368" s="4"/>
      <c r="PY368" s="4"/>
      <c r="PZ368" s="4"/>
      <c r="QA368" s="4"/>
      <c r="QB368" s="4"/>
      <c r="QC368" s="4"/>
      <c r="QD368" s="4"/>
      <c r="QE368" s="4"/>
      <c r="QF368" s="4"/>
      <c r="QG368" s="4"/>
      <c r="QH368" s="4"/>
      <c r="QI368" s="4"/>
      <c r="QJ368" s="4"/>
      <c r="QK368" s="4"/>
      <c r="QL368" s="4"/>
      <c r="QM368" s="4"/>
      <c r="QN368" s="4"/>
      <c r="QO368" s="4"/>
      <c r="QP368" s="4"/>
      <c r="QQ368" s="4"/>
      <c r="QR368" s="4"/>
      <c r="QS368" s="4"/>
      <c r="QT368" s="4"/>
      <c r="QU368" s="4"/>
      <c r="QV368" s="4"/>
      <c r="QW368" s="4"/>
      <c r="QX368" s="4"/>
      <c r="QY368" s="4"/>
      <c r="QZ368" s="4"/>
      <c r="RA368" s="4"/>
      <c r="RB368" s="4"/>
      <c r="RC368" s="4"/>
      <c r="RD368" s="4"/>
      <c r="RE368" s="4"/>
      <c r="RF368" s="4"/>
      <c r="RG368" s="4"/>
      <c r="RH368" s="4"/>
      <c r="RI368" s="4"/>
      <c r="RJ368" s="4"/>
      <c r="RK368" s="4"/>
      <c r="RL368" s="4"/>
      <c r="RM368" s="4"/>
      <c r="RN368" s="4"/>
      <c r="RO368" s="4"/>
      <c r="RP368" s="4"/>
      <c r="RQ368" s="4"/>
      <c r="RR368" s="4"/>
      <c r="RS368" s="4"/>
      <c r="RT368" s="4"/>
      <c r="RU368" s="4"/>
      <c r="RV368" s="4"/>
      <c r="RW368" s="4"/>
      <c r="RX368" s="4"/>
      <c r="RY368" s="4"/>
      <c r="RZ368" s="4"/>
      <c r="SA368" s="4"/>
      <c r="SB368" s="4"/>
      <c r="SC368" s="4"/>
      <c r="SD368" s="4"/>
      <c r="SE368" s="4"/>
      <c r="SF368" s="4"/>
      <c r="SG368" s="4"/>
      <c r="SH368" s="4"/>
      <c r="SI368" s="4"/>
      <c r="SJ368" s="4"/>
      <c r="SK368" s="4"/>
      <c r="SL368" s="4"/>
      <c r="SM368" s="4"/>
      <c r="SN368" s="4"/>
      <c r="SO368" s="4"/>
      <c r="SP368" s="4"/>
      <c r="SQ368" s="4"/>
      <c r="SR368" s="4"/>
      <c r="SS368" s="4"/>
      <c r="ST368" s="4"/>
      <c r="SU368" s="4"/>
      <c r="SV368" s="4"/>
      <c r="SW368" s="4"/>
      <c r="SX368" s="4"/>
      <c r="SY368" s="4"/>
      <c r="SZ368" s="4"/>
      <c r="TA368" s="4"/>
      <c r="TB368" s="4"/>
      <c r="TC368" s="4"/>
      <c r="TD368" s="4"/>
      <c r="TE368" s="4"/>
      <c r="TF368" s="4"/>
      <c r="TG368" s="4"/>
      <c r="TH368" s="4"/>
      <c r="TI368" s="4"/>
      <c r="TJ368" s="4"/>
      <c r="TK368" s="4"/>
      <c r="TL368" s="4"/>
      <c r="TM368" s="4"/>
      <c r="TN368" s="4"/>
      <c r="TO368" s="4"/>
      <c r="TP368" s="4"/>
      <c r="TQ368" s="4"/>
      <c r="TR368" s="4"/>
      <c r="TS368" s="4"/>
      <c r="TT368" s="4"/>
      <c r="TU368" s="4"/>
      <c r="TV368" s="4"/>
      <c r="TW368" s="4"/>
      <c r="TX368" s="4"/>
      <c r="TY368" s="4"/>
      <c r="TZ368" s="4"/>
      <c r="UA368" s="4"/>
      <c r="UB368" s="4"/>
      <c r="UC368" s="4"/>
      <c r="UD368" s="4"/>
      <c r="UE368" s="4"/>
      <c r="UF368" s="4"/>
      <c r="UG368" s="4"/>
      <c r="UH368" s="4"/>
      <c r="UI368" s="4"/>
      <c r="UJ368" s="4"/>
      <c r="UK368" s="4"/>
      <c r="UL368" s="4"/>
      <c r="UM368" s="4"/>
      <c r="UN368" s="4"/>
      <c r="UO368" s="4"/>
      <c r="UP368" s="4"/>
      <c r="UQ368" s="4"/>
      <c r="UR368" s="4"/>
      <c r="US368" s="4"/>
      <c r="UT368" s="4"/>
      <c r="UU368" s="4"/>
      <c r="UV368" s="4"/>
      <c r="UW368" s="4"/>
      <c r="UX368" s="4"/>
      <c r="UY368" s="4"/>
      <c r="UZ368" s="4"/>
      <c r="VA368" s="4"/>
      <c r="VB368" s="4"/>
      <c r="VC368" s="4"/>
      <c r="VD368" s="4"/>
      <c r="VE368" s="4"/>
      <c r="VF368" s="4"/>
      <c r="VG368" s="4"/>
      <c r="VH368" s="4"/>
      <c r="VI368" s="4"/>
      <c r="VJ368" s="4"/>
      <c r="VK368" s="4"/>
      <c r="VL368" s="4"/>
      <c r="VM368" s="4"/>
      <c r="VN368" s="4"/>
    </row>
    <row r="369" spans="14:586" x14ac:dyDescent="0.25"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/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/>
      <c r="PJ369" s="4"/>
      <c r="PK369" s="4"/>
      <c r="PL369" s="4"/>
      <c r="PM369" s="4"/>
      <c r="PN369" s="4"/>
      <c r="PO369" s="4"/>
      <c r="PP369" s="4"/>
      <c r="PQ369" s="4"/>
      <c r="PR369" s="4"/>
      <c r="PS369" s="4"/>
      <c r="PT369" s="4"/>
      <c r="PU369" s="4"/>
      <c r="PV369" s="4"/>
      <c r="PW369" s="4"/>
      <c r="PX369" s="4"/>
      <c r="PY369" s="4"/>
      <c r="PZ369" s="4"/>
      <c r="QA369" s="4"/>
      <c r="QB369" s="4"/>
      <c r="QC369" s="4"/>
      <c r="QD369" s="4"/>
      <c r="QE369" s="4"/>
      <c r="QF369" s="4"/>
      <c r="QG369" s="4"/>
      <c r="QH369" s="4"/>
      <c r="QI369" s="4"/>
      <c r="QJ369" s="4"/>
      <c r="QK369" s="4"/>
      <c r="QL369" s="4"/>
      <c r="QM369" s="4"/>
      <c r="QN369" s="4"/>
      <c r="QO369" s="4"/>
      <c r="QP369" s="4"/>
      <c r="QQ369" s="4"/>
      <c r="QR369" s="4"/>
      <c r="QS369" s="4"/>
      <c r="QT369" s="4"/>
      <c r="QU369" s="4"/>
      <c r="QV369" s="4"/>
      <c r="QW369" s="4"/>
      <c r="QX369" s="4"/>
      <c r="QY369" s="4"/>
      <c r="QZ369" s="4"/>
      <c r="RA369" s="4"/>
      <c r="RB369" s="4"/>
      <c r="RC369" s="4"/>
      <c r="RD369" s="4"/>
      <c r="RE369" s="4"/>
      <c r="RF369" s="4"/>
      <c r="RG369" s="4"/>
      <c r="RH369" s="4"/>
      <c r="RI369" s="4"/>
      <c r="RJ369" s="4"/>
      <c r="RK369" s="4"/>
      <c r="RL369" s="4"/>
      <c r="RM369" s="4"/>
      <c r="RN369" s="4"/>
      <c r="RO369" s="4"/>
      <c r="RP369" s="4"/>
      <c r="RQ369" s="4"/>
      <c r="RR369" s="4"/>
      <c r="RS369" s="4"/>
      <c r="RT369" s="4"/>
      <c r="RU369" s="4"/>
      <c r="RV369" s="4"/>
      <c r="RW369" s="4"/>
      <c r="RX369" s="4"/>
      <c r="RY369" s="4"/>
      <c r="RZ369" s="4"/>
      <c r="SA369" s="4"/>
      <c r="SB369" s="4"/>
      <c r="SC369" s="4"/>
      <c r="SD369" s="4"/>
      <c r="SE369" s="4"/>
      <c r="SF369" s="4"/>
      <c r="SG369" s="4"/>
      <c r="SH369" s="4"/>
      <c r="SI369" s="4"/>
      <c r="SJ369" s="4"/>
      <c r="SK369" s="4"/>
      <c r="SL369" s="4"/>
      <c r="SM369" s="4"/>
      <c r="SN369" s="4"/>
      <c r="SO369" s="4"/>
      <c r="SP369" s="4"/>
      <c r="SQ369" s="4"/>
      <c r="SR369" s="4"/>
      <c r="SS369" s="4"/>
      <c r="ST369" s="4"/>
      <c r="SU369" s="4"/>
      <c r="SV369" s="4"/>
      <c r="SW369" s="4"/>
      <c r="SX369" s="4"/>
      <c r="SY369" s="4"/>
      <c r="SZ369" s="4"/>
      <c r="TA369" s="4"/>
      <c r="TB369" s="4"/>
      <c r="TC369" s="4"/>
      <c r="TD369" s="4"/>
      <c r="TE369" s="4"/>
      <c r="TF369" s="4"/>
      <c r="TG369" s="4"/>
      <c r="TH369" s="4"/>
      <c r="TI369" s="4"/>
      <c r="TJ369" s="4"/>
      <c r="TK369" s="4"/>
      <c r="TL369" s="4"/>
      <c r="TM369" s="4"/>
      <c r="TN369" s="4"/>
      <c r="TO369" s="4"/>
      <c r="TP369" s="4"/>
      <c r="TQ369" s="4"/>
      <c r="TR369" s="4"/>
      <c r="TS369" s="4"/>
      <c r="TT369" s="4"/>
      <c r="TU369" s="4"/>
      <c r="TV369" s="4"/>
      <c r="TW369" s="4"/>
      <c r="TX369" s="4"/>
      <c r="TY369" s="4"/>
      <c r="TZ369" s="4"/>
      <c r="UA369" s="4"/>
      <c r="UB369" s="4"/>
      <c r="UC369" s="4"/>
      <c r="UD369" s="4"/>
      <c r="UE369" s="4"/>
      <c r="UF369" s="4"/>
      <c r="UG369" s="4"/>
      <c r="UH369" s="4"/>
      <c r="UI369" s="4"/>
      <c r="UJ369" s="4"/>
      <c r="UK369" s="4"/>
      <c r="UL369" s="4"/>
      <c r="UM369" s="4"/>
      <c r="UN369" s="4"/>
      <c r="UO369" s="4"/>
      <c r="UP369" s="4"/>
      <c r="UQ369" s="4"/>
      <c r="UR369" s="4"/>
      <c r="US369" s="4"/>
      <c r="UT369" s="4"/>
      <c r="UU369" s="4"/>
      <c r="UV369" s="4"/>
      <c r="UW369" s="4"/>
      <c r="UX369" s="4"/>
      <c r="UY369" s="4"/>
      <c r="UZ369" s="4"/>
      <c r="VA369" s="4"/>
      <c r="VB369" s="4"/>
      <c r="VC369" s="4"/>
      <c r="VD369" s="4"/>
      <c r="VE369" s="4"/>
      <c r="VF369" s="4"/>
      <c r="VG369" s="4"/>
      <c r="VH369" s="4"/>
      <c r="VI369" s="4"/>
      <c r="VJ369" s="4"/>
      <c r="VK369" s="4"/>
      <c r="VL369" s="4"/>
      <c r="VM369" s="4"/>
      <c r="VN369" s="4"/>
    </row>
    <row r="370" spans="14:586" x14ac:dyDescent="0.25"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/>
      <c r="OP370" s="4"/>
      <c r="OQ370" s="4"/>
      <c r="OR370" s="4"/>
      <c r="OS370" s="4"/>
      <c r="OT370" s="4"/>
      <c r="OU370" s="4"/>
      <c r="OV370" s="4"/>
      <c r="OW370" s="4"/>
      <c r="OX370" s="4"/>
      <c r="OY370" s="4"/>
      <c r="OZ370" s="4"/>
      <c r="PA370" s="4"/>
      <c r="PB370" s="4"/>
      <c r="PC370" s="4"/>
      <c r="PD370" s="4"/>
      <c r="PE370" s="4"/>
      <c r="PF370" s="4"/>
      <c r="PG370" s="4"/>
      <c r="PH370" s="4"/>
      <c r="PI370" s="4"/>
      <c r="PJ370" s="4"/>
      <c r="PK370" s="4"/>
      <c r="PL370" s="4"/>
      <c r="PM370" s="4"/>
      <c r="PN370" s="4"/>
      <c r="PO370" s="4"/>
      <c r="PP370" s="4"/>
      <c r="PQ370" s="4"/>
      <c r="PR370" s="4"/>
      <c r="PS370" s="4"/>
      <c r="PT370" s="4"/>
      <c r="PU370" s="4"/>
      <c r="PV370" s="4"/>
      <c r="PW370" s="4"/>
      <c r="PX370" s="4"/>
      <c r="PY370" s="4"/>
      <c r="PZ370" s="4"/>
      <c r="QA370" s="4"/>
      <c r="QB370" s="4"/>
      <c r="QC370" s="4"/>
      <c r="QD370" s="4"/>
      <c r="QE370" s="4"/>
      <c r="QF370" s="4"/>
      <c r="QG370" s="4"/>
      <c r="QH370" s="4"/>
      <c r="QI370" s="4"/>
      <c r="QJ370" s="4"/>
      <c r="QK370" s="4"/>
      <c r="QL370" s="4"/>
      <c r="QM370" s="4"/>
      <c r="QN370" s="4"/>
      <c r="QO370" s="4"/>
      <c r="QP370" s="4"/>
      <c r="QQ370" s="4"/>
      <c r="QR370" s="4"/>
      <c r="QS370" s="4"/>
      <c r="QT370" s="4"/>
      <c r="QU370" s="4"/>
      <c r="QV370" s="4"/>
      <c r="QW370" s="4"/>
      <c r="QX370" s="4"/>
      <c r="QY370" s="4"/>
      <c r="QZ370" s="4"/>
      <c r="RA370" s="4"/>
      <c r="RB370" s="4"/>
      <c r="RC370" s="4"/>
      <c r="RD370" s="4"/>
      <c r="RE370" s="4"/>
      <c r="RF370" s="4"/>
      <c r="RG370" s="4"/>
      <c r="RH370" s="4"/>
      <c r="RI370" s="4"/>
      <c r="RJ370" s="4"/>
      <c r="RK370" s="4"/>
      <c r="RL370" s="4"/>
      <c r="RM370" s="4"/>
      <c r="RN370" s="4"/>
      <c r="RO370" s="4"/>
      <c r="RP370" s="4"/>
      <c r="RQ370" s="4"/>
      <c r="RR370" s="4"/>
      <c r="RS370" s="4"/>
      <c r="RT370" s="4"/>
      <c r="RU370" s="4"/>
      <c r="RV370" s="4"/>
      <c r="RW370" s="4"/>
      <c r="RX370" s="4"/>
      <c r="RY370" s="4"/>
      <c r="RZ370" s="4"/>
      <c r="SA370" s="4"/>
      <c r="SB370" s="4"/>
      <c r="SC370" s="4"/>
      <c r="SD370" s="4"/>
      <c r="SE370" s="4"/>
      <c r="SF370" s="4"/>
      <c r="SG370" s="4"/>
      <c r="SH370" s="4"/>
      <c r="SI370" s="4"/>
      <c r="SJ370" s="4"/>
      <c r="SK370" s="4"/>
      <c r="SL370" s="4"/>
      <c r="SM370" s="4"/>
      <c r="SN370" s="4"/>
      <c r="SO370" s="4"/>
      <c r="SP370" s="4"/>
      <c r="SQ370" s="4"/>
      <c r="SR370" s="4"/>
      <c r="SS370" s="4"/>
      <c r="ST370" s="4"/>
      <c r="SU370" s="4"/>
      <c r="SV370" s="4"/>
      <c r="SW370" s="4"/>
      <c r="SX370" s="4"/>
      <c r="SY370" s="4"/>
      <c r="SZ370" s="4"/>
      <c r="TA370" s="4"/>
      <c r="TB370" s="4"/>
      <c r="TC370" s="4"/>
      <c r="TD370" s="4"/>
      <c r="TE370" s="4"/>
      <c r="TF370" s="4"/>
      <c r="TG370" s="4"/>
      <c r="TH370" s="4"/>
      <c r="TI370" s="4"/>
      <c r="TJ370" s="4"/>
      <c r="TK370" s="4"/>
      <c r="TL370" s="4"/>
      <c r="TM370" s="4"/>
      <c r="TN370" s="4"/>
      <c r="TO370" s="4"/>
      <c r="TP370" s="4"/>
      <c r="TQ370" s="4"/>
      <c r="TR370" s="4"/>
      <c r="TS370" s="4"/>
      <c r="TT370" s="4"/>
      <c r="TU370" s="4"/>
      <c r="TV370" s="4"/>
      <c r="TW370" s="4"/>
      <c r="TX370" s="4"/>
      <c r="TY370" s="4"/>
      <c r="TZ370" s="4"/>
      <c r="UA370" s="4"/>
      <c r="UB370" s="4"/>
      <c r="UC370" s="4"/>
      <c r="UD370" s="4"/>
      <c r="UE370" s="4"/>
      <c r="UF370" s="4"/>
      <c r="UG370" s="4"/>
      <c r="UH370" s="4"/>
      <c r="UI370" s="4"/>
      <c r="UJ370" s="4"/>
      <c r="UK370" s="4"/>
      <c r="UL370" s="4"/>
      <c r="UM370" s="4"/>
      <c r="UN370" s="4"/>
      <c r="UO370" s="4"/>
      <c r="UP370" s="4"/>
      <c r="UQ370" s="4"/>
      <c r="UR370" s="4"/>
      <c r="US370" s="4"/>
      <c r="UT370" s="4"/>
      <c r="UU370" s="4"/>
      <c r="UV370" s="4"/>
      <c r="UW370" s="4"/>
      <c r="UX370" s="4"/>
      <c r="UY370" s="4"/>
      <c r="UZ370" s="4"/>
      <c r="VA370" s="4"/>
      <c r="VB370" s="4"/>
      <c r="VC370" s="4"/>
      <c r="VD370" s="4"/>
      <c r="VE370" s="4"/>
      <c r="VF370" s="4"/>
      <c r="VG370" s="4"/>
      <c r="VH370" s="4"/>
      <c r="VI370" s="4"/>
      <c r="VJ370" s="4"/>
      <c r="VK370" s="4"/>
      <c r="VL370" s="4"/>
      <c r="VM370" s="4"/>
      <c r="VN370" s="4"/>
    </row>
  </sheetData>
  <hyperlinks>
    <hyperlink ref="D61" r:id="rId1" display="http://www.revellat.fr/sophrobase/htdocs/comm/card.php?socid=454"/>
    <hyperlink ref="D59" r:id="rId2" display="http://www.revellat.fr/sophrobase/htdocs/comm/card.php?socid=454"/>
    <hyperlink ref="A59" r:id="rId3" display="http://www.revellat.fr/sophrobase/htdocs/compta/facture.php?facid=41"/>
    <hyperlink ref="D62" r:id="rId4" display="http://www.revellat.fr/sophrobase/htdocs/comm/card.php?socid=454"/>
    <hyperlink ref="A61" r:id="rId5" display="http://www.revellat.fr/sophrobase/htdocs/compta/facture.php?facid=42"/>
    <hyperlink ref="A63" r:id="rId6" display="http://www.revellat.fr/sophrobase/htdocs/compta/facture.php?facid=44"/>
    <hyperlink ref="A62" r:id="rId7" display="http://www.revellat.fr/sophrobase/htdocs/compta/facture.php?facid=43"/>
    <hyperlink ref="A64" r:id="rId8" display="http://www.revellat.fr/sophrobase/htdocs/compta/facture.php?facid=45"/>
    <hyperlink ref="A65" r:id="rId9" display="http://www.revellat.fr/sophrobase/htdocs/compta/facture.php?facid=47"/>
    <hyperlink ref="A68" r:id="rId10" display="http://www.revellat.fr/sophrobase/htdocs/compta/facture.php?facid=48"/>
    <hyperlink ref="A69" r:id="rId11" display="http://www.revellat.fr/sophrobase/htdocs/compta/facture.php?facid=49"/>
    <hyperlink ref="A71" r:id="rId12" display="http://www.revellat.fr/sophrobase/htdocs/compta/facture.php?facid=46"/>
    <hyperlink ref="D72" r:id="rId13" display="http://www.revellat.fr/sophrobase/htdocs/comm/card.php?socid=454"/>
    <hyperlink ref="A72" r:id="rId14" display="http://www.revellat.fr/sophrobase/htdocs/compta/facture.php?facid=50"/>
    <hyperlink ref="D74" r:id="rId15" display="http://www.revellat.fr/sophrobase/htdocs/comm/card.php?socid=454"/>
    <hyperlink ref="D83" r:id="rId16" display="http://www.revellat.fr/sophrobase/htdocs/comm/card.php?socid=454"/>
    <hyperlink ref="D88" r:id="rId17" display="http://www.revellat.fr/sophrobase/htdocs/comm/card.php?socid=454"/>
    <hyperlink ref="D98" r:id="rId18" display="http://www.revellat.fr/sophrobase/htdocs/comm/card.php?socid=454"/>
    <hyperlink ref="D107" r:id="rId19" display="http://www.revellat.fr/sophrobase/htdocs/comm/card.php?socid=454"/>
    <hyperlink ref="D108" r:id="rId20" display="http://www.revellat.fr/sophrobase/htdocs/comm/card.php?socid=454"/>
    <hyperlink ref="D115" r:id="rId21" display="http://www.revellat.fr/sophrobase/htdocs/comm/card.php?socid=454"/>
    <hyperlink ref="D120" r:id="rId22" display="http://www.revellat.fr/sophrobase/htdocs/comm/card.php?socid=454"/>
    <hyperlink ref="D126" r:id="rId23" display="http://www.revellat.fr/sophrobase/htdocs/comm/card.php?socid=454"/>
    <hyperlink ref="A73" r:id="rId24" display="http://www.revellat.fr/sophrobase/htdocs/compta/facture.php?facid=111"/>
    <hyperlink ref="A119" r:id="rId25" display="http://www.revellat.fr/sophrobase/htdocs/compta/facture.php?facid=184"/>
    <hyperlink ref="A116" r:id="rId26" display="http://www.revellat.fr/sophrobase/htdocs/compta/facture.php?facid=181"/>
    <hyperlink ref="A103" r:id="rId27" display="http://www.revellat.fr/sophrobase/htdocs/compta/facture.php?facid=153"/>
    <hyperlink ref="A128" r:id="rId28" display="http://www.revellat.fr/sophrobase/htdocs/compta/facture.php?facid=73"/>
    <hyperlink ref="A101" r:id="rId29" display="http://www.revellat.fr/sophrobase/htdocs/compta/facture.php?facid=108"/>
    <hyperlink ref="A127" r:id="rId30" display="http://www.revellat.fr/sophrobase/htdocs/compta/facture.php?facid=204"/>
    <hyperlink ref="A125" r:id="rId31" display="http://www.revellat.fr/sophrobase/htdocs/compta/facture.php?facid=198"/>
    <hyperlink ref="D113" r:id="rId32" display="http://www.revellat.fr/sophrobase/htdocs/comm/card.php?socid=454"/>
    <hyperlink ref="D129" r:id="rId33" display="http://www.revellat.fr/sophrobase/htdocs/comm/card.php?socid=454"/>
    <hyperlink ref="A75" r:id="rId34" display="http://www.revellat.fr/sophrobase/htdocs/compta/facture.php?facid=112"/>
    <hyperlink ref="A70" r:id="rId35" display="http://www.revellat.fr/sophrobase/htdocs/compta/facture.php?facid=112"/>
    <hyperlink ref="A110" r:id="rId36" display="http://www.revellat.fr/sophrobase/htdocs/compta/facture.php?facid=174"/>
    <hyperlink ref="A118" r:id="rId37" display="http://www.revellat.fr/sophrobase/htdocs/compta/facture.php?facid=183"/>
    <hyperlink ref="A92" r:id="rId38" display="http://www.revellat.fr/sophrobase/htdocs/compta/facture.php?facid=136"/>
    <hyperlink ref="A100" r:id="rId39" display="http://www.revellat.fr/sophrobase/htdocs/compta/facture.php?facid=151"/>
    <hyperlink ref="A114" r:id="rId40" display="http://www.revellat.fr/sophrobase/htdocs/compta/facture.php?facid=187"/>
    <hyperlink ref="A117" r:id="rId41" display="http://www.revellat.fr/sophrobase/htdocs/compta/facture.php?facid=186"/>
    <hyperlink ref="A108" r:id="rId42" display="http://www.revellat.fr/sophrobase/htdocs/compta/facture.php?facid=173"/>
    <hyperlink ref="A115" r:id="rId43" display="http://www.revellat.fr/sophrobase/htdocs/compta/facture.php?facid=185"/>
    <hyperlink ref="D105" r:id="rId44" display="http://www.revellat.fr/sophrobase/htdocs/comm/card.php?socid=620"/>
    <hyperlink ref="A89" r:id="rId45" display="http://www.revellat.fr/sophrobase/htdocs/compta/facture.php?facid=121"/>
    <hyperlink ref="A95" r:id="rId46" display="http://www.revellat.fr/sophrobase/htdocs/compta/facture.php?facid=140"/>
    <hyperlink ref="A104" r:id="rId47" display="http://www.revellat.fr/sophrobase/htdocs/compta/facture.php?facid=168"/>
    <hyperlink ref="A106" r:id="rId48" display="http://www.revellat.fr/sophrobase/htdocs/compta/facture.php?facid=169"/>
    <hyperlink ref="A77" r:id="rId49" display="http://www.revellat.fr/sophrobase/htdocs/compta/facture.php?facid=120"/>
    <hyperlink ref="A96" r:id="rId50" display="http://www.revellat.fr/sophrobase/htdocs/compta/facture.php?facid=142"/>
    <hyperlink ref="A87" r:id="rId51" display="http://www.revellat.fr/sophrobase/htdocs/compta/facture.php?facid=123"/>
    <hyperlink ref="A102" r:id="rId52" display="http://www.revellat.fr/sophrobase/htdocs/compta/facture.php?facid=152"/>
    <hyperlink ref="D137" r:id="rId53" display="http://www.revellat.fr/sophrobase/htdocs/comm/card.php?socid=454"/>
    <hyperlink ref="A143" r:id="rId54" display="http://www.revellat.fr/sophrobase/htdocs/compta/facture.php?facid=236"/>
    <hyperlink ref="A141" r:id="rId55" display="http://www.revellat.fr/sophrobase/htdocs/compta/facture.php?facid=237"/>
    <hyperlink ref="A140" r:id="rId56" display="http://www.revellat.fr/sophrobase/htdocs/compta/facture.php?facid=233"/>
    <hyperlink ref="A142" r:id="rId57" display="http://www.revellat.fr/sophrobase/htdocs/compta/facture.php?facid=238"/>
    <hyperlink ref="A144" r:id="rId58" display="http://www.revellat.fr/sophrobase/htdocs/compta/facture.php?facid=236"/>
  </hyperlinks>
  <pageMargins left="0.7" right="0.7" top="0.75" bottom="0.75" header="0.3" footer="0.3"/>
  <pageSetup paperSize="9" orientation="portrait" verticalDpi="300" r:id="rId59"/>
  <tableParts count="1">
    <tablePart r:id="rId6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4"/>
  <sheetViews>
    <sheetView topLeftCell="A86" zoomScale="112" zoomScaleNormal="112" workbookViewId="0">
      <selection activeCell="E103" sqref="E103"/>
    </sheetView>
  </sheetViews>
  <sheetFormatPr baseColWidth="10" defaultRowHeight="15" x14ac:dyDescent="0.25"/>
  <cols>
    <col min="1" max="1" width="16.875" customWidth="1"/>
    <col min="2" max="2" width="25.875" customWidth="1"/>
    <col min="3" max="3" width="30.875" customWidth="1"/>
    <col min="4" max="4" width="16.875" customWidth="1"/>
    <col min="5" max="5" width="18.25" customWidth="1"/>
    <col min="6" max="6" width="18.25" style="44" customWidth="1"/>
    <col min="7" max="7" width="32" customWidth="1"/>
    <col min="8" max="8" width="30.125" customWidth="1"/>
    <col min="9" max="9" width="27.625" customWidth="1"/>
    <col min="10" max="11" width="11.625" customWidth="1"/>
    <col min="12" max="15" width="12.625" customWidth="1"/>
    <col min="16" max="16" width="13" customWidth="1"/>
  </cols>
  <sheetData>
    <row r="1" spans="1:9" ht="29.25" customHeight="1" thickBot="1" x14ac:dyDescent="0.3">
      <c r="A1" s="8" t="s">
        <v>161</v>
      </c>
      <c r="B1" s="7" t="s">
        <v>131</v>
      </c>
      <c r="C1" s="6" t="s">
        <v>444</v>
      </c>
      <c r="D1" s="6" t="s">
        <v>156</v>
      </c>
      <c r="E1" s="6" t="s">
        <v>442</v>
      </c>
      <c r="F1" s="6" t="s">
        <v>443</v>
      </c>
      <c r="G1" s="6" t="s">
        <v>173</v>
      </c>
      <c r="H1" s="6" t="s">
        <v>155</v>
      </c>
      <c r="I1" s="8" t="s">
        <v>242</v>
      </c>
    </row>
    <row r="2" spans="1:9" ht="15.75" thickBot="1" x14ac:dyDescent="0.3">
      <c r="A2" s="15" t="s">
        <v>447</v>
      </c>
      <c r="B2" s="134" t="s">
        <v>148</v>
      </c>
      <c r="C2" s="12">
        <v>42166</v>
      </c>
      <c r="D2" s="5" t="s">
        <v>157</v>
      </c>
      <c r="E2" s="5">
        <v>180</v>
      </c>
      <c r="F2" s="5">
        <v>150</v>
      </c>
      <c r="G2" s="5" t="s">
        <v>134</v>
      </c>
      <c r="H2" s="5"/>
      <c r="I2" s="14"/>
    </row>
    <row r="3" spans="1:9" ht="15.75" thickBot="1" x14ac:dyDescent="0.3">
      <c r="A3" s="15" t="s">
        <v>457</v>
      </c>
      <c r="B3" s="134" t="s">
        <v>146</v>
      </c>
      <c r="C3" s="12">
        <v>42275</v>
      </c>
      <c r="D3" s="5" t="s">
        <v>157</v>
      </c>
      <c r="E3" s="5">
        <v>180</v>
      </c>
      <c r="F3" s="5">
        <v>150</v>
      </c>
      <c r="G3" s="5" t="s">
        <v>158</v>
      </c>
      <c r="H3" s="5"/>
      <c r="I3" s="5"/>
    </row>
    <row r="4" spans="1:9" s="39" customFormat="1" ht="15.75" thickBot="1" x14ac:dyDescent="0.3">
      <c r="A4" s="157" t="s">
        <v>518</v>
      </c>
      <c r="B4" s="135"/>
      <c r="C4" s="43"/>
      <c r="D4" s="42"/>
      <c r="E4" s="42">
        <f>SUM(E2:E3)</f>
        <v>360</v>
      </c>
      <c r="F4" s="42">
        <v>450</v>
      </c>
      <c r="G4" s="42"/>
      <c r="H4" s="42"/>
      <c r="I4" s="42"/>
    </row>
    <row r="5" spans="1:9" ht="15.75" thickBot="1" x14ac:dyDescent="0.3">
      <c r="A5" s="15" t="s">
        <v>458</v>
      </c>
      <c r="B5" s="134" t="s">
        <v>150</v>
      </c>
      <c r="C5" s="12">
        <v>42279</v>
      </c>
      <c r="D5" s="5" t="s">
        <v>157</v>
      </c>
      <c r="E5" s="5">
        <v>180</v>
      </c>
      <c r="F5" s="5">
        <v>150</v>
      </c>
      <c r="G5" s="5" t="s">
        <v>158</v>
      </c>
      <c r="H5" s="5"/>
      <c r="I5" s="5"/>
    </row>
    <row r="6" spans="1:9" ht="15.75" thickBot="1" x14ac:dyDescent="0.3">
      <c r="A6" s="15" t="s">
        <v>459</v>
      </c>
      <c r="B6" s="134" t="s">
        <v>141</v>
      </c>
      <c r="C6" s="12">
        <v>42280</v>
      </c>
      <c r="D6" s="5" t="s">
        <v>157</v>
      </c>
      <c r="E6" s="5">
        <v>180</v>
      </c>
      <c r="F6" s="5">
        <v>150</v>
      </c>
      <c r="G6" s="5" t="s">
        <v>158</v>
      </c>
      <c r="H6" s="5"/>
      <c r="I6" s="5"/>
    </row>
    <row r="7" spans="1:9" ht="15.75" thickBot="1" x14ac:dyDescent="0.3">
      <c r="A7" s="15" t="s">
        <v>455</v>
      </c>
      <c r="B7" s="134" t="s">
        <v>153</v>
      </c>
      <c r="C7" s="12">
        <v>42283</v>
      </c>
      <c r="D7" s="5" t="s">
        <v>157</v>
      </c>
      <c r="E7" s="5">
        <v>180</v>
      </c>
      <c r="F7" s="5">
        <v>150</v>
      </c>
      <c r="G7" s="5" t="s">
        <v>134</v>
      </c>
      <c r="H7" s="5"/>
      <c r="I7" s="5"/>
    </row>
    <row r="8" spans="1:9" ht="15.75" thickBot="1" x14ac:dyDescent="0.3">
      <c r="A8" s="15" t="s">
        <v>460</v>
      </c>
      <c r="B8" s="134" t="s">
        <v>149</v>
      </c>
      <c r="C8" s="12">
        <v>42283</v>
      </c>
      <c r="D8" s="5" t="s">
        <v>157</v>
      </c>
      <c r="E8" s="5">
        <v>180</v>
      </c>
      <c r="F8" s="5">
        <v>150</v>
      </c>
      <c r="G8" s="5" t="s">
        <v>134</v>
      </c>
      <c r="H8" s="5"/>
      <c r="I8" s="5"/>
    </row>
    <row r="9" spans="1:9" ht="15.75" thickBot="1" x14ac:dyDescent="0.3">
      <c r="A9" s="132" t="s">
        <v>467</v>
      </c>
      <c r="B9" s="134" t="s">
        <v>138</v>
      </c>
      <c r="C9" s="12">
        <v>42284</v>
      </c>
      <c r="D9" s="5" t="s">
        <v>157</v>
      </c>
      <c r="E9" s="5">
        <v>180</v>
      </c>
      <c r="F9" s="5">
        <v>150</v>
      </c>
      <c r="G9" s="5" t="s">
        <v>158</v>
      </c>
      <c r="H9" s="5"/>
      <c r="I9" s="5"/>
    </row>
    <row r="10" spans="1:9" ht="15.75" thickBot="1" x14ac:dyDescent="0.3">
      <c r="A10" s="15" t="s">
        <v>461</v>
      </c>
      <c r="B10" s="134" t="s">
        <v>140</v>
      </c>
      <c r="C10" s="12">
        <v>42303</v>
      </c>
      <c r="D10" s="5" t="s">
        <v>157</v>
      </c>
      <c r="E10" s="5">
        <v>180</v>
      </c>
      <c r="F10" s="5">
        <v>150</v>
      </c>
      <c r="G10" s="5" t="s">
        <v>158</v>
      </c>
      <c r="H10" s="5"/>
      <c r="I10" s="5"/>
    </row>
    <row r="11" spans="1:9" s="36" customFormat="1" ht="15.75" thickBot="1" x14ac:dyDescent="0.3">
      <c r="A11" s="158"/>
      <c r="B11" s="136"/>
      <c r="C11" s="51"/>
      <c r="D11" s="50"/>
      <c r="E11" s="50">
        <f>SUM(E5:E10)</f>
        <v>1080</v>
      </c>
      <c r="F11" s="50">
        <v>900</v>
      </c>
      <c r="G11" s="50"/>
      <c r="H11" s="50"/>
      <c r="I11" s="5"/>
    </row>
    <row r="12" spans="1:9" ht="15.75" thickBot="1" x14ac:dyDescent="0.3">
      <c r="A12" s="15" t="s">
        <v>463</v>
      </c>
      <c r="B12" s="134" t="s">
        <v>137</v>
      </c>
      <c r="C12" s="12">
        <v>42328</v>
      </c>
      <c r="D12" s="5" t="s">
        <v>157</v>
      </c>
      <c r="E12" s="5">
        <v>180</v>
      </c>
      <c r="F12" s="5">
        <v>150</v>
      </c>
      <c r="G12" s="5" t="s">
        <v>134</v>
      </c>
      <c r="H12" s="5"/>
      <c r="I12" s="5"/>
    </row>
    <row r="13" spans="1:9" ht="15.75" thickBot="1" x14ac:dyDescent="0.3">
      <c r="A13" s="15" t="s">
        <v>462</v>
      </c>
      <c r="B13" s="134" t="s">
        <v>152</v>
      </c>
      <c r="C13" s="12">
        <v>42331</v>
      </c>
      <c r="D13" s="5" t="s">
        <v>157</v>
      </c>
      <c r="E13" s="5">
        <v>180</v>
      </c>
      <c r="F13" s="5">
        <v>150</v>
      </c>
      <c r="G13" s="5" t="s">
        <v>134</v>
      </c>
      <c r="H13" s="5"/>
      <c r="I13" s="5"/>
    </row>
    <row r="14" spans="1:9" ht="15.75" thickBot="1" x14ac:dyDescent="0.3">
      <c r="A14" s="15" t="s">
        <v>466</v>
      </c>
      <c r="B14" s="134" t="s">
        <v>144</v>
      </c>
      <c r="C14" s="12">
        <v>42345</v>
      </c>
      <c r="D14" s="5" t="s">
        <v>157</v>
      </c>
      <c r="E14" s="5">
        <v>180</v>
      </c>
      <c r="F14" s="5">
        <v>150</v>
      </c>
      <c r="G14" s="5" t="s">
        <v>134</v>
      </c>
      <c r="H14" s="5"/>
      <c r="I14" s="5"/>
    </row>
    <row r="15" spans="1:9" ht="15.75" thickBot="1" x14ac:dyDescent="0.3">
      <c r="A15" s="15" t="s">
        <v>464</v>
      </c>
      <c r="B15" s="134" t="s">
        <v>145</v>
      </c>
      <c r="C15" s="12">
        <v>42350</v>
      </c>
      <c r="D15" s="5" t="s">
        <v>157</v>
      </c>
      <c r="E15" s="5">
        <v>180</v>
      </c>
      <c r="F15" s="5">
        <v>150</v>
      </c>
      <c r="G15" s="5" t="s">
        <v>134</v>
      </c>
      <c r="H15" s="5"/>
      <c r="I15" s="5"/>
    </row>
    <row r="16" spans="1:9" ht="15.75" thickBot="1" x14ac:dyDescent="0.3">
      <c r="A16" s="15" t="s">
        <v>465</v>
      </c>
      <c r="B16" s="134" t="s">
        <v>135</v>
      </c>
      <c r="C16" s="12">
        <v>42354</v>
      </c>
      <c r="D16" s="5" t="s">
        <v>157</v>
      </c>
      <c r="E16" s="5">
        <v>180</v>
      </c>
      <c r="F16" s="5">
        <v>150</v>
      </c>
      <c r="G16" s="5" t="s">
        <v>134</v>
      </c>
      <c r="H16" s="5"/>
      <c r="I16" s="5"/>
    </row>
    <row r="17" spans="1:9" s="36" customFormat="1" ht="15.75" thickBot="1" x14ac:dyDescent="0.3">
      <c r="A17" s="158"/>
      <c r="B17" s="136"/>
      <c r="C17" s="51"/>
      <c r="D17" s="50"/>
      <c r="E17" s="50">
        <f>SUM(E12:E16)</f>
        <v>900</v>
      </c>
      <c r="F17" s="50">
        <v>750</v>
      </c>
      <c r="G17" s="50"/>
      <c r="H17" s="50"/>
      <c r="I17" s="5"/>
    </row>
    <row r="18" spans="1:9" ht="15.75" thickBot="1" x14ac:dyDescent="0.3">
      <c r="A18" s="16" t="s">
        <v>171</v>
      </c>
      <c r="B18" s="134" t="s">
        <v>146</v>
      </c>
      <c r="C18" s="12">
        <v>42374</v>
      </c>
      <c r="D18" s="5" t="s">
        <v>157</v>
      </c>
      <c r="E18" s="5">
        <v>180</v>
      </c>
      <c r="F18" s="5">
        <v>150</v>
      </c>
      <c r="G18" s="5" t="s">
        <v>159</v>
      </c>
      <c r="H18" s="5"/>
      <c r="I18" s="5"/>
    </row>
    <row r="19" spans="1:9" ht="15.75" thickBot="1" x14ac:dyDescent="0.3">
      <c r="A19" s="16" t="s">
        <v>169</v>
      </c>
      <c r="B19" s="134" t="s">
        <v>142</v>
      </c>
      <c r="C19" s="12">
        <v>42374</v>
      </c>
      <c r="D19" s="5" t="s">
        <v>157</v>
      </c>
      <c r="E19" s="5">
        <v>180</v>
      </c>
      <c r="F19" s="5">
        <v>150</v>
      </c>
      <c r="G19" s="5" t="s">
        <v>160</v>
      </c>
      <c r="H19" s="5"/>
      <c r="I19" s="5"/>
    </row>
    <row r="20" spans="1:9" ht="15.75" thickBot="1" x14ac:dyDescent="0.3">
      <c r="A20" s="15" t="s">
        <v>174</v>
      </c>
      <c r="B20" s="137" t="s">
        <v>133</v>
      </c>
      <c r="C20" s="12">
        <v>42375</v>
      </c>
      <c r="D20" s="5" t="s">
        <v>157</v>
      </c>
      <c r="E20" s="5">
        <v>180</v>
      </c>
      <c r="F20" s="5">
        <v>150</v>
      </c>
      <c r="G20" s="5" t="s">
        <v>134</v>
      </c>
      <c r="H20" s="5"/>
      <c r="I20" s="5"/>
    </row>
    <row r="21" spans="1:9" ht="15.75" thickBot="1" x14ac:dyDescent="0.3">
      <c r="A21" s="15" t="s">
        <v>177</v>
      </c>
      <c r="B21" s="137" t="s">
        <v>176</v>
      </c>
      <c r="C21" s="12">
        <v>42377</v>
      </c>
      <c r="D21" s="5" t="s">
        <v>157</v>
      </c>
      <c r="E21" s="5">
        <v>180</v>
      </c>
      <c r="F21" s="5">
        <v>150</v>
      </c>
      <c r="G21" s="13"/>
      <c r="H21" s="13"/>
      <c r="I21" s="5"/>
    </row>
    <row r="22" spans="1:9" ht="15.75" thickBot="1" x14ac:dyDescent="0.3">
      <c r="A22" s="16" t="s">
        <v>170</v>
      </c>
      <c r="B22" s="134" t="s">
        <v>136</v>
      </c>
      <c r="C22" s="12">
        <v>42384</v>
      </c>
      <c r="D22" s="5" t="s">
        <v>157</v>
      </c>
      <c r="E22" s="5">
        <v>180</v>
      </c>
      <c r="F22" s="5">
        <v>150</v>
      </c>
      <c r="G22" s="5" t="s">
        <v>160</v>
      </c>
      <c r="H22" s="5"/>
      <c r="I22" s="5"/>
    </row>
    <row r="23" spans="1:9" ht="15.75" thickBot="1" x14ac:dyDescent="0.3">
      <c r="A23" s="16" t="s">
        <v>165</v>
      </c>
      <c r="B23" s="134" t="s">
        <v>143</v>
      </c>
      <c r="C23" s="12">
        <v>42400</v>
      </c>
      <c r="D23" s="5" t="s">
        <v>157</v>
      </c>
      <c r="E23" s="5">
        <v>180</v>
      </c>
      <c r="F23" s="5">
        <v>150</v>
      </c>
      <c r="G23" s="5" t="s">
        <v>160</v>
      </c>
      <c r="H23" s="5"/>
      <c r="I23" s="5"/>
    </row>
    <row r="24" spans="1:9" ht="15.75" thickBot="1" x14ac:dyDescent="0.3">
      <c r="A24" s="16" t="s">
        <v>164</v>
      </c>
      <c r="B24" s="134" t="s">
        <v>132</v>
      </c>
      <c r="C24" s="12">
        <v>42400</v>
      </c>
      <c r="D24" s="5" t="s">
        <v>157</v>
      </c>
      <c r="E24" s="5">
        <v>180</v>
      </c>
      <c r="F24" s="5">
        <v>150</v>
      </c>
      <c r="G24" s="5" t="s">
        <v>160</v>
      </c>
      <c r="H24" s="5"/>
      <c r="I24" s="5"/>
    </row>
    <row r="25" spans="1:9" ht="15.75" thickBot="1" x14ac:dyDescent="0.3">
      <c r="A25" s="18" t="s">
        <v>168</v>
      </c>
      <c r="B25" s="134" t="s">
        <v>154</v>
      </c>
      <c r="C25" s="12">
        <v>42400</v>
      </c>
      <c r="D25" s="5" t="s">
        <v>157</v>
      </c>
      <c r="E25" s="5">
        <v>180</v>
      </c>
      <c r="F25" s="5">
        <v>150</v>
      </c>
      <c r="G25" s="5" t="s">
        <v>160</v>
      </c>
      <c r="H25" s="5"/>
      <c r="I25" s="5"/>
    </row>
    <row r="26" spans="1:9" ht="15.75" thickBot="1" x14ac:dyDescent="0.3">
      <c r="A26" s="19" t="s">
        <v>163</v>
      </c>
      <c r="B26" s="134" t="s">
        <v>151</v>
      </c>
      <c r="C26" s="12">
        <v>42400</v>
      </c>
      <c r="D26" s="5" t="s">
        <v>157</v>
      </c>
      <c r="E26" s="5">
        <v>180</v>
      </c>
      <c r="F26" s="5">
        <v>150</v>
      </c>
      <c r="G26" s="5" t="s">
        <v>160</v>
      </c>
      <c r="H26" s="5"/>
      <c r="I26" s="5"/>
    </row>
    <row r="27" spans="1:9" ht="15.75" thickBot="1" x14ac:dyDescent="0.3">
      <c r="A27" s="18" t="s">
        <v>166</v>
      </c>
      <c r="B27" s="134" t="s">
        <v>167</v>
      </c>
      <c r="C27" s="12">
        <v>42400</v>
      </c>
      <c r="D27" s="5" t="s">
        <v>157</v>
      </c>
      <c r="E27" s="5">
        <v>180</v>
      </c>
      <c r="F27" s="5">
        <v>150</v>
      </c>
      <c r="G27" s="5" t="s">
        <v>134</v>
      </c>
      <c r="H27" s="5"/>
      <c r="I27" s="5"/>
    </row>
    <row r="28" spans="1:9" ht="15.75" thickBot="1" x14ac:dyDescent="0.3">
      <c r="A28" s="16" t="s">
        <v>172</v>
      </c>
      <c r="B28" s="138" t="s">
        <v>150</v>
      </c>
      <c r="C28" s="12">
        <v>42400</v>
      </c>
      <c r="D28" s="5" t="s">
        <v>157</v>
      </c>
      <c r="E28" s="5">
        <v>180</v>
      </c>
      <c r="F28" s="5">
        <v>150</v>
      </c>
      <c r="G28" s="5" t="s">
        <v>134</v>
      </c>
      <c r="H28" s="5"/>
      <c r="I28" s="5"/>
    </row>
    <row r="29" spans="1:9" s="36" customFormat="1" ht="15.75" thickBot="1" x14ac:dyDescent="0.3">
      <c r="A29" s="52"/>
      <c r="B29" s="136"/>
      <c r="C29" s="51"/>
      <c r="D29" s="50"/>
      <c r="E29" s="50">
        <f>SUM(E18:E28)</f>
        <v>1980</v>
      </c>
      <c r="F29" s="50">
        <v>1800</v>
      </c>
      <c r="G29" s="50"/>
      <c r="H29" s="50"/>
      <c r="I29" s="5"/>
    </row>
    <row r="30" spans="1:9" ht="15.75" thickBot="1" x14ac:dyDescent="0.3">
      <c r="A30" s="16" t="s">
        <v>162</v>
      </c>
      <c r="B30" s="139" t="s">
        <v>147</v>
      </c>
      <c r="C30" s="12">
        <v>42427</v>
      </c>
      <c r="D30" s="5" t="s">
        <v>157</v>
      </c>
      <c r="E30" s="5">
        <v>180</v>
      </c>
      <c r="F30" s="5">
        <v>150</v>
      </c>
      <c r="G30" s="5" t="s">
        <v>160</v>
      </c>
      <c r="H30" s="5"/>
      <c r="I30" s="5"/>
    </row>
    <row r="31" spans="1:9" ht="15.75" thickBot="1" x14ac:dyDescent="0.3">
      <c r="A31" s="15" t="s">
        <v>194</v>
      </c>
      <c r="B31" s="131" t="s">
        <v>192</v>
      </c>
      <c r="C31" s="12">
        <v>42416</v>
      </c>
      <c r="D31" s="5" t="s">
        <v>193</v>
      </c>
      <c r="E31" s="5">
        <v>435</v>
      </c>
      <c r="F31" s="5">
        <v>363</v>
      </c>
      <c r="G31" s="5" t="s">
        <v>160</v>
      </c>
      <c r="H31" s="5"/>
      <c r="I31" s="5"/>
    </row>
    <row r="32" spans="1:9" ht="15.75" thickBot="1" x14ac:dyDescent="0.3">
      <c r="A32" s="15" t="s">
        <v>217</v>
      </c>
      <c r="B32" s="134" t="s">
        <v>145</v>
      </c>
      <c r="C32" s="12">
        <v>42412</v>
      </c>
      <c r="D32" s="5" t="s">
        <v>157</v>
      </c>
      <c r="E32" s="5">
        <v>180</v>
      </c>
      <c r="F32" s="5">
        <v>150</v>
      </c>
      <c r="G32" s="5" t="s">
        <v>134</v>
      </c>
      <c r="H32" s="29"/>
      <c r="I32" s="5"/>
    </row>
    <row r="33" spans="1:9" ht="15.75" thickBot="1" x14ac:dyDescent="0.3">
      <c r="A33" s="15" t="s">
        <v>213</v>
      </c>
      <c r="B33" s="134" t="s">
        <v>209</v>
      </c>
      <c r="C33" s="12" t="s">
        <v>208</v>
      </c>
      <c r="D33" s="5" t="s">
        <v>157</v>
      </c>
      <c r="E33" s="5">
        <v>180</v>
      </c>
      <c r="F33" s="5">
        <v>150</v>
      </c>
      <c r="G33" s="5" t="s">
        <v>134</v>
      </c>
      <c r="H33" s="29"/>
      <c r="I33" s="5"/>
    </row>
    <row r="34" spans="1:9" ht="15.75" thickBot="1" x14ac:dyDescent="0.3">
      <c r="A34" s="15" t="s">
        <v>214</v>
      </c>
      <c r="B34" s="134" t="s">
        <v>210</v>
      </c>
      <c r="C34" s="12">
        <v>42422</v>
      </c>
      <c r="D34" s="5" t="s">
        <v>157</v>
      </c>
      <c r="E34" s="5">
        <v>180</v>
      </c>
      <c r="F34" s="5">
        <v>150</v>
      </c>
      <c r="G34" s="5" t="s">
        <v>134</v>
      </c>
      <c r="H34" s="5"/>
      <c r="I34" s="5"/>
    </row>
    <row r="35" spans="1:9" ht="15.75" thickBot="1" x14ac:dyDescent="0.3">
      <c r="A35" s="15" t="s">
        <v>215</v>
      </c>
      <c r="B35" s="131" t="s">
        <v>216</v>
      </c>
      <c r="C35" s="12">
        <v>42423</v>
      </c>
      <c r="D35" s="5" t="s">
        <v>157</v>
      </c>
      <c r="E35" s="5">
        <v>180</v>
      </c>
      <c r="F35" s="5">
        <v>150</v>
      </c>
      <c r="G35" s="5" t="s">
        <v>134</v>
      </c>
      <c r="H35" s="29"/>
      <c r="I35" s="5"/>
    </row>
    <row r="36" spans="1:9" ht="15.75" thickBot="1" x14ac:dyDescent="0.3">
      <c r="A36" s="15" t="s">
        <v>214</v>
      </c>
      <c r="B36" s="140" t="s">
        <v>218</v>
      </c>
      <c r="C36" s="12">
        <v>42424</v>
      </c>
      <c r="D36" s="5" t="s">
        <v>219</v>
      </c>
      <c r="E36" s="5">
        <v>420</v>
      </c>
      <c r="F36" s="5">
        <v>350</v>
      </c>
      <c r="G36" s="5" t="s">
        <v>158</v>
      </c>
      <c r="H36" s="29"/>
      <c r="I36" s="5"/>
    </row>
    <row r="37" spans="1:9" ht="15.75" thickBot="1" x14ac:dyDescent="0.3">
      <c r="A37" s="15" t="s">
        <v>224</v>
      </c>
      <c r="B37" s="140" t="s">
        <v>220</v>
      </c>
      <c r="C37" s="12">
        <v>42426</v>
      </c>
      <c r="D37" s="5" t="s">
        <v>157</v>
      </c>
      <c r="E37" s="5">
        <v>180</v>
      </c>
      <c r="F37" s="5">
        <v>150</v>
      </c>
      <c r="G37" s="5" t="s">
        <v>134</v>
      </c>
      <c r="H37" s="29"/>
      <c r="I37" s="5"/>
    </row>
    <row r="38" spans="1:9" ht="15.75" thickBot="1" x14ac:dyDescent="0.3">
      <c r="A38" s="15" t="s">
        <v>226</v>
      </c>
      <c r="B38" s="140" t="s">
        <v>221</v>
      </c>
      <c r="C38" s="12">
        <v>42427</v>
      </c>
      <c r="D38" s="5" t="s">
        <v>157</v>
      </c>
      <c r="E38" s="5">
        <v>180</v>
      </c>
      <c r="F38" s="5">
        <v>150</v>
      </c>
      <c r="G38" s="5" t="s">
        <v>134</v>
      </c>
      <c r="H38" s="5"/>
      <c r="I38" s="5"/>
    </row>
    <row r="39" spans="1:9" ht="15.75" thickBot="1" x14ac:dyDescent="0.3">
      <c r="A39" s="15" t="s">
        <v>227</v>
      </c>
      <c r="B39" s="140" t="s">
        <v>222</v>
      </c>
      <c r="C39" s="12">
        <v>42401</v>
      </c>
      <c r="D39" s="5" t="s">
        <v>157</v>
      </c>
      <c r="E39" s="5">
        <v>180</v>
      </c>
      <c r="F39" s="5">
        <v>150</v>
      </c>
      <c r="G39" s="5" t="s">
        <v>134</v>
      </c>
      <c r="H39" s="5"/>
      <c r="I39" s="5"/>
    </row>
    <row r="40" spans="1:9" ht="15.75" thickBot="1" x14ac:dyDescent="0.3">
      <c r="A40" s="15" t="s">
        <v>228</v>
      </c>
      <c r="B40" s="140" t="s">
        <v>140</v>
      </c>
      <c r="C40" s="12">
        <v>42403</v>
      </c>
      <c r="D40" s="5" t="s">
        <v>157</v>
      </c>
      <c r="E40" s="5">
        <v>180</v>
      </c>
      <c r="F40" s="5">
        <v>150</v>
      </c>
      <c r="G40" s="5" t="s">
        <v>134</v>
      </c>
      <c r="H40" s="10"/>
      <c r="I40" s="5"/>
    </row>
    <row r="41" spans="1:9" s="44" customFormat="1" ht="15.75" thickBot="1" x14ac:dyDescent="0.3">
      <c r="A41" s="53"/>
      <c r="B41" s="141"/>
      <c r="C41" s="54"/>
      <c r="D41" s="55"/>
      <c r="E41" s="55">
        <f>SUM(E30:E40)</f>
        <v>2475</v>
      </c>
      <c r="F41" s="55">
        <v>2062.5</v>
      </c>
      <c r="G41" s="55"/>
      <c r="H41" s="55"/>
      <c r="I41" s="5"/>
    </row>
    <row r="42" spans="1:9" ht="15.75" thickBot="1" x14ac:dyDescent="0.3">
      <c r="A42" s="5"/>
      <c r="B42" s="131"/>
      <c r="C42" s="5"/>
      <c r="D42" s="5"/>
      <c r="E42" s="5"/>
      <c r="F42" s="5"/>
      <c r="G42" s="5"/>
      <c r="H42" s="5"/>
      <c r="I42" s="5"/>
    </row>
    <row r="43" spans="1:9" ht="15.75" thickBot="1" x14ac:dyDescent="0.3">
      <c r="A43" s="18" t="s">
        <v>236</v>
      </c>
      <c r="B43" s="134" t="s">
        <v>167</v>
      </c>
      <c r="C43" s="12">
        <v>42440</v>
      </c>
      <c r="D43" s="5" t="s">
        <v>157</v>
      </c>
      <c r="E43" s="5">
        <v>180</v>
      </c>
      <c r="F43" s="5">
        <v>150</v>
      </c>
      <c r="G43" s="5" t="s">
        <v>134</v>
      </c>
      <c r="H43" s="34"/>
      <c r="I43" s="5"/>
    </row>
    <row r="44" spans="1:9" ht="15.75" thickBot="1" x14ac:dyDescent="0.3">
      <c r="A44" s="15" t="s">
        <v>235</v>
      </c>
      <c r="B44" s="134" t="s">
        <v>140</v>
      </c>
      <c r="C44" s="12">
        <v>42432</v>
      </c>
      <c r="D44" s="5" t="s">
        <v>157</v>
      </c>
      <c r="E44" s="5">
        <v>180</v>
      </c>
      <c r="F44" s="5">
        <v>150</v>
      </c>
      <c r="G44" s="5" t="s">
        <v>158</v>
      </c>
      <c r="H44" s="5"/>
      <c r="I44" s="5"/>
    </row>
    <row r="45" spans="1:9" ht="15.75" thickBot="1" x14ac:dyDescent="0.3">
      <c r="A45" s="15" t="s">
        <v>241</v>
      </c>
      <c r="B45" s="131" t="s">
        <v>240</v>
      </c>
      <c r="C45" s="33">
        <v>42447</v>
      </c>
      <c r="D45" s="34" t="s">
        <v>193</v>
      </c>
      <c r="E45" s="34">
        <v>435</v>
      </c>
      <c r="F45" s="34">
        <v>363</v>
      </c>
      <c r="G45" s="34" t="s">
        <v>134</v>
      </c>
      <c r="H45" s="34"/>
      <c r="I45" s="5"/>
    </row>
    <row r="46" spans="1:9" ht="15.75" thickBot="1" x14ac:dyDescent="0.3">
      <c r="A46" s="15" t="s">
        <v>251</v>
      </c>
      <c r="B46" s="140" t="s">
        <v>250</v>
      </c>
      <c r="C46" s="33">
        <v>42454</v>
      </c>
      <c r="D46" s="5" t="s">
        <v>157</v>
      </c>
      <c r="E46" s="34"/>
      <c r="F46" s="34"/>
      <c r="G46" s="34"/>
      <c r="H46" s="34"/>
      <c r="I46" s="5"/>
    </row>
    <row r="47" spans="1:9" ht="15.75" thickBot="1" x14ac:dyDescent="0.3">
      <c r="A47" s="53"/>
      <c r="B47" s="136"/>
      <c r="C47" s="54"/>
      <c r="D47" s="55"/>
      <c r="E47" s="55">
        <f>SUM(E42:E46)</f>
        <v>795</v>
      </c>
      <c r="F47" s="55">
        <v>662.5</v>
      </c>
      <c r="G47" s="55"/>
      <c r="H47" s="55"/>
      <c r="I47" s="5"/>
    </row>
    <row r="48" spans="1:9" ht="15.75" thickBot="1" x14ac:dyDescent="0.3">
      <c r="A48" s="15" t="s">
        <v>353</v>
      </c>
      <c r="B48" s="132" t="s">
        <v>352</v>
      </c>
      <c r="C48" s="33">
        <v>42463</v>
      </c>
      <c r="D48" s="5" t="s">
        <v>157</v>
      </c>
      <c r="E48" s="5">
        <v>180</v>
      </c>
      <c r="F48" s="5">
        <v>150</v>
      </c>
      <c r="G48" s="5" t="s">
        <v>134</v>
      </c>
      <c r="H48" s="34"/>
      <c r="I48" s="5"/>
    </row>
    <row r="49" spans="1:9" s="44" customFormat="1" ht="15.75" thickBot="1" x14ac:dyDescent="0.3">
      <c r="A49" s="15" t="s">
        <v>354</v>
      </c>
      <c r="B49" s="132" t="s">
        <v>146</v>
      </c>
      <c r="C49" s="33">
        <v>42464</v>
      </c>
      <c r="D49" s="5" t="s">
        <v>157</v>
      </c>
      <c r="E49" s="5">
        <v>180</v>
      </c>
      <c r="F49" s="5">
        <v>150</v>
      </c>
      <c r="G49" s="5" t="s">
        <v>158</v>
      </c>
      <c r="H49" s="34"/>
      <c r="I49" s="85"/>
    </row>
    <row r="50" spans="1:9" s="44" customFormat="1" ht="15.75" thickBot="1" x14ac:dyDescent="0.3">
      <c r="A50" s="15" t="s">
        <v>356</v>
      </c>
      <c r="B50" s="132" t="s">
        <v>355</v>
      </c>
      <c r="C50" s="33">
        <v>42465</v>
      </c>
      <c r="D50" s="5" t="s">
        <v>157</v>
      </c>
      <c r="E50" s="5">
        <v>180</v>
      </c>
      <c r="F50" s="5">
        <v>150</v>
      </c>
      <c r="G50" s="5" t="s">
        <v>134</v>
      </c>
      <c r="H50" s="34"/>
      <c r="I50" s="85"/>
    </row>
    <row r="51" spans="1:9" s="44" customFormat="1" ht="15.75" thickBot="1" x14ac:dyDescent="0.3">
      <c r="A51" s="15" t="s">
        <v>358</v>
      </c>
      <c r="B51" s="132" t="s">
        <v>357</v>
      </c>
      <c r="C51" s="33">
        <v>42466</v>
      </c>
      <c r="D51" s="5" t="s">
        <v>157</v>
      </c>
      <c r="E51" s="5">
        <v>180</v>
      </c>
      <c r="F51" s="5">
        <v>150</v>
      </c>
      <c r="G51" s="5" t="s">
        <v>134</v>
      </c>
      <c r="H51" s="34"/>
      <c r="I51" s="85"/>
    </row>
    <row r="52" spans="1:9" s="44" customFormat="1" ht="15.75" thickBot="1" x14ac:dyDescent="0.3">
      <c r="A52" s="15" t="s">
        <v>365</v>
      </c>
      <c r="B52" s="131" t="s">
        <v>362</v>
      </c>
      <c r="C52" s="33">
        <v>42473</v>
      </c>
      <c r="D52" s="5" t="s">
        <v>157</v>
      </c>
      <c r="E52" s="5">
        <v>180</v>
      </c>
      <c r="F52" s="5">
        <v>150</v>
      </c>
      <c r="G52" s="5" t="s">
        <v>134</v>
      </c>
      <c r="H52" s="34"/>
      <c r="I52" s="85"/>
    </row>
    <row r="53" spans="1:9" s="44" customFormat="1" ht="15.75" thickBot="1" x14ac:dyDescent="0.3">
      <c r="A53" s="15" t="s">
        <v>368</v>
      </c>
      <c r="B53" s="131" t="s">
        <v>366</v>
      </c>
      <c r="C53" s="33">
        <v>42473</v>
      </c>
      <c r="D53" s="5" t="s">
        <v>157</v>
      </c>
      <c r="E53" s="5">
        <v>180</v>
      </c>
      <c r="F53" s="5">
        <v>150</v>
      </c>
      <c r="G53" s="5" t="s">
        <v>134</v>
      </c>
      <c r="H53" s="34"/>
      <c r="I53" s="85"/>
    </row>
    <row r="54" spans="1:9" s="44" customFormat="1" ht="15.75" thickBot="1" x14ac:dyDescent="0.3">
      <c r="A54" s="15" t="s">
        <v>371</v>
      </c>
      <c r="B54" s="131" t="s">
        <v>223</v>
      </c>
      <c r="C54" s="33">
        <v>42475</v>
      </c>
      <c r="D54" s="5" t="s">
        <v>367</v>
      </c>
      <c r="E54" s="34">
        <v>280</v>
      </c>
      <c r="F54" s="34">
        <v>233.33</v>
      </c>
      <c r="G54" s="5" t="s">
        <v>134</v>
      </c>
      <c r="H54" s="34"/>
      <c r="I54" s="85"/>
    </row>
    <row r="55" spans="1:9" s="44" customFormat="1" ht="15.75" thickBot="1" x14ac:dyDescent="0.3">
      <c r="A55" s="15" t="s">
        <v>372</v>
      </c>
      <c r="B55" s="131" t="s">
        <v>139</v>
      </c>
      <c r="C55" s="33">
        <v>42483</v>
      </c>
      <c r="D55" s="5" t="s">
        <v>157</v>
      </c>
      <c r="E55" s="34">
        <v>180</v>
      </c>
      <c r="F55" s="34">
        <v>150</v>
      </c>
      <c r="G55" s="5" t="s">
        <v>159</v>
      </c>
      <c r="H55" s="34"/>
      <c r="I55" s="85"/>
    </row>
    <row r="56" spans="1:9" s="44" customFormat="1" ht="15.75" thickBot="1" x14ac:dyDescent="0.3">
      <c r="A56" s="15" t="s">
        <v>225</v>
      </c>
      <c r="B56" s="140" t="s">
        <v>223</v>
      </c>
      <c r="C56" s="12">
        <v>42430</v>
      </c>
      <c r="D56" s="5" t="s">
        <v>193</v>
      </c>
      <c r="E56" s="5">
        <v>435</v>
      </c>
      <c r="F56" s="5">
        <v>363</v>
      </c>
      <c r="G56" s="5" t="s">
        <v>134</v>
      </c>
      <c r="H56" s="34"/>
      <c r="I56" s="85"/>
    </row>
    <row r="57" spans="1:9" ht="15.75" thickBot="1" x14ac:dyDescent="0.3">
      <c r="A57" s="15" t="s">
        <v>427</v>
      </c>
      <c r="B57" s="130" t="s">
        <v>384</v>
      </c>
      <c r="C57" s="12">
        <v>42484</v>
      </c>
      <c r="D57" s="91" t="s">
        <v>385</v>
      </c>
      <c r="E57" s="101">
        <v>1350</v>
      </c>
      <c r="F57" s="101">
        <v>1125</v>
      </c>
      <c r="G57" s="5" t="s">
        <v>134</v>
      </c>
      <c r="H57" s="34"/>
      <c r="I57" s="5"/>
    </row>
    <row r="58" spans="1:9" s="44" customFormat="1" ht="15.75" thickBot="1" x14ac:dyDescent="0.3">
      <c r="A58" s="32"/>
      <c r="B58" s="103"/>
      <c r="C58" s="12"/>
      <c r="D58" s="104"/>
      <c r="E58" s="102">
        <f>SUM(E48:E57)</f>
        <v>3325</v>
      </c>
      <c r="F58" s="144">
        <v>2770.83</v>
      </c>
      <c r="G58" s="5"/>
      <c r="H58" s="34"/>
      <c r="I58" s="85"/>
    </row>
    <row r="59" spans="1:9" s="44" customFormat="1" ht="15.75" thickBot="1" x14ac:dyDescent="0.3">
      <c r="A59" s="15" t="s">
        <v>391</v>
      </c>
      <c r="B59" s="86" t="s">
        <v>389</v>
      </c>
      <c r="C59" s="12">
        <v>42486</v>
      </c>
      <c r="D59" s="105" t="s">
        <v>390</v>
      </c>
      <c r="E59" s="34">
        <v>840</v>
      </c>
      <c r="F59" s="34">
        <v>700</v>
      </c>
      <c r="G59" s="5" t="s">
        <v>134</v>
      </c>
      <c r="H59" s="34"/>
      <c r="I59" s="85"/>
    </row>
    <row r="60" spans="1:9" s="44" customFormat="1" ht="15.75" thickBot="1" x14ac:dyDescent="0.3">
      <c r="A60" s="15" t="s">
        <v>395</v>
      </c>
      <c r="B60" s="132" t="s">
        <v>146</v>
      </c>
      <c r="C60" s="12">
        <v>42481</v>
      </c>
      <c r="D60" s="5" t="s">
        <v>157</v>
      </c>
      <c r="E60" s="34">
        <v>180</v>
      </c>
      <c r="F60" s="34">
        <v>150</v>
      </c>
      <c r="G60" s="5" t="s">
        <v>158</v>
      </c>
      <c r="H60" s="34"/>
      <c r="I60" s="85"/>
    </row>
    <row r="61" spans="1:9" s="44" customFormat="1" ht="15.75" thickBot="1" x14ac:dyDescent="0.3">
      <c r="A61" s="122"/>
      <c r="B61" s="40"/>
      <c r="C61" s="41"/>
      <c r="D61" s="5"/>
      <c r="E61" s="34"/>
      <c r="F61" s="34"/>
      <c r="G61" s="5"/>
      <c r="H61" s="5"/>
      <c r="I61" s="123"/>
    </row>
    <row r="62" spans="1:9" s="44" customFormat="1" ht="15.75" thickBot="1" x14ac:dyDescent="0.3">
      <c r="A62" s="15" t="s">
        <v>392</v>
      </c>
      <c r="B62" s="106" t="s">
        <v>393</v>
      </c>
      <c r="C62" s="12">
        <v>42484</v>
      </c>
      <c r="D62" s="5" t="s">
        <v>157</v>
      </c>
      <c r="E62" s="34">
        <v>180</v>
      </c>
      <c r="F62" s="34">
        <v>150</v>
      </c>
      <c r="G62" s="5" t="s">
        <v>394</v>
      </c>
      <c r="H62" s="34"/>
      <c r="I62" s="85"/>
    </row>
    <row r="63" spans="1:9" s="44" customFormat="1" ht="15.75" thickBot="1" x14ac:dyDescent="0.3">
      <c r="A63" s="15" t="s">
        <v>456</v>
      </c>
      <c r="B63" s="124" t="s">
        <v>218</v>
      </c>
      <c r="C63" s="41">
        <v>42487</v>
      </c>
      <c r="D63" s="5" t="s">
        <v>400</v>
      </c>
      <c r="E63" s="101">
        <v>420</v>
      </c>
      <c r="F63" s="101">
        <v>350</v>
      </c>
      <c r="G63" s="5" t="s">
        <v>394</v>
      </c>
      <c r="H63" s="5"/>
      <c r="I63" s="123"/>
    </row>
    <row r="64" spans="1:9" ht="15.75" thickBot="1" x14ac:dyDescent="0.3">
      <c r="A64" s="5"/>
      <c r="B64" s="40"/>
      <c r="C64" s="41"/>
      <c r="D64" s="5"/>
      <c r="G64" s="5"/>
      <c r="H64" s="5"/>
      <c r="I64" s="123"/>
    </row>
    <row r="65" spans="1:9" ht="15.75" thickBot="1" x14ac:dyDescent="0.3">
      <c r="A65" s="146"/>
      <c r="B65" s="147"/>
      <c r="C65" s="101"/>
      <c r="D65" s="101"/>
      <c r="E65" s="145">
        <f>SUM(E59:E63)</f>
        <v>1620</v>
      </c>
      <c r="F65" s="149" t="s">
        <v>445</v>
      </c>
      <c r="G65" s="101"/>
      <c r="H65" s="101"/>
      <c r="I65" s="148"/>
    </row>
    <row r="66" spans="1:9" ht="15.75" thickBot="1" x14ac:dyDescent="0.3">
      <c r="A66" s="125" t="s">
        <v>424</v>
      </c>
      <c r="B66" s="130" t="s">
        <v>305</v>
      </c>
      <c r="C66" s="129">
        <v>42524</v>
      </c>
      <c r="D66" s="128" t="s">
        <v>157</v>
      </c>
      <c r="E66" s="126">
        <v>180</v>
      </c>
      <c r="F66" s="126">
        <v>150</v>
      </c>
      <c r="G66" s="127" t="s">
        <v>158</v>
      </c>
    </row>
    <row r="67" spans="1:9" ht="15.75" thickBot="1" x14ac:dyDescent="0.3">
      <c r="A67" s="15" t="s">
        <v>425</v>
      </c>
      <c r="B67" s="133" t="s">
        <v>133</v>
      </c>
      <c r="C67" s="129">
        <v>42529</v>
      </c>
      <c r="D67" s="133" t="s">
        <v>193</v>
      </c>
      <c r="E67" s="133">
        <v>395</v>
      </c>
      <c r="F67" s="133">
        <v>329.16</v>
      </c>
      <c r="G67" s="133" t="s">
        <v>426</v>
      </c>
    </row>
    <row r="68" spans="1:9" ht="15.75" thickBot="1" x14ac:dyDescent="0.3">
      <c r="A68" s="15" t="s">
        <v>429</v>
      </c>
      <c r="B68" s="86" t="s">
        <v>428</v>
      </c>
      <c r="C68" s="129">
        <v>42530</v>
      </c>
      <c r="D68" s="128" t="s">
        <v>157</v>
      </c>
      <c r="E68" s="133">
        <v>180</v>
      </c>
      <c r="F68" s="133">
        <v>150</v>
      </c>
      <c r="G68" s="133" t="s">
        <v>426</v>
      </c>
    </row>
    <row r="69" spans="1:9" ht="15.75" thickBot="1" x14ac:dyDescent="0.3">
      <c r="A69" s="15" t="s">
        <v>436</v>
      </c>
      <c r="B69" s="133" t="s">
        <v>384</v>
      </c>
      <c r="C69" s="129">
        <v>42531</v>
      </c>
      <c r="D69" s="133" t="s">
        <v>430</v>
      </c>
      <c r="E69" s="133">
        <v>1059</v>
      </c>
      <c r="F69" s="133">
        <v>882.5</v>
      </c>
      <c r="G69" s="133" t="s">
        <v>426</v>
      </c>
    </row>
    <row r="70" spans="1:9" ht="15.75" thickBot="1" x14ac:dyDescent="0.3">
      <c r="A70" s="15" t="s">
        <v>435</v>
      </c>
      <c r="B70" s="15" t="s">
        <v>434</v>
      </c>
      <c r="C70" s="129">
        <v>42545</v>
      </c>
      <c r="D70" s="133" t="s">
        <v>193</v>
      </c>
      <c r="E70" s="133">
        <v>395</v>
      </c>
      <c r="F70" s="133">
        <v>329.16</v>
      </c>
      <c r="G70" s="133" t="s">
        <v>426</v>
      </c>
    </row>
    <row r="71" spans="1:9" ht="15.75" thickBot="1" x14ac:dyDescent="0.3">
      <c r="A71" s="143" t="s">
        <v>437</v>
      </c>
      <c r="B71" s="134" t="s">
        <v>167</v>
      </c>
      <c r="C71" s="129">
        <v>42546</v>
      </c>
      <c r="D71" s="133" t="s">
        <v>193</v>
      </c>
      <c r="E71" s="142">
        <v>435</v>
      </c>
      <c r="F71" s="142">
        <v>363</v>
      </c>
      <c r="G71" s="142" t="s">
        <v>426</v>
      </c>
    </row>
    <row r="72" spans="1:9" ht="15.75" thickBot="1" x14ac:dyDescent="0.3">
      <c r="A72" s="143" t="s">
        <v>439</v>
      </c>
      <c r="B72" s="131" t="s">
        <v>223</v>
      </c>
      <c r="C72" s="129">
        <v>42547</v>
      </c>
      <c r="D72" s="142" t="s">
        <v>438</v>
      </c>
      <c r="E72" s="142">
        <v>280</v>
      </c>
      <c r="F72" s="142">
        <v>233.33</v>
      </c>
      <c r="G72" s="142" t="s">
        <v>426</v>
      </c>
    </row>
    <row r="73" spans="1:9" ht="15.75" thickBot="1" x14ac:dyDescent="0.3">
      <c r="A73" s="15" t="s">
        <v>440</v>
      </c>
      <c r="B73" s="132" t="s">
        <v>441</v>
      </c>
      <c r="C73" s="129">
        <v>42548</v>
      </c>
      <c r="D73" s="142" t="s">
        <v>193</v>
      </c>
      <c r="E73" s="142">
        <v>200</v>
      </c>
      <c r="F73" s="142">
        <v>166.66</v>
      </c>
      <c r="G73" s="142" t="s">
        <v>426</v>
      </c>
    </row>
    <row r="74" spans="1:9" ht="15.75" thickBot="1" x14ac:dyDescent="0.3">
      <c r="A74" s="15" t="s">
        <v>453</v>
      </c>
      <c r="B74" s="133" t="s">
        <v>454</v>
      </c>
      <c r="C74" s="129">
        <v>42549</v>
      </c>
      <c r="D74" s="142" t="s">
        <v>438</v>
      </c>
      <c r="E74" s="142">
        <v>120</v>
      </c>
      <c r="F74" s="142">
        <v>100</v>
      </c>
      <c r="G74" s="142" t="s">
        <v>521</v>
      </c>
    </row>
    <row r="75" spans="1:9" s="44" customFormat="1" ht="15.75" thickBot="1" x14ac:dyDescent="0.3">
      <c r="A75" s="159" t="s">
        <v>520</v>
      </c>
      <c r="B75" s="15" t="s">
        <v>522</v>
      </c>
      <c r="C75" s="129">
        <v>42550</v>
      </c>
      <c r="D75" s="142" t="s">
        <v>193</v>
      </c>
      <c r="E75" s="133">
        <v>395</v>
      </c>
      <c r="F75" s="133">
        <v>329.16</v>
      </c>
      <c r="G75" s="142" t="s">
        <v>426</v>
      </c>
    </row>
    <row r="76" spans="1:9" ht="15.75" thickBot="1" x14ac:dyDescent="0.3">
      <c r="A76" s="17" t="s">
        <v>523</v>
      </c>
      <c r="B76" s="132" t="s">
        <v>524</v>
      </c>
      <c r="C76" s="129">
        <v>42551</v>
      </c>
      <c r="D76" s="142" t="s">
        <v>193</v>
      </c>
      <c r="E76" s="133">
        <v>395</v>
      </c>
      <c r="F76" s="133">
        <v>329.16</v>
      </c>
      <c r="G76" s="142" t="s">
        <v>426</v>
      </c>
    </row>
    <row r="77" spans="1:9" s="44" customFormat="1" ht="15.75" thickBot="1" x14ac:dyDescent="0.3">
      <c r="A77" s="159"/>
      <c r="B77" s="15"/>
      <c r="C77" s="129"/>
      <c r="D77" s="142"/>
      <c r="E77" s="25">
        <f>SUM(E66:E76)</f>
        <v>4034</v>
      </c>
      <c r="F77" s="25">
        <f>SUM(F66:F76)</f>
        <v>3362.1299999999997</v>
      </c>
      <c r="G77" s="142"/>
    </row>
    <row r="78" spans="1:9" s="44" customFormat="1" ht="15.75" thickBot="1" x14ac:dyDescent="0.3">
      <c r="A78" s="168" t="s">
        <v>545</v>
      </c>
      <c r="B78" s="15" t="s">
        <v>546</v>
      </c>
      <c r="C78" s="129">
        <v>42563</v>
      </c>
      <c r="D78" s="142" t="s">
        <v>193</v>
      </c>
      <c r="E78" s="133">
        <v>395</v>
      </c>
      <c r="F78" s="133">
        <v>329.16</v>
      </c>
      <c r="G78" s="142" t="s">
        <v>426</v>
      </c>
    </row>
    <row r="79" spans="1:9" s="44" customFormat="1" ht="15.75" thickBot="1" x14ac:dyDescent="0.3">
      <c r="A79" s="166" t="s">
        <v>548</v>
      </c>
      <c r="B79" s="15" t="s">
        <v>547</v>
      </c>
      <c r="C79" s="129">
        <v>42571</v>
      </c>
      <c r="D79" s="142" t="s">
        <v>193</v>
      </c>
      <c r="E79" s="133">
        <v>395</v>
      </c>
      <c r="F79" s="133">
        <v>329.16</v>
      </c>
      <c r="G79" s="142" t="s">
        <v>426</v>
      </c>
    </row>
    <row r="80" spans="1:9" s="44" customFormat="1" ht="15.75" thickBot="1" x14ac:dyDescent="0.3">
      <c r="A80" s="166" t="s">
        <v>550</v>
      </c>
      <c r="B80" s="15" t="s">
        <v>549</v>
      </c>
      <c r="C80" s="129">
        <v>42572</v>
      </c>
      <c r="D80" s="133" t="s">
        <v>430</v>
      </c>
      <c r="E80" s="133">
        <v>1059</v>
      </c>
      <c r="F80" s="133">
        <v>882.5</v>
      </c>
      <c r="G80" s="133" t="s">
        <v>426</v>
      </c>
    </row>
    <row r="81" spans="1:26" s="44" customFormat="1" ht="15.75" thickBot="1" x14ac:dyDescent="0.3">
      <c r="A81" s="86" t="s">
        <v>552</v>
      </c>
      <c r="B81" s="15" t="s">
        <v>551</v>
      </c>
      <c r="C81" s="129">
        <v>42579</v>
      </c>
      <c r="D81" s="128" t="s">
        <v>157</v>
      </c>
      <c r="E81" s="133">
        <v>180</v>
      </c>
      <c r="F81" s="133">
        <v>150</v>
      </c>
      <c r="G81" s="133" t="s">
        <v>426</v>
      </c>
    </row>
    <row r="82" spans="1:26" s="44" customFormat="1" ht="15.75" thickBot="1" x14ac:dyDescent="0.3">
      <c r="A82" s="86" t="s">
        <v>520</v>
      </c>
      <c r="B82" s="15" t="s">
        <v>553</v>
      </c>
      <c r="C82" s="129">
        <v>42581</v>
      </c>
      <c r="D82" s="142" t="s">
        <v>193</v>
      </c>
      <c r="E82" s="133">
        <v>395</v>
      </c>
      <c r="F82" s="133">
        <v>329.16</v>
      </c>
      <c r="G82" s="142" t="s">
        <v>426</v>
      </c>
    </row>
    <row r="83" spans="1:26" s="44" customFormat="1" ht="15.75" thickBot="1" x14ac:dyDescent="0.3">
      <c r="A83" s="86" t="s">
        <v>523</v>
      </c>
      <c r="B83" s="15" t="s">
        <v>554</v>
      </c>
      <c r="C83" s="129">
        <v>42581</v>
      </c>
      <c r="D83" s="142" t="s">
        <v>193</v>
      </c>
      <c r="E83" s="133">
        <v>395</v>
      </c>
      <c r="F83" s="133">
        <v>329.16</v>
      </c>
      <c r="G83" s="142" t="s">
        <v>426</v>
      </c>
    </row>
    <row r="84" spans="1:26" s="44" customFormat="1" ht="15.75" thickBot="1" x14ac:dyDescent="0.3">
      <c r="E84" s="25">
        <f>SUM(E78:E83)</f>
        <v>2819</v>
      </c>
      <c r="F84" s="25">
        <f>SUM(F78:F83)</f>
        <v>2349.1400000000003</v>
      </c>
    </row>
    <row r="85" spans="1:26" s="44" customFormat="1" ht="15.75" thickBot="1" x14ac:dyDescent="0.3">
      <c r="A85" s="151" t="s">
        <v>651</v>
      </c>
      <c r="B85" s="15" t="s">
        <v>652</v>
      </c>
      <c r="C85" s="129">
        <v>42573</v>
      </c>
      <c r="D85" s="142" t="s">
        <v>193</v>
      </c>
      <c r="E85" s="262">
        <v>395</v>
      </c>
      <c r="F85" s="133">
        <v>329.16</v>
      </c>
      <c r="G85" s="142" t="s">
        <v>521</v>
      </c>
    </row>
    <row r="86" spans="1:26" s="44" customFormat="1" ht="15.75" thickBot="1" x14ac:dyDescent="0.3">
      <c r="A86" s="151"/>
      <c r="B86" s="15"/>
      <c r="C86" s="129"/>
      <c r="D86" s="142"/>
      <c r="E86" s="60">
        <v>395</v>
      </c>
      <c r="F86" s="263">
        <v>329.16</v>
      </c>
      <c r="G86" s="142"/>
    </row>
    <row r="87" spans="1:26" ht="15.75" thickBot="1" x14ac:dyDescent="0.3">
      <c r="A87" s="151" t="s">
        <v>653</v>
      </c>
      <c r="B87" s="15" t="s">
        <v>549</v>
      </c>
      <c r="C87" s="129">
        <v>42618</v>
      </c>
      <c r="D87" s="133" t="s">
        <v>430</v>
      </c>
      <c r="E87" s="133">
        <v>1059</v>
      </c>
      <c r="F87" s="133">
        <v>882.5</v>
      </c>
      <c r="G87" s="133" t="s">
        <v>426</v>
      </c>
    </row>
    <row r="88" spans="1:26" ht="15.75" thickBot="1" x14ac:dyDescent="0.3">
      <c r="A88" s="151" t="s">
        <v>654</v>
      </c>
      <c r="B88" s="261" t="s">
        <v>223</v>
      </c>
      <c r="C88" s="129">
        <v>42614</v>
      </c>
      <c r="D88" s="142" t="s">
        <v>438</v>
      </c>
      <c r="E88" s="142">
        <v>280</v>
      </c>
      <c r="F88" s="142">
        <v>233.33</v>
      </c>
      <c r="G88" s="142" t="s">
        <v>426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thickBot="1" x14ac:dyDescent="0.3">
      <c r="A89" s="151" t="s">
        <v>655</v>
      </c>
      <c r="B89" s="15" t="s">
        <v>656</v>
      </c>
      <c r="C89" s="129">
        <v>42614</v>
      </c>
      <c r="D89" s="260" t="s">
        <v>193</v>
      </c>
      <c r="E89" s="260">
        <v>435</v>
      </c>
      <c r="F89" s="133">
        <v>362.5</v>
      </c>
      <c r="G89" s="133" t="s">
        <v>158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thickBot="1" x14ac:dyDescent="0.3">
      <c r="A90" s="151" t="s">
        <v>657</v>
      </c>
      <c r="B90" s="15" t="s">
        <v>658</v>
      </c>
      <c r="C90" s="129">
        <v>42615</v>
      </c>
      <c r="D90" s="128" t="s">
        <v>157</v>
      </c>
      <c r="E90" s="133">
        <v>180</v>
      </c>
      <c r="F90" s="133">
        <v>150</v>
      </c>
      <c r="G90" s="133" t="s">
        <v>158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5.5" thickBot="1" x14ac:dyDescent="0.3">
      <c r="A91" s="264" t="s">
        <v>659</v>
      </c>
      <c r="B91" s="15" t="s">
        <v>140</v>
      </c>
      <c r="C91" s="129">
        <v>42616</v>
      </c>
      <c r="D91" s="128" t="s">
        <v>157</v>
      </c>
      <c r="E91" s="133">
        <v>180</v>
      </c>
      <c r="F91" s="133">
        <v>150</v>
      </c>
      <c r="G91" s="142" t="s">
        <v>159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44" customFormat="1" ht="15.75" thickBot="1" x14ac:dyDescent="0.3">
      <c r="A92" s="151" t="s">
        <v>661</v>
      </c>
      <c r="B92" s="15" t="s">
        <v>660</v>
      </c>
      <c r="C92" s="129">
        <v>42617</v>
      </c>
      <c r="D92" s="128" t="s">
        <v>157</v>
      </c>
      <c r="E92" s="133">
        <v>180</v>
      </c>
      <c r="F92" s="133">
        <v>150</v>
      </c>
      <c r="G92" s="133" t="s">
        <v>158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44" customFormat="1" ht="15.75" thickBot="1" x14ac:dyDescent="0.3">
      <c r="A93" s="151" t="s">
        <v>663</v>
      </c>
      <c r="B93" s="15" t="s">
        <v>662</v>
      </c>
      <c r="C93" s="129">
        <v>42618</v>
      </c>
      <c r="D93" s="128" t="s">
        <v>157</v>
      </c>
      <c r="E93" s="133">
        <v>180</v>
      </c>
      <c r="F93" s="133">
        <v>150</v>
      </c>
      <c r="G93" s="142" t="s">
        <v>426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44" customFormat="1" ht="15.75" thickBot="1" x14ac:dyDescent="0.3">
      <c r="A94" s="151" t="s">
        <v>665</v>
      </c>
      <c r="B94" s="15" t="s">
        <v>664</v>
      </c>
      <c r="C94" s="129">
        <v>42619</v>
      </c>
      <c r="D94" s="128" t="s">
        <v>157</v>
      </c>
      <c r="E94" s="133">
        <v>180</v>
      </c>
      <c r="F94" s="133">
        <v>150</v>
      </c>
      <c r="G94" s="142" t="s">
        <v>159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44" customFormat="1" ht="15.75" thickBot="1" x14ac:dyDescent="0.3">
      <c r="A95" s="152" t="s">
        <v>667</v>
      </c>
      <c r="B95" s="15" t="s">
        <v>666</v>
      </c>
      <c r="C95" s="129">
        <v>42620</v>
      </c>
      <c r="D95" s="128" t="s">
        <v>157</v>
      </c>
      <c r="E95" s="133">
        <v>180</v>
      </c>
      <c r="F95" s="133">
        <v>150</v>
      </c>
      <c r="G95" s="133" t="s">
        <v>158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44" customFormat="1" ht="15.75" thickBot="1" x14ac:dyDescent="0.3">
      <c r="A96" s="151" t="s">
        <v>669</v>
      </c>
      <c r="B96" s="15" t="s">
        <v>668</v>
      </c>
      <c r="C96" s="129">
        <v>42621</v>
      </c>
      <c r="D96" s="128" t="s">
        <v>157</v>
      </c>
      <c r="E96" s="133">
        <v>180</v>
      </c>
      <c r="F96" s="133">
        <v>150</v>
      </c>
      <c r="G96" s="133" t="s">
        <v>158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44" customFormat="1" ht="15.75" thickBot="1" x14ac:dyDescent="0.3">
      <c r="A97" s="152" t="s">
        <v>671</v>
      </c>
      <c r="B97" s="15" t="s">
        <v>670</v>
      </c>
      <c r="C97" s="129">
        <v>42622</v>
      </c>
      <c r="D97" s="260" t="s">
        <v>193</v>
      </c>
      <c r="E97" s="260">
        <v>435</v>
      </c>
      <c r="F97" s="133">
        <v>362.5</v>
      </c>
      <c r="G97" s="133" t="s">
        <v>158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44" customFormat="1" ht="15.75" thickBot="1" x14ac:dyDescent="0.3">
      <c r="A98" s="151" t="s">
        <v>673</v>
      </c>
      <c r="B98" s="15" t="s">
        <v>672</v>
      </c>
      <c r="C98" s="129">
        <v>42623</v>
      </c>
      <c r="D98" s="260" t="s">
        <v>193</v>
      </c>
      <c r="E98" s="260">
        <v>435</v>
      </c>
      <c r="F98" s="133">
        <v>362.5</v>
      </c>
      <c r="G98" s="133" t="s">
        <v>158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44" customFormat="1" ht="15.75" thickBot="1" x14ac:dyDescent="0.3">
      <c r="A99" s="151" t="s">
        <v>675</v>
      </c>
      <c r="B99" s="15" t="s">
        <v>674</v>
      </c>
      <c r="C99" s="129">
        <v>42624</v>
      </c>
      <c r="D99" s="128" t="s">
        <v>157</v>
      </c>
      <c r="E99" s="133">
        <v>180</v>
      </c>
      <c r="F99" s="133">
        <v>150</v>
      </c>
      <c r="G99" s="142" t="s">
        <v>426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thickBot="1" x14ac:dyDescent="0.3">
      <c r="A100" s="151" t="s">
        <v>677</v>
      </c>
      <c r="B100" s="15" t="s">
        <v>676</v>
      </c>
      <c r="C100" s="129">
        <v>42625</v>
      </c>
      <c r="D100" s="128" t="s">
        <v>157</v>
      </c>
      <c r="E100" s="133">
        <v>180</v>
      </c>
      <c r="F100" s="133">
        <v>150</v>
      </c>
      <c r="G100" s="142" t="s">
        <v>426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thickBot="1" x14ac:dyDescent="0.3">
      <c r="A101" s="152" t="s">
        <v>679</v>
      </c>
      <c r="B101" s="15" t="s">
        <v>678</v>
      </c>
      <c r="C101" s="129">
        <v>42626</v>
      </c>
      <c r="D101" s="260" t="s">
        <v>193</v>
      </c>
      <c r="E101" s="260">
        <v>435</v>
      </c>
      <c r="F101" s="133">
        <v>362.5</v>
      </c>
      <c r="G101" s="142" t="s">
        <v>426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thickBot="1" x14ac:dyDescent="0.3">
      <c r="C102" s="129"/>
      <c r="E102">
        <f>SUM(E87:E101)</f>
        <v>4699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thickBot="1" x14ac:dyDescent="0.3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thickBot="1" x14ac:dyDescent="0.3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thickBot="1" x14ac:dyDescent="0.3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thickBot="1" x14ac:dyDescent="0.3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thickBot="1" x14ac:dyDescent="0.3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thickBot="1" x14ac:dyDescent="0.3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thickBot="1" x14ac:dyDescent="0.3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thickBot="1" x14ac:dyDescent="0.3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thickBot="1" x14ac:dyDescent="0.3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thickBot="1" x14ac:dyDescent="0.3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2:26" s="4" customFormat="1" ht="15.75" thickBot="1" x14ac:dyDescent="0.3"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2:26" ht="15.75" thickBot="1" x14ac:dyDescent="0.3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2:26" ht="15.75" thickBot="1" x14ac:dyDescent="0.3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2:26" ht="15.75" thickBot="1" x14ac:dyDescent="0.3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2:26" ht="15.75" thickBot="1" x14ac:dyDescent="0.3">
      <c r="B117" s="9"/>
      <c r="C117" s="10"/>
      <c r="D117" s="10"/>
      <c r="E117" s="10"/>
      <c r="F117" s="10"/>
      <c r="G117" s="10"/>
      <c r="H117" s="10"/>
      <c r="I117" s="11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2:26" ht="15.75" thickBot="1" x14ac:dyDescent="0.3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2:26" ht="15.75" thickBot="1" x14ac:dyDescent="0.3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2:26" ht="15.75" thickBot="1" x14ac:dyDescent="0.3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2:26" ht="15.75" thickBot="1" x14ac:dyDescent="0.3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2:26" ht="15.75" thickBot="1" x14ac:dyDescent="0.3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2:26" ht="32.25" customHeight="1" thickBot="1" x14ac:dyDescent="0.3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2:26" ht="15.75" thickBot="1" x14ac:dyDescent="0.3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2:26" ht="15.75" thickBot="1" x14ac:dyDescent="0.3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2:26" ht="15.75" thickBot="1" x14ac:dyDescent="0.3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2:26" ht="15.75" thickBot="1" x14ac:dyDescent="0.3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2:26" ht="15.75" thickBot="1" x14ac:dyDescent="0.3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2:26" ht="15.75" thickBot="1" x14ac:dyDescent="0.3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2:26" ht="15.75" thickBot="1" x14ac:dyDescent="0.3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2:26" ht="15.75" thickBot="1" x14ac:dyDescent="0.3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2:26" ht="15.75" thickBot="1" x14ac:dyDescent="0.3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2:26" ht="15.75" thickBot="1" x14ac:dyDescent="0.3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2:26" ht="15.75" thickBot="1" x14ac:dyDescent="0.3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2:26" ht="15.75" thickBot="1" x14ac:dyDescent="0.3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2:26" ht="15.75" thickBot="1" x14ac:dyDescent="0.3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2:26" ht="15.75" thickBot="1" x14ac:dyDescent="0.3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2:26" ht="15.75" thickBot="1" x14ac:dyDescent="0.3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2:26" ht="15.75" thickBot="1" x14ac:dyDescent="0.3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2:26" ht="15.75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2:26" ht="15.75" thickBot="1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2:26" ht="15.75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2:26" ht="15.75" thickBot="1" x14ac:dyDescent="0.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2:26" ht="15.75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2:26" ht="15.75" thickBot="1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2:26" ht="15.75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2:26" ht="15.75" thickBot="1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2:26" ht="15.75" thickBot="1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2:26" ht="15.75" thickBot="1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2:26" ht="15.75" thickBot="1" x14ac:dyDescent="0.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2:26" ht="15.75" thickBot="1" x14ac:dyDescent="0.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2:26" ht="15.75" thickBot="1" x14ac:dyDescent="0.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2:26" ht="15.75" thickBot="1" x14ac:dyDescent="0.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2:26" ht="15.75" thickBot="1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2:26" ht="15.75" thickBot="1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2:26" ht="15.75" thickBot="1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2:26" ht="15.75" thickBot="1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2:26" ht="15.75" thickBot="1" x14ac:dyDescent="0.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2:26" ht="15.75" thickBot="1" x14ac:dyDescent="0.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2:26" ht="15.75" thickBot="1" x14ac:dyDescent="0.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2:26" ht="15.75" thickBot="1" x14ac:dyDescent="0.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2:26" ht="15.75" thickBot="1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2:26" ht="15.75" thickBot="1" x14ac:dyDescent="0.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2:26" ht="15.75" thickBot="1" x14ac:dyDescent="0.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2:26" ht="15.75" thickBot="1" x14ac:dyDescent="0.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2:26" ht="15.75" thickBot="1" x14ac:dyDescent="0.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2:26" ht="15.75" thickBot="1" x14ac:dyDescent="0.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2:26" ht="15.75" thickBot="1" x14ac:dyDescent="0.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2:26" ht="15.75" thickBot="1" x14ac:dyDescent="0.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2:26" ht="15.75" thickBot="1" x14ac:dyDescent="0.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2:26" ht="15.75" thickBot="1" x14ac:dyDescent="0.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2:26" ht="15.75" thickBot="1" x14ac:dyDescent="0.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2:26" ht="15.75" thickBot="1" x14ac:dyDescent="0.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2:26" ht="15.75" thickBot="1" x14ac:dyDescent="0.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2:26" ht="15.75" thickBot="1" x14ac:dyDescent="0.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2:26" ht="15.75" thickBot="1" x14ac:dyDescent="0.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2:26" ht="15.75" thickBot="1" x14ac:dyDescent="0.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2:26" ht="15.75" thickBot="1" x14ac:dyDescent="0.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2:26" ht="15.75" thickBot="1" x14ac:dyDescent="0.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2:26" ht="15.75" thickBot="1" x14ac:dyDescent="0.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2:26" ht="15.75" thickBot="1" x14ac:dyDescent="0.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2:26" ht="15.75" thickBot="1" x14ac:dyDescent="0.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2:26" ht="15.75" thickBot="1" x14ac:dyDescent="0.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2:26" ht="15.75" thickBot="1" x14ac:dyDescent="0.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2:26" ht="15.75" thickBot="1" x14ac:dyDescent="0.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2:26" ht="15.75" thickBot="1" x14ac:dyDescent="0.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2:26" ht="15.75" thickBot="1" x14ac:dyDescent="0.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2:26" ht="15.75" thickBot="1" x14ac:dyDescent="0.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2:26" ht="15.75" thickBot="1" x14ac:dyDescent="0.3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2:26" ht="15.75" thickBot="1" x14ac:dyDescent="0.3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2:26" ht="15.75" thickBot="1" x14ac:dyDescent="0.3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2:26" ht="15.75" thickBot="1" x14ac:dyDescent="0.3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2:26" ht="15.75" thickBot="1" x14ac:dyDescent="0.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2:26" ht="15.75" thickBot="1" x14ac:dyDescent="0.3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2:26" ht="15.75" thickBot="1" x14ac:dyDescent="0.3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2:26" ht="15.75" thickBot="1" x14ac:dyDescent="0.3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2:26" ht="15.75" thickBot="1" x14ac:dyDescent="0.3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2:26" ht="15.75" thickBot="1" x14ac:dyDescent="0.3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2:26" ht="15.75" thickBot="1" x14ac:dyDescent="0.3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2:26" ht="15.75" thickBot="1" x14ac:dyDescent="0.3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2:26" ht="15.75" thickBot="1" x14ac:dyDescent="0.3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2:26" ht="15.75" thickBot="1" x14ac:dyDescent="0.3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2:26" ht="15.75" thickBot="1" x14ac:dyDescent="0.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2:26" ht="15.75" thickBot="1" x14ac:dyDescent="0.3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2:26" ht="15.75" thickBot="1" x14ac:dyDescent="0.3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2:26" ht="15.75" thickBot="1" x14ac:dyDescent="0.3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2:26" ht="15.75" thickBot="1" x14ac:dyDescent="0.3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2:26" ht="15.75" thickBot="1" x14ac:dyDescent="0.3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2:26" ht="15.75" thickBot="1" x14ac:dyDescent="0.3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2:26" ht="15.75" thickBot="1" x14ac:dyDescent="0.3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2:26" ht="15.75" thickBot="1" x14ac:dyDescent="0.3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2:26" ht="15.75" thickBot="1" x14ac:dyDescent="0.3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2:26" ht="15.75" thickBot="1" x14ac:dyDescent="0.3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2:26" ht="15.75" thickBot="1" x14ac:dyDescent="0.3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2:26" ht="15.75" thickBot="1" x14ac:dyDescent="0.3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2:26" ht="15.75" thickBot="1" x14ac:dyDescent="0.3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2:26" ht="15.75" thickBot="1" x14ac:dyDescent="0.3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2:26" ht="15.75" thickBot="1" x14ac:dyDescent="0.3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2:26" ht="15.75" thickBot="1" x14ac:dyDescent="0.3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2:26" ht="15.75" thickBot="1" x14ac:dyDescent="0.3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2:26" ht="15.75" thickBot="1" x14ac:dyDescent="0.3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2:26" ht="15.75" thickBot="1" x14ac:dyDescent="0.3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2:26" ht="15.75" thickBot="1" x14ac:dyDescent="0.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2:26" ht="15.75" thickBot="1" x14ac:dyDescent="0.3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2:26" ht="15.75" thickBot="1" x14ac:dyDescent="0.3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2:26" ht="15.75" thickBot="1" x14ac:dyDescent="0.3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2:26" ht="15.75" thickBot="1" x14ac:dyDescent="0.3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2:26" ht="15.75" thickBot="1" x14ac:dyDescent="0.3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2:26" ht="15.75" thickBot="1" x14ac:dyDescent="0.3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2:26" ht="15.75" thickBot="1" x14ac:dyDescent="0.3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2:26" ht="15.75" thickBot="1" x14ac:dyDescent="0.3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2:26" ht="15.75" thickBot="1" x14ac:dyDescent="0.3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2:26" ht="15.75" thickBot="1" x14ac:dyDescent="0.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2:26" ht="15.75" thickBot="1" x14ac:dyDescent="0.3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2:26" ht="15.75" thickBot="1" x14ac:dyDescent="0.3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2:26" ht="15.75" thickBot="1" x14ac:dyDescent="0.3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2:26" ht="15.75" thickBot="1" x14ac:dyDescent="0.3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2:26" ht="15.75" thickBot="1" x14ac:dyDescent="0.3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2:26" ht="15.75" thickBot="1" x14ac:dyDescent="0.3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2:26" ht="15.75" thickBot="1" x14ac:dyDescent="0.3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2:26" ht="15.75" thickBot="1" x14ac:dyDescent="0.3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2:26" ht="15.75" thickBot="1" x14ac:dyDescent="0.3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2:26" ht="15.75" thickBot="1" x14ac:dyDescent="0.3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2:26" ht="15.75" thickBot="1" x14ac:dyDescent="0.3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2:26" ht="15.75" thickBot="1" x14ac:dyDescent="0.3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2:26" ht="15.75" thickBot="1" x14ac:dyDescent="0.3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2:26" ht="15.75" thickBot="1" x14ac:dyDescent="0.3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2:26" ht="15.75" thickBot="1" x14ac:dyDescent="0.3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2:26" ht="15.75" thickBot="1" x14ac:dyDescent="0.3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2:26" ht="15.75" thickBot="1" x14ac:dyDescent="0.3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2:26" ht="15.75" thickBot="1" x14ac:dyDescent="0.3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2:26" ht="15.75" thickBot="1" x14ac:dyDescent="0.3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2:26" ht="15.75" thickBot="1" x14ac:dyDescent="0.3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2:26" ht="15.75" thickBot="1" x14ac:dyDescent="0.3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2:26" ht="15.75" thickBot="1" x14ac:dyDescent="0.3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2:26" ht="15.75" thickBot="1" x14ac:dyDescent="0.3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2:26" ht="15.75" thickBot="1" x14ac:dyDescent="0.3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2:26" ht="15.75" thickBot="1" x14ac:dyDescent="0.3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2:26" ht="15.75" thickBot="1" x14ac:dyDescent="0.3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2:26" ht="15.75" thickBot="1" x14ac:dyDescent="0.3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2:26" ht="15.75" thickBot="1" x14ac:dyDescent="0.3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2:26" ht="15.75" thickBot="1" x14ac:dyDescent="0.3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2:26" ht="15.75" thickBot="1" x14ac:dyDescent="0.3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2:26" ht="15.75" thickBot="1" x14ac:dyDescent="0.3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2:26" ht="15.75" thickBot="1" x14ac:dyDescent="0.3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2:26" ht="15.75" thickBot="1" x14ac:dyDescent="0.3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2:26" ht="15.75" thickBot="1" x14ac:dyDescent="0.3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2:26" ht="15.75" thickBot="1" x14ac:dyDescent="0.3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2:26" ht="15.75" thickBot="1" x14ac:dyDescent="0.3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2:26" ht="15.75" thickBot="1" x14ac:dyDescent="0.3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2:26" ht="15.75" thickBot="1" x14ac:dyDescent="0.3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2:26" ht="15.75" thickBot="1" x14ac:dyDescent="0.3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2:26" ht="15.75" thickBot="1" x14ac:dyDescent="0.3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2:26" ht="15.75" thickBot="1" x14ac:dyDescent="0.3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2:26" ht="15.75" thickBot="1" x14ac:dyDescent="0.3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2:26" ht="15.75" thickBot="1" x14ac:dyDescent="0.3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2:26" ht="15.75" thickBot="1" x14ac:dyDescent="0.3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2:26" ht="15.75" thickBot="1" x14ac:dyDescent="0.3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2:26" ht="15.75" thickBot="1" x14ac:dyDescent="0.3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2:26" ht="15.75" thickBot="1" x14ac:dyDescent="0.3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2:26" ht="15.75" thickBot="1" x14ac:dyDescent="0.3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2:26" ht="15.75" thickBot="1" x14ac:dyDescent="0.3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2:26" ht="15.75" thickBot="1" x14ac:dyDescent="0.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2:26" ht="15.75" thickBot="1" x14ac:dyDescent="0.3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2:26" ht="15.75" thickBot="1" x14ac:dyDescent="0.3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2:26" ht="15.75" thickBot="1" x14ac:dyDescent="0.3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2:26" ht="15.75" thickBot="1" x14ac:dyDescent="0.3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2:26" ht="15.75" thickBot="1" x14ac:dyDescent="0.3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2:26" ht="15.75" thickBot="1" x14ac:dyDescent="0.3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2:26" ht="15.75" thickBot="1" x14ac:dyDescent="0.3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2:26" ht="15.75" thickBot="1" x14ac:dyDescent="0.3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2:26" ht="15.75" thickBot="1" x14ac:dyDescent="0.3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2:26" ht="15.75" thickBot="1" x14ac:dyDescent="0.3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2:26" ht="15.75" thickBot="1" x14ac:dyDescent="0.3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2:26" ht="15.75" thickBot="1" x14ac:dyDescent="0.3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2:26" ht="15.75" thickBot="1" x14ac:dyDescent="0.3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2:26" ht="15.75" thickBot="1" x14ac:dyDescent="0.3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2:26" ht="15.75" thickBot="1" x14ac:dyDescent="0.3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2:26" ht="15.75" thickBot="1" x14ac:dyDescent="0.3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2:26" ht="15.75" thickBot="1" x14ac:dyDescent="0.3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2:26" ht="15.75" thickBot="1" x14ac:dyDescent="0.3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2:26" ht="15.75" thickBot="1" x14ac:dyDescent="0.3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2:26" ht="15.75" thickBot="1" x14ac:dyDescent="0.3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2:26" ht="15.75" thickBot="1" x14ac:dyDescent="0.3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2:26" ht="15.75" thickBot="1" x14ac:dyDescent="0.3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2:26" ht="15.75" thickBot="1" x14ac:dyDescent="0.3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2:26" ht="15.75" thickBot="1" x14ac:dyDescent="0.3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2:26" ht="15.75" thickBot="1" x14ac:dyDescent="0.3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2:26" ht="15.75" thickBot="1" x14ac:dyDescent="0.3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2:26" ht="15.75" thickBot="1" x14ac:dyDescent="0.3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2:26" ht="15.75" thickBot="1" x14ac:dyDescent="0.3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2:26" ht="15.75" thickBot="1" x14ac:dyDescent="0.3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2:26" ht="15.75" thickBot="1" x14ac:dyDescent="0.3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2:26" ht="15.75" thickBot="1" x14ac:dyDescent="0.3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2:26" ht="15.75" thickBot="1" x14ac:dyDescent="0.3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2:26" ht="15.75" thickBot="1" x14ac:dyDescent="0.3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2:26" ht="15.75" thickBot="1" x14ac:dyDescent="0.3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2:26" ht="15.75" thickBot="1" x14ac:dyDescent="0.3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2:26" ht="15.75" thickBot="1" x14ac:dyDescent="0.3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2:26" ht="15.75" thickBot="1" x14ac:dyDescent="0.3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2:26" ht="15.75" thickBot="1" x14ac:dyDescent="0.3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2:26" ht="15.75" thickBot="1" x14ac:dyDescent="0.3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2:26" ht="15.75" thickBot="1" x14ac:dyDescent="0.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2:26" ht="15.75" thickBot="1" x14ac:dyDescent="0.3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2:26" ht="15.75" thickBot="1" x14ac:dyDescent="0.3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2:26" ht="15.75" thickBot="1" x14ac:dyDescent="0.3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2:26" ht="15.75" thickBot="1" x14ac:dyDescent="0.3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2:26" ht="15.75" thickBot="1" x14ac:dyDescent="0.3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2:26" ht="15.75" thickBot="1" x14ac:dyDescent="0.3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2:26" ht="15.75" thickBot="1" x14ac:dyDescent="0.3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2:26" ht="15.75" thickBot="1" x14ac:dyDescent="0.3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2:26" ht="15.75" thickBot="1" x14ac:dyDescent="0.3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2:26" ht="15.75" thickBot="1" x14ac:dyDescent="0.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2:26" ht="15.75" thickBot="1" x14ac:dyDescent="0.3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2:26" ht="15.75" thickBot="1" x14ac:dyDescent="0.3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2:26" ht="15.75" thickBot="1" x14ac:dyDescent="0.3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2:26" ht="15.75" thickBot="1" x14ac:dyDescent="0.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2:26" ht="15.75" thickBot="1" x14ac:dyDescent="0.3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2:26" ht="15.75" thickBot="1" x14ac:dyDescent="0.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2:26" ht="15.75" thickBot="1" x14ac:dyDescent="0.3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2:26" ht="15.75" thickBot="1" x14ac:dyDescent="0.3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2:26" ht="15.75" thickBot="1" x14ac:dyDescent="0.3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2:26" ht="15.75" thickBot="1" x14ac:dyDescent="0.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2:26" ht="15.75" thickBot="1" x14ac:dyDescent="0.3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2:26" ht="15.75" thickBot="1" x14ac:dyDescent="0.3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2:26" ht="15.75" thickBot="1" x14ac:dyDescent="0.3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2:26" ht="15.75" thickBot="1" x14ac:dyDescent="0.3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2:26" ht="15.75" thickBot="1" x14ac:dyDescent="0.3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2:26" ht="15.75" thickBot="1" x14ac:dyDescent="0.3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2:26" ht="15.75" thickBot="1" x14ac:dyDescent="0.3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2:26" ht="15.75" thickBot="1" x14ac:dyDescent="0.3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2:26" ht="15.75" thickBot="1" x14ac:dyDescent="0.3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2:26" ht="15.75" thickBot="1" x14ac:dyDescent="0.3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2:26" ht="15.75" thickBot="1" x14ac:dyDescent="0.3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2:26" ht="15.75" thickBot="1" x14ac:dyDescent="0.3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2:26" ht="15.75" thickBot="1" x14ac:dyDescent="0.3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2:26" ht="15.75" thickBot="1" x14ac:dyDescent="0.3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2:26" ht="15.75" thickBot="1" x14ac:dyDescent="0.3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2:26" ht="15.75" thickBot="1" x14ac:dyDescent="0.3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2:26" ht="15.75" thickBot="1" x14ac:dyDescent="0.3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2:26" ht="15.75" thickBot="1" x14ac:dyDescent="0.3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2:26" ht="15.75" thickBot="1" x14ac:dyDescent="0.3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2:26" ht="15.75" thickBot="1" x14ac:dyDescent="0.3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2:26" ht="15.75" thickBot="1" x14ac:dyDescent="0.3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2:26" ht="15.75" thickBot="1" x14ac:dyDescent="0.3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2:26" ht="15.75" thickBot="1" x14ac:dyDescent="0.3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2:26" ht="15.75" thickBot="1" x14ac:dyDescent="0.3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2:26" ht="15.75" thickBot="1" x14ac:dyDescent="0.3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2:26" ht="15.75" thickBot="1" x14ac:dyDescent="0.3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2:26" ht="15.75" thickBot="1" x14ac:dyDescent="0.3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2:26" ht="15.75" thickBot="1" x14ac:dyDescent="0.3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2:26" ht="15.75" thickBot="1" x14ac:dyDescent="0.3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2:26" ht="15.75" thickBot="1" x14ac:dyDescent="0.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2:26" ht="15.75" thickBot="1" x14ac:dyDescent="0.3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2:26" ht="15.75" thickBot="1" x14ac:dyDescent="0.3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2:26" ht="15.75" thickBot="1" x14ac:dyDescent="0.3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2:26" ht="15.75" thickBot="1" x14ac:dyDescent="0.3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2:26" ht="15.75" thickBot="1" x14ac:dyDescent="0.3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2:26" ht="15.75" thickBot="1" x14ac:dyDescent="0.3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2:26" ht="15.75" thickBot="1" x14ac:dyDescent="0.3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2:26" ht="15.75" thickBot="1" x14ac:dyDescent="0.3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2:26" ht="15.75" thickBot="1" x14ac:dyDescent="0.3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2:26" ht="15.75" thickBot="1" x14ac:dyDescent="0.3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2:26" ht="15.75" thickBot="1" x14ac:dyDescent="0.3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2:26" ht="15.75" thickBot="1" x14ac:dyDescent="0.3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2:26" ht="15.75" thickBot="1" x14ac:dyDescent="0.3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2:26" ht="15.75" thickBot="1" x14ac:dyDescent="0.3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2:26" ht="15.75" thickBot="1" x14ac:dyDescent="0.3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2:26" ht="15.75" thickBot="1" x14ac:dyDescent="0.3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2:26" ht="15.75" thickBot="1" x14ac:dyDescent="0.3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2:26" ht="15.75" thickBot="1" x14ac:dyDescent="0.3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2:26" ht="15.75" thickBot="1" x14ac:dyDescent="0.3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2:26" ht="15.75" thickBot="1" x14ac:dyDescent="0.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2:26" ht="15.75" thickBot="1" x14ac:dyDescent="0.3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2:26" ht="15.75" thickBot="1" x14ac:dyDescent="0.3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2:26" ht="15.75" thickBot="1" x14ac:dyDescent="0.3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2:26" ht="15.75" thickBot="1" x14ac:dyDescent="0.3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2:26" ht="15.75" thickBot="1" x14ac:dyDescent="0.3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2:26" ht="15.75" thickBot="1" x14ac:dyDescent="0.3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2:26" ht="15.75" thickBot="1" x14ac:dyDescent="0.3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2:26" ht="15.75" thickBot="1" x14ac:dyDescent="0.3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2:26" ht="15.75" thickBot="1" x14ac:dyDescent="0.3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2:26" ht="15.75" thickBot="1" x14ac:dyDescent="0.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2:26" ht="15.75" thickBot="1" x14ac:dyDescent="0.3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2:26" ht="15.75" thickBot="1" x14ac:dyDescent="0.3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2:26" ht="15.75" thickBot="1" x14ac:dyDescent="0.3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2:26" ht="15.75" thickBot="1" x14ac:dyDescent="0.3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2:26" ht="15.75" thickBot="1" x14ac:dyDescent="0.3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2:26" ht="15.75" thickBot="1" x14ac:dyDescent="0.3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2:26" ht="15.75" thickBot="1" x14ac:dyDescent="0.3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2:26" ht="15.75" thickBot="1" x14ac:dyDescent="0.3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2:26" ht="15.75" thickBot="1" x14ac:dyDescent="0.3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2:26" ht="15.75" thickBot="1" x14ac:dyDescent="0.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2:26" ht="15.75" thickBot="1" x14ac:dyDescent="0.3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2:26" ht="15.75" thickBot="1" x14ac:dyDescent="0.3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2:26" ht="15.75" thickBot="1" x14ac:dyDescent="0.3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2:26" ht="15.75" thickBot="1" x14ac:dyDescent="0.3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2:26" ht="15.75" thickBot="1" x14ac:dyDescent="0.3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2:26" ht="15.75" thickBot="1" x14ac:dyDescent="0.3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2:26" ht="15.75" thickBot="1" x14ac:dyDescent="0.3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2:26" ht="15.75" thickBot="1" x14ac:dyDescent="0.3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2:26" ht="15.75" thickBot="1" x14ac:dyDescent="0.3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2:26" ht="15.75" thickBot="1" x14ac:dyDescent="0.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2:26" ht="15.75" thickBot="1" x14ac:dyDescent="0.3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2:26" ht="15.75" thickBot="1" x14ac:dyDescent="0.3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2:26" ht="15.75" thickBot="1" x14ac:dyDescent="0.3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2:26" ht="15.75" thickBot="1" x14ac:dyDescent="0.3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2:26" ht="15.75" thickBot="1" x14ac:dyDescent="0.3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2:26" ht="15.75" thickBot="1" x14ac:dyDescent="0.3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2:26" ht="15.75" thickBot="1" x14ac:dyDescent="0.3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2:26" ht="15.75" thickBot="1" x14ac:dyDescent="0.3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2:26" ht="15.75" thickBot="1" x14ac:dyDescent="0.3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2:26" ht="15.75" thickBot="1" x14ac:dyDescent="0.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2:26" ht="15.75" thickBot="1" x14ac:dyDescent="0.3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2:26" ht="15.75" thickBot="1" x14ac:dyDescent="0.3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2:26" ht="15.75" thickBot="1" x14ac:dyDescent="0.3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2:26" ht="15.75" thickBot="1" x14ac:dyDescent="0.3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2:26" ht="15.75" thickBot="1" x14ac:dyDescent="0.3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2:26" ht="15.75" thickBot="1" x14ac:dyDescent="0.3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2:26" ht="15.75" thickBot="1" x14ac:dyDescent="0.3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2:26" ht="15.75" thickBot="1" x14ac:dyDescent="0.3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2:26" ht="15.75" thickBot="1" x14ac:dyDescent="0.3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2:26" ht="15.75" thickBot="1" x14ac:dyDescent="0.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2:26" ht="15.75" thickBot="1" x14ac:dyDescent="0.3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2:26" ht="15.75" thickBot="1" x14ac:dyDescent="0.3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2:26" ht="15.75" thickBot="1" x14ac:dyDescent="0.3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2:26" ht="15.75" thickBot="1" x14ac:dyDescent="0.3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2:26" ht="15.75" thickBot="1" x14ac:dyDescent="0.3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2:26" ht="15.75" thickBot="1" x14ac:dyDescent="0.3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2:26" ht="15.75" thickBot="1" x14ac:dyDescent="0.3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2:26" ht="15.75" thickBot="1" x14ac:dyDescent="0.3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2:26" ht="15.75" thickBot="1" x14ac:dyDescent="0.3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2:26" ht="15.75" thickBot="1" x14ac:dyDescent="0.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2:26" ht="15.75" thickBot="1" x14ac:dyDescent="0.3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2:26" ht="15.75" thickBot="1" x14ac:dyDescent="0.3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2:26" ht="15.75" thickBot="1" x14ac:dyDescent="0.3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2:26" ht="15.75" thickBot="1" x14ac:dyDescent="0.3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2:26" ht="15.75" thickBot="1" x14ac:dyDescent="0.3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2:26" ht="15.75" thickBot="1" x14ac:dyDescent="0.3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2:26" ht="15.75" thickBot="1" x14ac:dyDescent="0.3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2:26" ht="15.75" thickBot="1" x14ac:dyDescent="0.3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2:26" ht="15.75" thickBot="1" x14ac:dyDescent="0.3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2:26" ht="15.75" thickBot="1" x14ac:dyDescent="0.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2:26" ht="15.75" thickBot="1" x14ac:dyDescent="0.3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2:26" ht="15.75" thickBot="1" x14ac:dyDescent="0.3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2:26" ht="15.75" thickBot="1" x14ac:dyDescent="0.3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2:26" ht="15.75" thickBot="1" x14ac:dyDescent="0.3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2:26" ht="15.75" thickBot="1" x14ac:dyDescent="0.3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2:26" ht="15.75" thickBot="1" x14ac:dyDescent="0.3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2:26" ht="15.75" thickBot="1" x14ac:dyDescent="0.3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2:26" ht="15.75" thickBot="1" x14ac:dyDescent="0.3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2:26" ht="15.75" thickBot="1" x14ac:dyDescent="0.3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2:26" ht="15.75" thickBot="1" x14ac:dyDescent="0.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2:26" ht="15.75" thickBot="1" x14ac:dyDescent="0.3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2:26" ht="15.75" thickBot="1" x14ac:dyDescent="0.3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2:26" ht="15.75" thickBot="1" x14ac:dyDescent="0.3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2:26" ht="15.75" thickBot="1" x14ac:dyDescent="0.3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2:26" ht="15.75" thickBot="1" x14ac:dyDescent="0.3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2:26" ht="15.75" thickBot="1" x14ac:dyDescent="0.3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2:26" ht="15.75" thickBot="1" x14ac:dyDescent="0.3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2:26" ht="15.75" thickBot="1" x14ac:dyDescent="0.3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2:26" ht="15.75" thickBot="1" x14ac:dyDescent="0.3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2:26" ht="15.75" thickBot="1" x14ac:dyDescent="0.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2:26" ht="15.75" thickBot="1" x14ac:dyDescent="0.3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2:26" ht="15.75" thickBot="1" x14ac:dyDescent="0.3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2:26" ht="15.75" thickBot="1" x14ac:dyDescent="0.3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2:26" ht="15.75" thickBot="1" x14ac:dyDescent="0.3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2:26" ht="15.75" thickBot="1" x14ac:dyDescent="0.3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2:26" ht="15.75" thickBot="1" x14ac:dyDescent="0.3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2:26" ht="15.75" thickBot="1" x14ac:dyDescent="0.3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2:26" ht="15.75" thickBot="1" x14ac:dyDescent="0.3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2:26" ht="15.75" thickBot="1" x14ac:dyDescent="0.3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2:26" ht="15.75" thickBot="1" x14ac:dyDescent="0.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2:26" ht="15.75" thickBot="1" x14ac:dyDescent="0.3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2:26" ht="15.75" thickBot="1" x14ac:dyDescent="0.3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2:26" ht="15.75" thickBot="1" x14ac:dyDescent="0.3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2:26" ht="15.75" thickBot="1" x14ac:dyDescent="0.3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2:26" ht="15.75" thickBot="1" x14ac:dyDescent="0.3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2:26" ht="15.75" thickBot="1" x14ac:dyDescent="0.3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2:26" ht="15.75" thickBot="1" x14ac:dyDescent="0.3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2:26" ht="15.75" thickBot="1" x14ac:dyDescent="0.3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2:26" ht="15.75" thickBot="1" x14ac:dyDescent="0.3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2:26" ht="15.75" thickBot="1" x14ac:dyDescent="0.3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2:26" ht="15.75" thickBot="1" x14ac:dyDescent="0.3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2:26" ht="15.75" thickBot="1" x14ac:dyDescent="0.3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2:26" ht="15.75" thickBot="1" x14ac:dyDescent="0.3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2:26" ht="15.75" thickBot="1" x14ac:dyDescent="0.3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2:26" ht="15.75" thickBot="1" x14ac:dyDescent="0.3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2:26" ht="15.75" thickBot="1" x14ac:dyDescent="0.3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2:26" ht="15.75" thickBot="1" x14ac:dyDescent="0.3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2:26" ht="15.75" thickBot="1" x14ac:dyDescent="0.3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2:26" ht="15.75" thickBot="1" x14ac:dyDescent="0.3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2:26" ht="15.75" thickBot="1" x14ac:dyDescent="0.3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2:26" ht="15.75" thickBot="1" x14ac:dyDescent="0.3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2:26" ht="15.75" thickBot="1" x14ac:dyDescent="0.3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2:26" ht="15.75" thickBot="1" x14ac:dyDescent="0.3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2:26" ht="15.75" thickBot="1" x14ac:dyDescent="0.3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2:26" ht="15.75" thickBot="1" x14ac:dyDescent="0.3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2:26" ht="15.75" thickBot="1" x14ac:dyDescent="0.3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2:26" ht="15.75" thickBot="1" x14ac:dyDescent="0.3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2:26" ht="15.75" thickBot="1" x14ac:dyDescent="0.3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2:26" ht="15.75" thickBot="1" x14ac:dyDescent="0.3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2:26" ht="15.75" thickBot="1" x14ac:dyDescent="0.3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2:26" ht="15.75" thickBot="1" x14ac:dyDescent="0.3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2:26" ht="15.75" thickBot="1" x14ac:dyDescent="0.3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2:26" ht="15.75" thickBot="1" x14ac:dyDescent="0.3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2:26" ht="15.75" thickBot="1" x14ac:dyDescent="0.3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2:26" ht="15.75" thickBot="1" x14ac:dyDescent="0.3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2:26" ht="15.75" thickBot="1" x14ac:dyDescent="0.3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2:26" ht="15.75" thickBot="1" x14ac:dyDescent="0.3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2:26" ht="15.75" thickBot="1" x14ac:dyDescent="0.3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2:26" ht="15.75" thickBot="1" x14ac:dyDescent="0.3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2:26" ht="15.75" thickBot="1" x14ac:dyDescent="0.3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2:26" ht="15.75" thickBot="1" x14ac:dyDescent="0.3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2:26" ht="15.75" thickBot="1" x14ac:dyDescent="0.3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2:26" ht="15.75" thickBot="1" x14ac:dyDescent="0.3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2:26" ht="15.75" thickBot="1" x14ac:dyDescent="0.3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2:26" ht="15.75" thickBot="1" x14ac:dyDescent="0.3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2:26" ht="15.75" thickBot="1" x14ac:dyDescent="0.3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2:26" ht="15.75" thickBot="1" x14ac:dyDescent="0.3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2:26" ht="15.75" thickBot="1" x14ac:dyDescent="0.3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2:26" ht="15.75" thickBot="1" x14ac:dyDescent="0.3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2:26" ht="15.75" thickBot="1" x14ac:dyDescent="0.3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2:26" ht="15.75" thickBot="1" x14ac:dyDescent="0.3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2:26" ht="15.75" thickBot="1" x14ac:dyDescent="0.3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2:26" ht="15.75" thickBot="1" x14ac:dyDescent="0.3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2:26" ht="15.75" thickBot="1" x14ac:dyDescent="0.3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2:26" ht="15.75" thickBot="1" x14ac:dyDescent="0.3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2:26" ht="15.75" thickBot="1" x14ac:dyDescent="0.3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2:26" ht="15.75" thickBot="1" x14ac:dyDescent="0.3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2:26" ht="15.75" thickBot="1" x14ac:dyDescent="0.3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2:26" ht="15.75" thickBot="1" x14ac:dyDescent="0.3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2:26" ht="15.75" thickBot="1" x14ac:dyDescent="0.3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2:26" ht="15.75" thickBot="1" x14ac:dyDescent="0.3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2:26" ht="15.75" thickBot="1" x14ac:dyDescent="0.3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2:26" ht="15.75" thickBot="1" x14ac:dyDescent="0.3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2:26" ht="15.75" thickBot="1" x14ac:dyDescent="0.3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2:26" ht="15.75" thickBot="1" x14ac:dyDescent="0.3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2:26" ht="15.75" thickBot="1" x14ac:dyDescent="0.3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2:26" ht="15.75" thickBot="1" x14ac:dyDescent="0.3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2:26" ht="15.75" thickBot="1" x14ac:dyDescent="0.3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2:26" ht="15.75" thickBot="1" x14ac:dyDescent="0.3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2:26" ht="15.75" thickBot="1" x14ac:dyDescent="0.3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2:26" ht="15.75" thickBot="1" x14ac:dyDescent="0.3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2:26" ht="15.75" thickBot="1" x14ac:dyDescent="0.3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2:26" ht="15.75" thickBot="1" x14ac:dyDescent="0.3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2:26" ht="15.75" thickBot="1" x14ac:dyDescent="0.3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2:26" ht="15.75" thickBot="1" x14ac:dyDescent="0.3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2:26" ht="15.75" thickBot="1" x14ac:dyDescent="0.3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2:26" ht="15.75" thickBot="1" x14ac:dyDescent="0.3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2:26" ht="15.75" thickBot="1" x14ac:dyDescent="0.3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2:26" ht="15.75" thickBot="1" x14ac:dyDescent="0.3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2:26" ht="15.75" thickBot="1" x14ac:dyDescent="0.3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2:26" ht="15.75" thickBot="1" x14ac:dyDescent="0.3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2:26" ht="15.75" thickBot="1" x14ac:dyDescent="0.3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2:26" ht="15.75" thickBot="1" x14ac:dyDescent="0.3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2:26" ht="15.75" thickBot="1" x14ac:dyDescent="0.3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2:26" ht="15.75" thickBot="1" x14ac:dyDescent="0.3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2:26" ht="15.75" thickBot="1" x14ac:dyDescent="0.3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2:26" ht="15.75" thickBot="1" x14ac:dyDescent="0.3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2:26" ht="15.75" thickBot="1" x14ac:dyDescent="0.3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2:26" ht="15.75" thickBot="1" x14ac:dyDescent="0.3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2:26" ht="15.75" thickBot="1" x14ac:dyDescent="0.3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2:26" ht="15.75" thickBot="1" x14ac:dyDescent="0.3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2:26" ht="15.75" thickBot="1" x14ac:dyDescent="0.3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2:26" ht="15.75" thickBot="1" x14ac:dyDescent="0.3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2:26" ht="15.75" thickBot="1" x14ac:dyDescent="0.3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2:26" ht="15.75" thickBot="1" x14ac:dyDescent="0.3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2:26" ht="15.75" thickBot="1" x14ac:dyDescent="0.3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2:26" ht="15.75" thickBot="1" x14ac:dyDescent="0.3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2:26" ht="15.75" thickBot="1" x14ac:dyDescent="0.3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2:26" ht="15.75" thickBot="1" x14ac:dyDescent="0.3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2:26" ht="15.75" thickBot="1" x14ac:dyDescent="0.3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2:26" ht="15.75" thickBot="1" x14ac:dyDescent="0.3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2:26" ht="15.75" thickBot="1" x14ac:dyDescent="0.3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2:26" ht="15.75" thickBot="1" x14ac:dyDescent="0.3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2:26" ht="15.75" thickBot="1" x14ac:dyDescent="0.3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2:26" ht="15.75" thickBot="1" x14ac:dyDescent="0.3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2:26" ht="15.75" thickBot="1" x14ac:dyDescent="0.3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2:26" ht="15.75" thickBot="1" x14ac:dyDescent="0.3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2:26" ht="15.75" thickBot="1" x14ac:dyDescent="0.3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2:26" ht="15.75" thickBot="1" x14ac:dyDescent="0.3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2:26" ht="15.75" thickBot="1" x14ac:dyDescent="0.3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2:26" ht="15.75" thickBot="1" x14ac:dyDescent="0.3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2:26" ht="15.75" thickBot="1" x14ac:dyDescent="0.3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2:26" ht="15.75" thickBot="1" x14ac:dyDescent="0.3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2:26" ht="15.75" thickBot="1" x14ac:dyDescent="0.3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2:26" ht="15.75" thickBot="1" x14ac:dyDescent="0.3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2:26" ht="15.75" thickBot="1" x14ac:dyDescent="0.3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2:26" ht="15.75" thickBot="1" x14ac:dyDescent="0.3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2:26" ht="15.75" thickBot="1" x14ac:dyDescent="0.3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2:26" ht="15.75" thickBot="1" x14ac:dyDescent="0.3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2:26" ht="15.75" thickBot="1" x14ac:dyDescent="0.3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2:26" ht="15.75" thickBot="1" x14ac:dyDescent="0.3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2:26" ht="15.75" thickBot="1" x14ac:dyDescent="0.3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2:26" ht="15.75" thickBot="1" x14ac:dyDescent="0.3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2:26" ht="15.75" thickBot="1" x14ac:dyDescent="0.3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2:26" ht="15.75" thickBot="1" x14ac:dyDescent="0.3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2:26" ht="15.75" thickBot="1" x14ac:dyDescent="0.3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2:26" ht="15.75" thickBot="1" x14ac:dyDescent="0.3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2:26" ht="15.75" thickBot="1" x14ac:dyDescent="0.3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2:26" ht="15.75" thickBot="1" x14ac:dyDescent="0.3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2:26" ht="15.75" thickBot="1" x14ac:dyDescent="0.3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2:26" ht="15.75" thickBot="1" x14ac:dyDescent="0.3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2:26" ht="15.75" thickBot="1" x14ac:dyDescent="0.3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2:26" ht="15.75" thickBot="1" x14ac:dyDescent="0.3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2:26" ht="15.75" thickBot="1" x14ac:dyDescent="0.3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2:26" ht="15.75" thickBot="1" x14ac:dyDescent="0.3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2:26" ht="15.75" thickBot="1" x14ac:dyDescent="0.3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2:26" ht="15.75" thickBot="1" x14ac:dyDescent="0.3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2:26" ht="15.75" thickBot="1" x14ac:dyDescent="0.3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2:26" ht="15.75" thickBot="1" x14ac:dyDescent="0.3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2:26" ht="15.75" thickBot="1" x14ac:dyDescent="0.3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2:26" ht="15.75" thickBot="1" x14ac:dyDescent="0.3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2:26" ht="15.75" thickBot="1" x14ac:dyDescent="0.3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2:26" ht="15.75" thickBot="1" x14ac:dyDescent="0.3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2:26" ht="15.75" thickBot="1" x14ac:dyDescent="0.3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2:26" ht="15.75" thickBot="1" x14ac:dyDescent="0.3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2:26" ht="15.75" thickBot="1" x14ac:dyDescent="0.3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2:26" ht="15.75" thickBot="1" x14ac:dyDescent="0.3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2:26" ht="15.75" thickBot="1" x14ac:dyDescent="0.3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2:26" ht="15.75" thickBot="1" x14ac:dyDescent="0.3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2:26" ht="15.75" thickBot="1" x14ac:dyDescent="0.3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2:26" ht="15.75" thickBot="1" x14ac:dyDescent="0.3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2:26" ht="15.75" thickBot="1" x14ac:dyDescent="0.3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2:26" ht="15.75" thickBot="1" x14ac:dyDescent="0.3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2:26" ht="15.75" thickBot="1" x14ac:dyDescent="0.3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2:26" ht="15.75" thickBot="1" x14ac:dyDescent="0.3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2:26" ht="15.75" thickBot="1" x14ac:dyDescent="0.3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2:26" ht="15.75" thickBot="1" x14ac:dyDescent="0.3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2:26" ht="15.75" thickBot="1" x14ac:dyDescent="0.3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2:26" ht="15.75" thickBot="1" x14ac:dyDescent="0.3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2:26" ht="15.75" thickBot="1" x14ac:dyDescent="0.3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2:26" ht="15.75" thickBot="1" x14ac:dyDescent="0.3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2:26" ht="15.75" thickBot="1" x14ac:dyDescent="0.3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2:26" ht="15.75" thickBot="1" x14ac:dyDescent="0.3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2:26" ht="15.75" thickBot="1" x14ac:dyDescent="0.3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2:26" ht="15.75" thickBot="1" x14ac:dyDescent="0.3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2:26" ht="15.75" thickBot="1" x14ac:dyDescent="0.3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2:26" ht="15.75" thickBot="1" x14ac:dyDescent="0.3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2:26" ht="15.75" thickBot="1" x14ac:dyDescent="0.3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2:26" ht="15.75" thickBot="1" x14ac:dyDescent="0.3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2:26" ht="15.75" thickBot="1" x14ac:dyDescent="0.3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2:26" ht="15.75" thickBot="1" x14ac:dyDescent="0.3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2:26" ht="15.75" thickBot="1" x14ac:dyDescent="0.3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2:26" ht="15.75" thickBot="1" x14ac:dyDescent="0.3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2:26" ht="15.75" thickBot="1" x14ac:dyDescent="0.3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2:26" ht="15.75" thickBot="1" x14ac:dyDescent="0.3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2:26" ht="15.75" thickBot="1" x14ac:dyDescent="0.3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2:26" ht="15.75" thickBot="1" x14ac:dyDescent="0.3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2:26" ht="15.75" thickBot="1" x14ac:dyDescent="0.3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2:26" ht="15.75" thickBot="1" x14ac:dyDescent="0.3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2:26" ht="15.75" thickBot="1" x14ac:dyDescent="0.3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2:26" ht="15.75" thickBot="1" x14ac:dyDescent="0.3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2:26" ht="15.75" thickBot="1" x14ac:dyDescent="0.3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2:26" ht="15.75" thickBot="1" x14ac:dyDescent="0.3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2:26" ht="15.75" thickBot="1" x14ac:dyDescent="0.3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2:26" ht="15.75" thickBot="1" x14ac:dyDescent="0.3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2:26" ht="15.75" thickBot="1" x14ac:dyDescent="0.3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2:26" ht="15.75" thickBot="1" x14ac:dyDescent="0.3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2:26" ht="15.75" thickBot="1" x14ac:dyDescent="0.3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2:26" ht="15.75" thickBot="1" x14ac:dyDescent="0.3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2:26" ht="15.75" thickBot="1" x14ac:dyDescent="0.3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2:26" ht="15.75" thickBot="1" x14ac:dyDescent="0.3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2:26" ht="15.75" thickBot="1" x14ac:dyDescent="0.3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2:26" ht="15.75" thickBot="1" x14ac:dyDescent="0.3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2:26" ht="15.75" thickBot="1" x14ac:dyDescent="0.3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2:26" ht="15.75" thickBot="1" x14ac:dyDescent="0.3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2:26" ht="15.75" thickBot="1" x14ac:dyDescent="0.3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2:26" ht="15.75" thickBot="1" x14ac:dyDescent="0.3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2:26" ht="15.75" thickBot="1" x14ac:dyDescent="0.3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2:26" ht="15.75" thickBot="1" x14ac:dyDescent="0.3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2:26" ht="15.75" thickBot="1" x14ac:dyDescent="0.3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2:26" ht="15.75" thickBot="1" x14ac:dyDescent="0.3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2:26" ht="15.75" thickBot="1" x14ac:dyDescent="0.3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2:26" ht="15.75" thickBot="1" x14ac:dyDescent="0.3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2:26" ht="15.75" thickBot="1" x14ac:dyDescent="0.3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2:26" ht="15.75" thickBot="1" x14ac:dyDescent="0.3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2:26" ht="15.75" thickBot="1" x14ac:dyDescent="0.3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2:26" ht="15.75" thickBot="1" x14ac:dyDescent="0.3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2:26" ht="15.75" thickBot="1" x14ac:dyDescent="0.3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2:26" ht="15.75" thickBot="1" x14ac:dyDescent="0.3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2:26" ht="15.75" thickBot="1" x14ac:dyDescent="0.3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2:26" ht="15.75" thickBot="1" x14ac:dyDescent="0.3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2:26" ht="15.75" thickBot="1" x14ac:dyDescent="0.3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2:26" ht="15.75" thickBot="1" x14ac:dyDescent="0.3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2:26" ht="15.75" thickBot="1" x14ac:dyDescent="0.3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2:26" ht="15.75" thickBot="1" x14ac:dyDescent="0.3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2:26" ht="15.75" thickBot="1" x14ac:dyDescent="0.3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2:26" ht="15.75" thickBot="1" x14ac:dyDescent="0.3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2:26" ht="15.75" thickBot="1" x14ac:dyDescent="0.3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2:26" ht="15.75" thickBot="1" x14ac:dyDescent="0.3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2:26" ht="15.75" thickBot="1" x14ac:dyDescent="0.3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2:26" ht="15.75" thickBot="1" x14ac:dyDescent="0.3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2:26" ht="15.75" thickBot="1" x14ac:dyDescent="0.3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2:26" ht="15.75" thickBot="1" x14ac:dyDescent="0.3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2:26" ht="15.75" thickBot="1" x14ac:dyDescent="0.3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2:26" ht="15.75" thickBot="1" x14ac:dyDescent="0.3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2:26" ht="15.75" thickBot="1" x14ac:dyDescent="0.3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2:26" ht="15.75" thickBot="1" x14ac:dyDescent="0.3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2:26" ht="15.75" thickBot="1" x14ac:dyDescent="0.3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2:26" ht="15.75" thickBot="1" x14ac:dyDescent="0.3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2:26" ht="15.75" thickBot="1" x14ac:dyDescent="0.3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2:26" ht="15.75" thickBot="1" x14ac:dyDescent="0.3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2:26" ht="15.75" thickBot="1" x14ac:dyDescent="0.3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2:26" ht="15.75" thickBot="1" x14ac:dyDescent="0.3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2:26" ht="15.75" thickBot="1" x14ac:dyDescent="0.3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2:26" ht="15.75" thickBot="1" x14ac:dyDescent="0.3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2:26" ht="15.75" thickBot="1" x14ac:dyDescent="0.3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2:26" ht="15.75" thickBot="1" x14ac:dyDescent="0.3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2:26" ht="15.75" thickBot="1" x14ac:dyDescent="0.3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2:26" ht="15.75" thickBot="1" x14ac:dyDescent="0.3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2:26" ht="15.75" thickBot="1" x14ac:dyDescent="0.3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2:26" ht="15.75" thickBot="1" x14ac:dyDescent="0.3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2:26" ht="15.75" thickBot="1" x14ac:dyDescent="0.3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2:26" ht="15.75" thickBot="1" x14ac:dyDescent="0.3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2:26" ht="15.75" thickBot="1" x14ac:dyDescent="0.3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2:26" ht="15.75" thickBot="1" x14ac:dyDescent="0.3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2:26" ht="15.75" thickBot="1" x14ac:dyDescent="0.3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2:26" ht="15.75" thickBot="1" x14ac:dyDescent="0.3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2:26" ht="15.75" thickBot="1" x14ac:dyDescent="0.3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2:26" ht="15.75" thickBot="1" x14ac:dyDescent="0.3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2:26" ht="15.75" thickBot="1" x14ac:dyDescent="0.3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2:26" ht="15.75" thickBot="1" x14ac:dyDescent="0.3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2:26" ht="15.75" thickBot="1" x14ac:dyDescent="0.3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2:26" ht="15.75" thickBot="1" x14ac:dyDescent="0.3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2:26" ht="15.75" thickBot="1" x14ac:dyDescent="0.3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2:26" ht="15.75" thickBot="1" x14ac:dyDescent="0.3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2:26" ht="15.75" thickBot="1" x14ac:dyDescent="0.3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2:26" ht="15.75" thickBot="1" x14ac:dyDescent="0.3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2:26" ht="15.75" thickBot="1" x14ac:dyDescent="0.3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2:26" ht="15.75" thickBot="1" x14ac:dyDescent="0.3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2:26" ht="15.75" thickBot="1" x14ac:dyDescent="0.3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2:26" ht="15.75" thickBot="1" x14ac:dyDescent="0.3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2:26" ht="15.75" thickBot="1" x14ac:dyDescent="0.3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2:26" ht="15.75" thickBot="1" x14ac:dyDescent="0.3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2:26" ht="15.75" thickBot="1" x14ac:dyDescent="0.3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2:26" ht="15.75" thickBot="1" x14ac:dyDescent="0.3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2:26" ht="15.75" thickBot="1" x14ac:dyDescent="0.3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2:26" ht="15.75" thickBot="1" x14ac:dyDescent="0.3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2:26" ht="15.75" thickBot="1" x14ac:dyDescent="0.3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2:26" ht="15.75" thickBot="1" x14ac:dyDescent="0.3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2:26" ht="15.75" thickBot="1" x14ac:dyDescent="0.3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2:26" ht="15.75" thickBot="1" x14ac:dyDescent="0.3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2:26" ht="15.75" thickBot="1" x14ac:dyDescent="0.3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2:26" ht="15.75" thickBot="1" x14ac:dyDescent="0.3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2:26" ht="15.75" thickBot="1" x14ac:dyDescent="0.3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2:26" ht="15.75" thickBot="1" x14ac:dyDescent="0.3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2:26" ht="15.75" thickBot="1" x14ac:dyDescent="0.3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2:26" ht="15.75" thickBot="1" x14ac:dyDescent="0.3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2:26" ht="15.75" thickBot="1" x14ac:dyDescent="0.3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2:26" ht="15.75" thickBot="1" x14ac:dyDescent="0.3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2:26" ht="15.75" thickBot="1" x14ac:dyDescent="0.3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2:26" ht="15.75" thickBot="1" x14ac:dyDescent="0.3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2:26" ht="15.75" thickBot="1" x14ac:dyDescent="0.3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2:26" ht="15.75" thickBot="1" x14ac:dyDescent="0.3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2:26" ht="15.75" thickBot="1" x14ac:dyDescent="0.3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2:26" ht="15.75" thickBot="1" x14ac:dyDescent="0.3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2:26" ht="15.75" thickBot="1" x14ac:dyDescent="0.3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2:26" ht="15.75" thickBot="1" x14ac:dyDescent="0.3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2:26" ht="15.75" thickBot="1" x14ac:dyDescent="0.3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2:26" ht="15.75" thickBot="1" x14ac:dyDescent="0.3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2:26" ht="15.75" thickBot="1" x14ac:dyDescent="0.3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2:26" ht="15.75" thickBot="1" x14ac:dyDescent="0.3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2:26" ht="15.75" thickBot="1" x14ac:dyDescent="0.3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2:26" ht="15.75" thickBot="1" x14ac:dyDescent="0.3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2:26" ht="15.75" thickBot="1" x14ac:dyDescent="0.3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2:26" ht="15.75" thickBot="1" x14ac:dyDescent="0.3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2:26" ht="15.75" thickBot="1" x14ac:dyDescent="0.3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2:26" ht="15.75" thickBot="1" x14ac:dyDescent="0.3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2:26" ht="15.75" thickBot="1" x14ac:dyDescent="0.3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2:26" ht="15.75" thickBot="1" x14ac:dyDescent="0.3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2:26" ht="15.75" thickBot="1" x14ac:dyDescent="0.3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2:26" ht="15.75" thickBot="1" x14ac:dyDescent="0.3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2:26" ht="15.75" thickBot="1" x14ac:dyDescent="0.3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2:26" ht="15.75" thickBot="1" x14ac:dyDescent="0.3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2:26" ht="15.75" thickBot="1" x14ac:dyDescent="0.3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2:26" ht="15.75" thickBot="1" x14ac:dyDescent="0.3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2:26" ht="15.75" thickBot="1" x14ac:dyDescent="0.3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2:26" ht="15.75" thickBot="1" x14ac:dyDescent="0.3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2:26" ht="15.75" thickBot="1" x14ac:dyDescent="0.3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2:26" ht="15.75" thickBot="1" x14ac:dyDescent="0.3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2:26" ht="15.75" thickBot="1" x14ac:dyDescent="0.3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2:26" ht="15.75" thickBot="1" x14ac:dyDescent="0.3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2:26" ht="15.75" thickBot="1" x14ac:dyDescent="0.3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2:26" ht="15.75" thickBot="1" x14ac:dyDescent="0.3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2:26" ht="15.75" thickBot="1" x14ac:dyDescent="0.3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2:26" ht="15.75" thickBot="1" x14ac:dyDescent="0.3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2:26" ht="15.75" thickBot="1" x14ac:dyDescent="0.3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2:26" ht="15.75" thickBot="1" x14ac:dyDescent="0.3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2:26" ht="15.75" thickBot="1" x14ac:dyDescent="0.3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2:26" ht="15.75" thickBot="1" x14ac:dyDescent="0.3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2:26" ht="15.75" thickBot="1" x14ac:dyDescent="0.3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2:26" ht="15.75" thickBot="1" x14ac:dyDescent="0.3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2:26" ht="15.75" thickBot="1" x14ac:dyDescent="0.3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2:26" ht="15.75" thickBot="1" x14ac:dyDescent="0.3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2:26" ht="15.75" thickBot="1" x14ac:dyDescent="0.3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2:26" ht="15.75" thickBot="1" x14ac:dyDescent="0.3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2:26" ht="15.75" thickBot="1" x14ac:dyDescent="0.3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2:26" ht="15.75" thickBot="1" x14ac:dyDescent="0.3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2:26" ht="15.75" thickBot="1" x14ac:dyDescent="0.3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2:26" ht="15.75" thickBot="1" x14ac:dyDescent="0.3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2:26" ht="15.75" thickBot="1" x14ac:dyDescent="0.3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2:26" ht="15.75" thickBot="1" x14ac:dyDescent="0.3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2:26" ht="15.75" thickBot="1" x14ac:dyDescent="0.3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2:26" ht="15.75" thickBot="1" x14ac:dyDescent="0.3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2:26" ht="15.75" thickBot="1" x14ac:dyDescent="0.3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2:26" ht="15.75" thickBot="1" x14ac:dyDescent="0.3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2:26" ht="15.75" thickBot="1" x14ac:dyDescent="0.3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2:26" ht="15.75" thickBot="1" x14ac:dyDescent="0.3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2:26" ht="15.75" thickBot="1" x14ac:dyDescent="0.3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2:26" ht="15.75" thickBot="1" x14ac:dyDescent="0.3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2:26" ht="15.75" thickBot="1" x14ac:dyDescent="0.3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2:26" ht="15.75" thickBot="1" x14ac:dyDescent="0.3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2:26" ht="15.75" thickBot="1" x14ac:dyDescent="0.3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2:26" ht="15.75" thickBot="1" x14ac:dyDescent="0.3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2:26" ht="15.75" thickBot="1" x14ac:dyDescent="0.3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2:26" ht="15.75" thickBot="1" x14ac:dyDescent="0.3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2:26" ht="15.75" thickBot="1" x14ac:dyDescent="0.3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2:26" ht="15.75" thickBot="1" x14ac:dyDescent="0.3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2:26" ht="15.75" thickBot="1" x14ac:dyDescent="0.3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2:26" ht="15.75" thickBot="1" x14ac:dyDescent="0.3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2:26" ht="15.75" thickBot="1" x14ac:dyDescent="0.3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2:26" ht="15.75" thickBot="1" x14ac:dyDescent="0.3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2:26" ht="15.75" thickBot="1" x14ac:dyDescent="0.3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2:26" ht="15.75" thickBot="1" x14ac:dyDescent="0.3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2:26" ht="15.75" thickBot="1" x14ac:dyDescent="0.3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2:26" ht="15.75" thickBot="1" x14ac:dyDescent="0.3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2:26" ht="15.75" thickBot="1" x14ac:dyDescent="0.3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2:26" ht="15.75" thickBot="1" x14ac:dyDescent="0.3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2:26" ht="15.75" thickBot="1" x14ac:dyDescent="0.3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2:26" ht="15.75" thickBot="1" x14ac:dyDescent="0.3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2:26" ht="15.75" thickBot="1" x14ac:dyDescent="0.3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2:26" ht="15.75" thickBot="1" x14ac:dyDescent="0.3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2:26" ht="15.75" thickBot="1" x14ac:dyDescent="0.3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2:26" ht="15.75" thickBot="1" x14ac:dyDescent="0.3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2:26" ht="15.75" thickBot="1" x14ac:dyDescent="0.3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2:26" ht="15.75" thickBot="1" x14ac:dyDescent="0.3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2:26" ht="15.75" thickBot="1" x14ac:dyDescent="0.3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2:26" ht="15.75" thickBot="1" x14ac:dyDescent="0.3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2:26" ht="15.75" thickBot="1" x14ac:dyDescent="0.3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2:26" ht="15.75" thickBot="1" x14ac:dyDescent="0.3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2:26" ht="15.75" thickBot="1" x14ac:dyDescent="0.3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2:26" ht="15.75" thickBot="1" x14ac:dyDescent="0.3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2:26" ht="15.75" thickBot="1" x14ac:dyDescent="0.3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2:26" ht="15.75" thickBot="1" x14ac:dyDescent="0.3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2:26" ht="15.75" thickBot="1" x14ac:dyDescent="0.3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2:26" ht="15.75" thickBot="1" x14ac:dyDescent="0.3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2:26" ht="15.75" thickBot="1" x14ac:dyDescent="0.3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2:26" ht="15.75" thickBot="1" x14ac:dyDescent="0.3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2:26" ht="15.75" thickBot="1" x14ac:dyDescent="0.3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2:26" ht="15.75" thickBot="1" x14ac:dyDescent="0.3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2:26" ht="15.75" thickBot="1" x14ac:dyDescent="0.3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2:26" ht="15.75" thickBot="1" x14ac:dyDescent="0.3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2:26" ht="15.75" thickBot="1" x14ac:dyDescent="0.3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2:26" ht="15.75" thickBot="1" x14ac:dyDescent="0.3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2:26" ht="15.75" thickBot="1" x14ac:dyDescent="0.3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2:26" ht="15.75" thickBot="1" x14ac:dyDescent="0.3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2:26" ht="15.75" thickBot="1" x14ac:dyDescent="0.3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2:26" ht="15.75" thickBot="1" x14ac:dyDescent="0.3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2:26" ht="15.75" thickBot="1" x14ac:dyDescent="0.3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2:26" ht="15.75" thickBot="1" x14ac:dyDescent="0.3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2:26" ht="15.75" thickBot="1" x14ac:dyDescent="0.3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2:26" ht="15.75" thickBot="1" x14ac:dyDescent="0.3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2:26" ht="15.75" thickBot="1" x14ac:dyDescent="0.3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2:26" ht="15.75" thickBot="1" x14ac:dyDescent="0.3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2:26" ht="15.75" thickBot="1" x14ac:dyDescent="0.3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2:26" ht="15.75" thickBot="1" x14ac:dyDescent="0.3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2:26" ht="15.75" thickBot="1" x14ac:dyDescent="0.3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2:26" ht="15.75" thickBot="1" x14ac:dyDescent="0.3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2:26" ht="15.75" thickBot="1" x14ac:dyDescent="0.3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2:26" ht="15.75" thickBot="1" x14ac:dyDescent="0.3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2:26" ht="15.75" thickBot="1" x14ac:dyDescent="0.3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2:26" ht="15.75" thickBot="1" x14ac:dyDescent="0.3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2:26" ht="15.75" thickBot="1" x14ac:dyDescent="0.3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2:26" ht="15.75" thickBot="1" x14ac:dyDescent="0.3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2:26" ht="15.75" thickBot="1" x14ac:dyDescent="0.3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2:26" ht="15.75" thickBot="1" x14ac:dyDescent="0.3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2:26" ht="15.75" thickBot="1" x14ac:dyDescent="0.3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2:26" ht="15.75" thickBot="1" x14ac:dyDescent="0.3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2:26" ht="15.75" thickBot="1" x14ac:dyDescent="0.3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2:26" ht="15.75" thickBot="1" x14ac:dyDescent="0.3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2:26" ht="15.75" thickBot="1" x14ac:dyDescent="0.3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2:26" ht="15.75" thickBot="1" x14ac:dyDescent="0.3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2:26" ht="15.75" thickBot="1" x14ac:dyDescent="0.3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2:26" ht="15.75" thickBot="1" x14ac:dyDescent="0.3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2:26" ht="15.75" thickBot="1" x14ac:dyDescent="0.3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2:26" ht="15.75" thickBot="1" x14ac:dyDescent="0.3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2:26" ht="15.75" thickBot="1" x14ac:dyDescent="0.3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2:26" ht="15.75" thickBot="1" x14ac:dyDescent="0.3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2:26" ht="15.75" thickBot="1" x14ac:dyDescent="0.3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2:26" ht="15.75" thickBot="1" x14ac:dyDescent="0.3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2:26" ht="15.75" thickBot="1" x14ac:dyDescent="0.3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2:26" ht="15.75" thickBot="1" x14ac:dyDescent="0.3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2:26" ht="15.75" thickBot="1" x14ac:dyDescent="0.3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2:26" ht="15.75" thickBot="1" x14ac:dyDescent="0.3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2:26" ht="15.75" thickBot="1" x14ac:dyDescent="0.3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2:26" ht="15.75" thickBot="1" x14ac:dyDescent="0.3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2:26" ht="15.75" thickBot="1" x14ac:dyDescent="0.3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2:26" ht="15.75" thickBot="1" x14ac:dyDescent="0.3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2:26" ht="15.75" thickBot="1" x14ac:dyDescent="0.3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2:26" ht="15.75" thickBot="1" x14ac:dyDescent="0.3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2:26" ht="15.75" thickBot="1" x14ac:dyDescent="0.3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2:26" ht="15.75" thickBot="1" x14ac:dyDescent="0.3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2:26" ht="15.75" thickBot="1" x14ac:dyDescent="0.3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2:26" ht="15.75" thickBot="1" x14ac:dyDescent="0.3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2:26" ht="15.75" thickBot="1" x14ac:dyDescent="0.3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2:26" ht="15.75" thickBot="1" x14ac:dyDescent="0.3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2:26" ht="15.75" thickBot="1" x14ac:dyDescent="0.3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2:26" ht="15.75" thickBot="1" x14ac:dyDescent="0.3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2:26" ht="15.75" thickBot="1" x14ac:dyDescent="0.3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2:26" ht="15.75" thickBot="1" x14ac:dyDescent="0.3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2:26" ht="15.75" thickBot="1" x14ac:dyDescent="0.3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2:26" ht="15.75" thickBot="1" x14ac:dyDescent="0.3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2:26" ht="15.75" thickBot="1" x14ac:dyDescent="0.3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2:26" ht="15.75" thickBot="1" x14ac:dyDescent="0.3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2:26" ht="15.75" thickBot="1" x14ac:dyDescent="0.3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2:26" ht="15.75" thickBot="1" x14ac:dyDescent="0.3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2:26" ht="15.75" thickBot="1" x14ac:dyDescent="0.3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2:26" ht="15.75" thickBot="1" x14ac:dyDescent="0.3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2:26" ht="15.75" thickBot="1" x14ac:dyDescent="0.3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2:26" ht="15.75" thickBot="1" x14ac:dyDescent="0.3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2:26" ht="15.75" thickBot="1" x14ac:dyDescent="0.3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2:26" ht="15.75" thickBot="1" x14ac:dyDescent="0.3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2:26" ht="15.75" thickBot="1" x14ac:dyDescent="0.3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2:26" ht="15.75" thickBot="1" x14ac:dyDescent="0.3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2:26" ht="15.75" thickBot="1" x14ac:dyDescent="0.3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2:26" ht="15.75" thickBot="1" x14ac:dyDescent="0.3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2:26" ht="15.75" thickBot="1" x14ac:dyDescent="0.3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2:26" ht="15.75" thickBot="1" x14ac:dyDescent="0.3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2:26" ht="15.75" thickBot="1" x14ac:dyDescent="0.3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2:26" ht="15.75" thickBot="1" x14ac:dyDescent="0.3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2:26" ht="15.75" thickBot="1" x14ac:dyDescent="0.3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2:26" ht="15.75" thickBot="1" x14ac:dyDescent="0.3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2:26" ht="15.75" thickBot="1" x14ac:dyDescent="0.3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2:26" ht="15.75" thickBot="1" x14ac:dyDescent="0.3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2:26" ht="15.75" thickBot="1" x14ac:dyDescent="0.3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2:26" ht="15.75" thickBot="1" x14ac:dyDescent="0.3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2:26" ht="15.75" thickBot="1" x14ac:dyDescent="0.3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2:26" ht="15.75" thickBot="1" x14ac:dyDescent="0.3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2:26" ht="15.75" thickBot="1" x14ac:dyDescent="0.3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2:26" ht="15.75" thickBot="1" x14ac:dyDescent="0.3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2:26" ht="15.75" thickBot="1" x14ac:dyDescent="0.3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2:26" ht="15.75" thickBot="1" x14ac:dyDescent="0.3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2:26" ht="15.75" thickBot="1" x14ac:dyDescent="0.3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2:26" ht="15.75" thickBot="1" x14ac:dyDescent="0.3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2:26" ht="15.75" thickBot="1" x14ac:dyDescent="0.3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2:26" ht="15.75" thickBot="1" x14ac:dyDescent="0.3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2:26" ht="15.75" thickBot="1" x14ac:dyDescent="0.3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2:26" ht="15.75" thickBot="1" x14ac:dyDescent="0.3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2:26" ht="15.75" thickBot="1" x14ac:dyDescent="0.3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2:26" ht="15.75" thickBot="1" x14ac:dyDescent="0.3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2:26" ht="15.75" thickBot="1" x14ac:dyDescent="0.3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2:26" ht="15.75" thickBot="1" x14ac:dyDescent="0.3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2:26" ht="15.75" thickBot="1" x14ac:dyDescent="0.3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2:26" ht="15.75" thickBot="1" x14ac:dyDescent="0.3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2:26" ht="15.75" thickBot="1" x14ac:dyDescent="0.3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2:26" ht="15.75" thickBot="1" x14ac:dyDescent="0.3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2:26" ht="15.75" thickBot="1" x14ac:dyDescent="0.3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2:26" ht="15.75" thickBot="1" x14ac:dyDescent="0.3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2:26" ht="15.75" thickBot="1" x14ac:dyDescent="0.3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2:26" ht="15.75" thickBot="1" x14ac:dyDescent="0.3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2:26" ht="15.75" thickBot="1" x14ac:dyDescent="0.3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2:26" ht="15.75" thickBot="1" x14ac:dyDescent="0.3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2:26" ht="15.75" thickBot="1" x14ac:dyDescent="0.3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2:26" ht="15.75" thickBot="1" x14ac:dyDescent="0.3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2:26" ht="15.75" thickBot="1" x14ac:dyDescent="0.3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2:26" ht="15.75" thickBot="1" x14ac:dyDescent="0.3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2:26" ht="15.75" thickBot="1" x14ac:dyDescent="0.3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2:26" ht="15.75" thickBot="1" x14ac:dyDescent="0.3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2:26" ht="15.75" thickBot="1" x14ac:dyDescent="0.3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2:26" ht="15.75" thickBot="1" x14ac:dyDescent="0.3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2:26" ht="15.75" thickBot="1" x14ac:dyDescent="0.3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2:26" ht="15.75" thickBot="1" x14ac:dyDescent="0.3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2:26" ht="15.75" thickBot="1" x14ac:dyDescent="0.3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2:26" ht="15.75" thickBot="1" x14ac:dyDescent="0.3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2:26" ht="15.75" thickBot="1" x14ac:dyDescent="0.3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2:26" ht="15.75" thickBot="1" x14ac:dyDescent="0.3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2:26" ht="15.75" thickBot="1" x14ac:dyDescent="0.3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2:26" ht="15.75" thickBot="1" x14ac:dyDescent="0.3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2:26" ht="15.75" thickBot="1" x14ac:dyDescent="0.3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2:26" ht="15.75" thickBot="1" x14ac:dyDescent="0.3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2:26" ht="15.75" thickBot="1" x14ac:dyDescent="0.3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2:26" ht="15.75" thickBot="1" x14ac:dyDescent="0.3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2:26" ht="15.75" thickBot="1" x14ac:dyDescent="0.3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2:26" ht="15.75" thickBot="1" x14ac:dyDescent="0.3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2:26" ht="15.75" thickBot="1" x14ac:dyDescent="0.3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2:26" ht="15.75" thickBot="1" x14ac:dyDescent="0.3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2:26" ht="15.75" thickBot="1" x14ac:dyDescent="0.3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2:26" ht="15.75" thickBot="1" x14ac:dyDescent="0.3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2:26" ht="15.75" thickBot="1" x14ac:dyDescent="0.3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2:26" ht="15.75" thickBot="1" x14ac:dyDescent="0.3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2:26" ht="15.75" thickBot="1" x14ac:dyDescent="0.3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2:26" ht="15.75" thickBot="1" x14ac:dyDescent="0.3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2:26" ht="15.75" thickBot="1" x14ac:dyDescent="0.3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2:26" ht="15.75" thickBot="1" x14ac:dyDescent="0.3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2:26" ht="15.75" thickBot="1" x14ac:dyDescent="0.3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2:26" ht="15.75" thickBot="1" x14ac:dyDescent="0.3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2:26" ht="15.75" thickBot="1" x14ac:dyDescent="0.3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2:26" ht="15.75" thickBot="1" x14ac:dyDescent="0.3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2:26" ht="15.75" thickBot="1" x14ac:dyDescent="0.3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2:26" ht="15.75" thickBot="1" x14ac:dyDescent="0.3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2:26" ht="15.75" thickBot="1" x14ac:dyDescent="0.3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2:26" ht="15.75" thickBot="1" x14ac:dyDescent="0.3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2:26" ht="15.75" thickBot="1" x14ac:dyDescent="0.3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2:26" ht="15.75" thickBot="1" x14ac:dyDescent="0.3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2:26" ht="15.75" thickBot="1" x14ac:dyDescent="0.3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2:26" ht="15.75" thickBot="1" x14ac:dyDescent="0.3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2:26" ht="15.75" thickBot="1" x14ac:dyDescent="0.3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2:26" ht="15.75" thickBot="1" x14ac:dyDescent="0.3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2:26" ht="15.75" thickBot="1" x14ac:dyDescent="0.3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2:26" ht="15.75" thickBot="1" x14ac:dyDescent="0.3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2:26" ht="15.75" thickBot="1" x14ac:dyDescent="0.3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2:26" ht="15.75" thickBot="1" x14ac:dyDescent="0.3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2:26" ht="15.75" thickBot="1" x14ac:dyDescent="0.3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2:26" ht="15.75" thickBot="1" x14ac:dyDescent="0.3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2:26" ht="15.75" thickBot="1" x14ac:dyDescent="0.3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2:26" ht="15.75" thickBot="1" x14ac:dyDescent="0.3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2:26" ht="15.75" thickBot="1" x14ac:dyDescent="0.3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2:26" ht="15.75" thickBot="1" x14ac:dyDescent="0.3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2:26" ht="15.75" thickBot="1" x14ac:dyDescent="0.3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2:26" ht="15.75" thickBot="1" x14ac:dyDescent="0.3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2:26" ht="15.75" thickBot="1" x14ac:dyDescent="0.3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2:26" ht="15.75" thickBot="1" x14ac:dyDescent="0.3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2:26" ht="15.75" thickBot="1" x14ac:dyDescent="0.3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2:26" ht="15.75" thickBot="1" x14ac:dyDescent="0.3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2:26" ht="15.75" thickBot="1" x14ac:dyDescent="0.3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2:26" ht="15.75" thickBot="1" x14ac:dyDescent="0.3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2:26" ht="15.75" thickBot="1" x14ac:dyDescent="0.3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2:26" ht="15.75" thickBot="1" x14ac:dyDescent="0.3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2:26" ht="15.75" thickBot="1" x14ac:dyDescent="0.3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2:26" ht="15.75" thickBot="1" x14ac:dyDescent="0.3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2:26" ht="15.75" thickBot="1" x14ac:dyDescent="0.3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2:26" ht="15.75" thickBot="1" x14ac:dyDescent="0.3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2:26" ht="15.75" thickBot="1" x14ac:dyDescent="0.3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2:26" ht="15.75" thickBot="1" x14ac:dyDescent="0.3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2:26" ht="15.75" thickBot="1" x14ac:dyDescent="0.3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2:26" ht="15.75" thickBot="1" x14ac:dyDescent="0.3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2:26" ht="15.75" thickBot="1" x14ac:dyDescent="0.3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2:26" ht="15.75" thickBot="1" x14ac:dyDescent="0.3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2:26" ht="15.75" thickBot="1" x14ac:dyDescent="0.3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2:26" ht="15.75" thickBot="1" x14ac:dyDescent="0.3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2:26" ht="15.75" thickBot="1" x14ac:dyDescent="0.3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2:26" ht="15.75" thickBot="1" x14ac:dyDescent="0.3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2:26" ht="15.75" thickBot="1" x14ac:dyDescent="0.3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2:26" ht="15.75" thickBot="1" x14ac:dyDescent="0.3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2:26" ht="15.75" thickBot="1" x14ac:dyDescent="0.3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2:26" ht="15.75" thickBot="1" x14ac:dyDescent="0.3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2:26" ht="15.75" thickBot="1" x14ac:dyDescent="0.3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2:26" ht="15.75" thickBot="1" x14ac:dyDescent="0.3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2:26" ht="15.75" thickBot="1" x14ac:dyDescent="0.3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2:26" ht="15.75" thickBot="1" x14ac:dyDescent="0.3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2:26" ht="15.75" thickBot="1" x14ac:dyDescent="0.3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2:26" ht="15.75" thickBot="1" x14ac:dyDescent="0.3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2:26" ht="15.75" thickBot="1" x14ac:dyDescent="0.3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2:26" ht="15.75" thickBot="1" x14ac:dyDescent="0.3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2:26" ht="15.75" thickBot="1" x14ac:dyDescent="0.3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2:26" ht="15.75" thickBot="1" x14ac:dyDescent="0.3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2:26" ht="15.75" thickBot="1" x14ac:dyDescent="0.3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2:26" ht="15.75" thickBot="1" x14ac:dyDescent="0.3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2:26" ht="15.75" thickBot="1" x14ac:dyDescent="0.3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2:26" ht="15.75" thickBot="1" x14ac:dyDescent="0.3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2:26" ht="15.75" thickBot="1" x14ac:dyDescent="0.3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2:26" ht="15.75" thickBot="1" x14ac:dyDescent="0.3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2:26" ht="15.75" thickBot="1" x14ac:dyDescent="0.3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2:26" ht="15.75" thickBot="1" x14ac:dyDescent="0.3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2:26" ht="15.75" thickBot="1" x14ac:dyDescent="0.3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2:26" ht="15.75" thickBot="1" x14ac:dyDescent="0.3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2:26" ht="15.75" thickBot="1" x14ac:dyDescent="0.3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2:26" ht="15.75" thickBot="1" x14ac:dyDescent="0.3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2:26" ht="15.75" thickBot="1" x14ac:dyDescent="0.3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2:26" ht="15.75" thickBot="1" x14ac:dyDescent="0.3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2:26" ht="15.75" thickBot="1" x14ac:dyDescent="0.3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2:26" ht="15.75" thickBot="1" x14ac:dyDescent="0.3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</sheetData>
  <hyperlinks>
    <hyperlink ref="A30" r:id="rId1" display="http://www.revellat.fr/sophrobase/htdocs/compta/facture.php?facid=21"/>
    <hyperlink ref="A24" r:id="rId2" display="http://www.revellat.fr/sophrobase/htdocs/compta/facture.php?facid=25"/>
    <hyperlink ref="A23" r:id="rId3" display="http://www.revellat.fr/sophrobase/htdocs/compta/facture.php?facid=22"/>
    <hyperlink ref="A27" r:id="rId4" display="http://www.revellat.fr/sophrobase/htdocs/compta/facture.php?facid=29"/>
    <hyperlink ref="A25" r:id="rId5" display="http://www.revellat.fr/sophrobase/htdocs/compta/facture.php?facid=28"/>
    <hyperlink ref="A19" r:id="rId6" display="http://www.revellat.fr/sophrobase/htdocs/compta/facture.php?facid=24"/>
    <hyperlink ref="A22" r:id="rId7" display="http://www.revellat.fr/sophrobase/htdocs/compta/facture.php?facid=23"/>
    <hyperlink ref="A18" r:id="rId8" display="http://www.revellat.fr/sophrobase/htdocs/compta/facture.php?facid=27"/>
    <hyperlink ref="A28" r:id="rId9" display="http://www.revellat.fr/sophrobase/htdocs/compta/facture.php?facid=26"/>
    <hyperlink ref="A20" r:id="rId10" display="http://www.revellat.fr/sophrobase/htdocs/compta/facture.php?facid=20"/>
    <hyperlink ref="B21" r:id="rId11" display="http://www.revellat.fr/sophrobase/htdocs/comm/card.php?socid=584"/>
    <hyperlink ref="A21" r:id="rId12" display="http://www.revellat.fr/sophrobase/htdocs/compta/facture.php?facid=35"/>
    <hyperlink ref="A31" r:id="rId13" display="http://www.revellat.fr/sophrobase/htdocs/compta/facture.php?facid=51"/>
    <hyperlink ref="A32:A35" r:id="rId14" display="http://www.revellat.fr/sophrobase/htdocs/compta/facture.php?facid=51"/>
    <hyperlink ref="A36" r:id="rId15" display="http://www.revellat.fr/sophrobase/htdocs/compta/facture.php?facid=51"/>
    <hyperlink ref="B36" r:id="rId16" display="http://www.revellat.fr/sophrobase/htdocs/comm/card.php?socid=545"/>
    <hyperlink ref="B37" r:id="rId17" display="http://www.revellat.fr/sophrobase/htdocs/comm/card.php?socid=213"/>
    <hyperlink ref="B38" r:id="rId18" display="http://www.revellat.fr/sophrobase/htdocs/comm/card.php?socid=543"/>
    <hyperlink ref="B39" r:id="rId19" display="http://www.revellat.fr/sophrobase/htdocs/comm/card.php?socid=592"/>
    <hyperlink ref="B40" r:id="rId20" display="http://www.revellat.fr/sophrobase/htdocs/comm/card.php?socid=170"/>
    <hyperlink ref="B56" r:id="rId21" display="http://www.revellat.fr/sophrobase/htdocs/comm/card.php?socid=551"/>
    <hyperlink ref="A43" r:id="rId22" display="http://www.revellat.fr/sophrobase/htdocs/compta/facture.php?facid=29"/>
    <hyperlink ref="B46" r:id="rId23" display="http://www.revellat.fr/sophrobase/htdocs/comm/card.php?socid=123"/>
    <hyperlink ref="A46" r:id="rId24" display="http://www.revellat.fr/sophrobase/htdocs/compta/facture.php?facid=139"/>
    <hyperlink ref="A48" r:id="rId25" display="http://www.revellat.fr/sophrobase/htdocs/compta/facture.php?facid=150"/>
    <hyperlink ref="A49" r:id="rId26" display="http://www.revellat.fr/sophrobase/htdocs/compta/facture.php?facid=148"/>
    <hyperlink ref="A50" r:id="rId27" display="http://www.revellat.fr/sophrobase/htdocs/compta/facture.php?facid=147"/>
    <hyperlink ref="A51" r:id="rId28" display="http://www.revellat.fr/sophrobase/htdocs/compta/facture.php?facid=145"/>
    <hyperlink ref="A52" r:id="rId29" display="http://www.revellat.fr/sophrobase/htdocs/compta/facture.php?facid=155"/>
    <hyperlink ref="A53" r:id="rId30" display="http://www.revellat.fr/sophrobase/htdocs/compta/facture.php?facid=156"/>
    <hyperlink ref="A54" r:id="rId31" display="http://www.revellat.fr/sophrobase/htdocs/compta/facture.php?facid=58"/>
    <hyperlink ref="A55" r:id="rId32" display="http://www.revellat.fr/sophrobase/htdocs/compta/facture.php?facid=172"/>
    <hyperlink ref="A59" r:id="rId33" display="http://www.revellat.fr/sophrobase/htdocs/compta/facture.php?facid=190"/>
    <hyperlink ref="A62" r:id="rId34" display="http://www.revellat.fr/sophrobase/htdocs/compta/facture.php?facid=191"/>
    <hyperlink ref="A60" r:id="rId35" display="http://www.revellat.fr/sophrobase/htdocs/compta/facture.php?facid=192"/>
    <hyperlink ref="A66" r:id="rId36" display="http://www.revellat.fr/sophrobase/htdocs/compta/facture.php?facid=197"/>
    <hyperlink ref="A67" r:id="rId37" display="http://www.revellat.fr/sophrobase/htdocs/compta/facture.php?facid=201"/>
    <hyperlink ref="A57" r:id="rId38" display="http://www.revellat.fr/sophrobase/htdocs/compta/facture.php?facid=199"/>
    <hyperlink ref="A68" r:id="rId39" display="http://www.revellat.fr/sophrobase/htdocs/compta/facture.php?facid=200"/>
    <hyperlink ref="B70" r:id="rId40" display="http://www.revellat.fr/sophrobase/htdocs/comm/card.php?socid=652"/>
    <hyperlink ref="A70" r:id="rId41" display="http://www.revellat.fr/sophrobase/htdocs/compta/facture.php?facid=209"/>
    <hyperlink ref="A69" r:id="rId42" display="http://www.revellat.fr/sophrobase/htdocs/compta/facture.php?facid=208"/>
    <hyperlink ref="A73" r:id="rId43" display="http://www.revellat.fr/sophrobase/htdocs/compta/facture.php?facid=207"/>
    <hyperlink ref="A2" r:id="rId44" display="http://www.revellat.fr/sophrobase/htdocs/compta/facture.php?facid=2"/>
    <hyperlink ref="A74" r:id="rId45" display="http://www.revellat.fr/sophrobase/htdocs/compta/facture.php?facid=211"/>
    <hyperlink ref="A7" r:id="rId46" display="http://www.revellat.fr/sophrobase/htdocs/compta/facture.php?facid=143"/>
    <hyperlink ref="A63" r:id="rId47" display="http://www.revellat.fr/sophrobase/htdocs/compta/facture.php?facid=195"/>
    <hyperlink ref="A3" r:id="rId48" display="http://www.revellat.fr/sophrobase/htdocs/compta/facture.php?facid=4"/>
    <hyperlink ref="A5" r:id="rId49" display="http://www.revellat.fr/sophrobase/htdocs/compta/facture.php?facid=8"/>
    <hyperlink ref="A6" r:id="rId50" display="http://www.revellat.fr/sophrobase/htdocs/compta/facture.php?facid=6"/>
    <hyperlink ref="A8" r:id="rId51" display="http://www.revellat.fr/sophrobase/htdocs/compta/facture.php?facid=7"/>
    <hyperlink ref="A10" r:id="rId52" display="http://www.revellat.fr/sophrobase/htdocs/compta/facture.php?facid=12"/>
    <hyperlink ref="A13" r:id="rId53" display="http://www.revellat.fr/sophrobase/htdocs/compta/facture.php?facid=14"/>
    <hyperlink ref="A12" r:id="rId54" display="http://www.revellat.fr/sophrobase/htdocs/compta/facture.php?facid=16"/>
    <hyperlink ref="A15" r:id="rId55" display="http://www.revellat.fr/sophrobase/htdocs/compta/facture.php?facid=18"/>
    <hyperlink ref="A16" r:id="rId56" display="http://www.revellat.fr/sophrobase/htdocs/compta/facture.php?facid=19"/>
    <hyperlink ref="A14" r:id="rId57" display="http://www.revellat.fr/sophrobase/htdocs/compta/facture.php?facid=17"/>
    <hyperlink ref="B75" r:id="rId58" display="http://www.revellat.fr/sophrobase/htdocs/comm/card.php?socid=654"/>
    <hyperlink ref="A76" r:id="rId59" display="http://www.revellat.fr/sophrobase/htdocs/compta/facture.php?facid=214"/>
    <hyperlink ref="B78" r:id="rId60" display="http://www.revellat.fr/sophrobase/htdocs/comm/card.php?socid=657"/>
    <hyperlink ref="B79" r:id="rId61" display="http://www.revellat.fr/sophrobase/htdocs/comm/card.php?socid=197"/>
    <hyperlink ref="B80" r:id="rId62" display="http://www.revellat.fr/sophrobase/htdocs/comm/card.php?socid=643"/>
    <hyperlink ref="B81" r:id="rId63" display="http://www.revellat.fr/sophrobase/htdocs/comm/card.php?socid=664"/>
    <hyperlink ref="B82" r:id="rId64" display="http://www.revellat.fr/sophrobase/htdocs/comm/card.php?socid=654"/>
    <hyperlink ref="B83" r:id="rId65" display="http://www.revellat.fr/sophrobase/htdocs/comm/card.php?socid=655"/>
    <hyperlink ref="B85" r:id="rId66" display="http://www.revellat.fr/sophrobase/htdocs/comm/card.php?socid=462"/>
    <hyperlink ref="B87" r:id="rId67" display="http://www.revellat.fr/sophrobase/htdocs/comm/card.php?socid=643"/>
    <hyperlink ref="B89" r:id="rId68" display="http://www.revellat.fr/sophrobase/htdocs/comm/card.php?socid=620"/>
    <hyperlink ref="B90" r:id="rId69" display="http://www.revellat.fr/sophrobase/htdocs/comm/card.php?socid=165"/>
    <hyperlink ref="A91" r:id="rId70" display="http://www.revellat.fr/sophrobase/htdocs/comm/card.php?socid=170"/>
    <hyperlink ref="B91" r:id="rId71" display="http://www.revellat.fr/sophrobase/htdocs/comm/card.php?socid=170"/>
    <hyperlink ref="B92" r:id="rId72" display="http://www.revellat.fr/sophrobase/htdocs/comm/card.php?socid=462"/>
    <hyperlink ref="B93" r:id="rId73" display="http://www.revellat.fr/sophrobase/htdocs/comm/card.php?socid=669"/>
    <hyperlink ref="B94" r:id="rId74" display="http://www.revellat.fr/sophrobase/htdocs/comm/card.php?socid=261"/>
    <hyperlink ref="B95" r:id="rId75" display="http://www.revellat.fr/sophrobase/htdocs/comm/card.php?socid=664"/>
    <hyperlink ref="B96" r:id="rId76" display="http://www.revellat.fr/sophrobase/htdocs/comm/card.php?socid=499"/>
    <hyperlink ref="B97" r:id="rId77" display="http://www.revellat.fr/sophrobase/htdocs/comm/card.php?socid=118"/>
    <hyperlink ref="B98" r:id="rId78" display="http://www.revellat.fr/sophrobase/htdocs/comm/card.php?socid=670"/>
    <hyperlink ref="B99" r:id="rId79" display="http://www.revellat.fr/sophrobase/htdocs/comm/card.php?socid=645"/>
    <hyperlink ref="B100" r:id="rId80" display="http://www.revellat.fr/sophrobase/htdocs/comm/card.php?socid=671"/>
    <hyperlink ref="B101" r:id="rId81" display="http://www.revellat.fr/sophrobase/htdocs/comm/card.php?socid=162"/>
  </hyperlinks>
  <pageMargins left="0.7" right="0.7" top="0.75" bottom="0.75" header="0.3" footer="0.3"/>
  <pageSetup paperSize="9" orientation="portrait" verticalDpi="300" r:id="rId82"/>
  <ignoredErrors>
    <ignoredError sqref="E102" formulaRange="1"/>
  </ignoredErrors>
  <drawing r:id="rId83"/>
  <tableParts count="1">
    <tablePart r:id="rId8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zoomScale="80" zoomScaleNormal="80" workbookViewId="0">
      <selection activeCell="B23" sqref="B23"/>
    </sheetView>
  </sheetViews>
  <sheetFormatPr baseColWidth="10" defaultRowHeight="15" x14ac:dyDescent="0.25"/>
  <cols>
    <col min="1" max="1" width="67.125" customWidth="1"/>
    <col min="2" max="2" width="65.75" customWidth="1"/>
    <col min="3" max="3" width="14.625" bestFit="1" customWidth="1"/>
    <col min="6" max="6" width="11.375" style="44"/>
    <col min="7" max="7" width="72.625" style="44" customWidth="1"/>
    <col min="8" max="8" width="26.625" customWidth="1"/>
  </cols>
  <sheetData>
    <row r="2" spans="1:12" x14ac:dyDescent="0.25">
      <c r="A2" s="77" t="s">
        <v>243</v>
      </c>
      <c r="B2" s="78">
        <v>12</v>
      </c>
    </row>
    <row r="3" spans="1:12" x14ac:dyDescent="0.25">
      <c r="A3" s="77" t="s">
        <v>244</v>
      </c>
      <c r="B3" s="78">
        <v>300</v>
      </c>
    </row>
    <row r="4" spans="1:12" x14ac:dyDescent="0.25">
      <c r="A4" s="77" t="s">
        <v>254</v>
      </c>
      <c r="B4" s="78">
        <f>B2*B3</f>
        <v>3600</v>
      </c>
    </row>
    <row r="5" spans="1:12" x14ac:dyDescent="0.25">
      <c r="A5" s="77" t="s">
        <v>245</v>
      </c>
      <c r="B5" s="78">
        <v>14</v>
      </c>
      <c r="E5" s="27">
        <f>+B6*10%</f>
        <v>5040</v>
      </c>
    </row>
    <row r="6" spans="1:12" x14ac:dyDescent="0.25">
      <c r="A6" s="79" t="s">
        <v>255</v>
      </c>
      <c r="B6" s="80">
        <f>+B5*B4</f>
        <v>50400</v>
      </c>
      <c r="C6" s="72">
        <f>+B6*B14</f>
        <v>7056.0000000000009</v>
      </c>
      <c r="E6" s="27">
        <f>E5/B2</f>
        <v>420</v>
      </c>
    </row>
    <row r="7" spans="1:12" s="44" customFormat="1" x14ac:dyDescent="0.25">
      <c r="A7" s="79" t="s">
        <v>256</v>
      </c>
      <c r="B7" s="80">
        <f>+B6/12</f>
        <v>4200</v>
      </c>
      <c r="C7" s="72">
        <f>+C6/12</f>
        <v>588.00000000000011</v>
      </c>
      <c r="D7" s="30">
        <f>+C7/B2</f>
        <v>49.000000000000007</v>
      </c>
      <c r="E7" s="27">
        <f>E6/12</f>
        <v>35</v>
      </c>
      <c r="H7"/>
      <c r="I7"/>
      <c r="J7"/>
      <c r="K7"/>
      <c r="L7"/>
    </row>
    <row r="8" spans="1:12" s="44" customFormat="1" x14ac:dyDescent="0.25">
      <c r="A8" s="77" t="s">
        <v>247</v>
      </c>
      <c r="B8" s="81">
        <v>10</v>
      </c>
      <c r="H8"/>
      <c r="I8"/>
      <c r="J8"/>
      <c r="K8"/>
      <c r="L8"/>
    </row>
    <row r="9" spans="1:12" x14ac:dyDescent="0.25">
      <c r="A9" s="82" t="s">
        <v>246</v>
      </c>
      <c r="B9" s="83">
        <f>B8*B6</f>
        <v>504000</v>
      </c>
    </row>
    <row r="10" spans="1:12" x14ac:dyDescent="0.25">
      <c r="A10" s="119" t="s">
        <v>413</v>
      </c>
      <c r="B10" s="119">
        <f>+B7*B8</f>
        <v>42000</v>
      </c>
    </row>
    <row r="11" spans="1:12" s="44" customFormat="1" x14ac:dyDescent="0.25">
      <c r="A11" s="121"/>
      <c r="B11" s="121"/>
    </row>
    <row r="12" spans="1:12" s="44" customFormat="1" x14ac:dyDescent="0.25">
      <c r="A12" s="121"/>
      <c r="B12" s="121"/>
    </row>
    <row r="13" spans="1:12" s="44" customFormat="1" x14ac:dyDescent="0.25">
      <c r="A13" s="121"/>
      <c r="B13" s="121"/>
    </row>
    <row r="14" spans="1:12" x14ac:dyDescent="0.25">
      <c r="A14" s="58" t="s">
        <v>248</v>
      </c>
      <c r="B14" s="120">
        <v>0.14000000000000001</v>
      </c>
      <c r="C14" s="84"/>
    </row>
    <row r="15" spans="1:12" x14ac:dyDescent="0.25">
      <c r="A15" s="25" t="s">
        <v>249</v>
      </c>
      <c r="B15" s="25">
        <f>+B9*B14</f>
        <v>70560</v>
      </c>
    </row>
    <row r="16" spans="1:12" x14ac:dyDescent="0.25">
      <c r="A16" s="49"/>
    </row>
    <row r="17" spans="1:9" x14ac:dyDescent="0.25">
      <c r="A17" s="49"/>
      <c r="B17" s="117" t="s">
        <v>348</v>
      </c>
      <c r="C17" s="44"/>
      <c r="G17" s="49"/>
      <c r="H17" s="44"/>
      <c r="I17" s="44"/>
    </row>
    <row r="18" spans="1:9" x14ac:dyDescent="0.25">
      <c r="A18" s="117" t="s">
        <v>415</v>
      </c>
      <c r="B18" s="242">
        <f>+B19/11</f>
        <v>13745.454545454546</v>
      </c>
      <c r="C18" s="118">
        <v>0.3</v>
      </c>
      <c r="G18" s="49"/>
      <c r="H18" s="117" t="s">
        <v>348</v>
      </c>
      <c r="I18" s="44"/>
    </row>
    <row r="19" spans="1:9" x14ac:dyDescent="0.25">
      <c r="A19" s="117" t="s">
        <v>414</v>
      </c>
      <c r="B19" s="117">
        <f>+B9*C18</f>
        <v>151200</v>
      </c>
      <c r="C19" s="44"/>
      <c r="G19" s="117" t="s">
        <v>415</v>
      </c>
      <c r="H19" s="117">
        <f>+B10*I19</f>
        <v>8400</v>
      </c>
      <c r="I19" s="118">
        <v>0.2</v>
      </c>
    </row>
    <row r="20" spans="1:9" x14ac:dyDescent="0.25">
      <c r="A20" s="117" t="s">
        <v>420</v>
      </c>
      <c r="B20" s="175">
        <f>+B21/11</f>
        <v>1374.5454545454545</v>
      </c>
      <c r="C20" s="44"/>
      <c r="G20" s="117" t="s">
        <v>414</v>
      </c>
      <c r="H20" s="117">
        <f>+H19*11</f>
        <v>92400</v>
      </c>
      <c r="I20" s="44"/>
    </row>
    <row r="21" spans="1:9" x14ac:dyDescent="0.25">
      <c r="A21" s="117" t="s">
        <v>351</v>
      </c>
      <c r="B21" s="117">
        <f>+B6*C18</f>
        <v>15120</v>
      </c>
      <c r="C21" s="44"/>
      <c r="G21" s="117" t="s">
        <v>420</v>
      </c>
      <c r="H21" s="117">
        <f>+H22/11</f>
        <v>916.36363636363637</v>
      </c>
      <c r="I21" s="44"/>
    </row>
    <row r="22" spans="1:9" s="44" customFormat="1" x14ac:dyDescent="0.25">
      <c r="A22" s="117" t="s">
        <v>417</v>
      </c>
      <c r="B22" s="175">
        <f>+B20/11</f>
        <v>124.95867768595041</v>
      </c>
      <c r="G22" s="117" t="s">
        <v>351</v>
      </c>
      <c r="H22" s="117">
        <f>+B6*I19</f>
        <v>10080</v>
      </c>
    </row>
    <row r="23" spans="1:9" s="44" customFormat="1" x14ac:dyDescent="0.25">
      <c r="A23" s="117" t="s">
        <v>416</v>
      </c>
      <c r="B23" s="117">
        <f>+B25*12</f>
        <v>72</v>
      </c>
      <c r="G23" s="117" t="s">
        <v>417</v>
      </c>
      <c r="H23" s="117">
        <f>+H21/12</f>
        <v>76.36363636363636</v>
      </c>
    </row>
    <row r="24" spans="1:9" s="44" customFormat="1" x14ac:dyDescent="0.25">
      <c r="A24" s="117" t="s">
        <v>418</v>
      </c>
      <c r="B24" s="117">
        <v>23</v>
      </c>
      <c r="C24" s="117">
        <v>6</v>
      </c>
      <c r="G24" s="117" t="s">
        <v>416</v>
      </c>
      <c r="H24" s="117">
        <f>+I25*12</f>
        <v>144</v>
      </c>
    </row>
    <row r="25" spans="1:9" s="44" customFormat="1" x14ac:dyDescent="0.25">
      <c r="A25" s="117" t="s">
        <v>419</v>
      </c>
      <c r="B25" s="117">
        <v>6</v>
      </c>
      <c r="G25" s="117" t="s">
        <v>418</v>
      </c>
      <c r="H25" s="117">
        <v>23</v>
      </c>
      <c r="I25" s="117">
        <v>12</v>
      </c>
    </row>
    <row r="26" spans="1:9" x14ac:dyDescent="0.25">
      <c r="A26" s="117" t="s">
        <v>350</v>
      </c>
      <c r="B26" s="117">
        <f>+B23-B24</f>
        <v>49</v>
      </c>
      <c r="C26" s="44"/>
      <c r="G26" s="117" t="s">
        <v>419</v>
      </c>
      <c r="H26" s="117">
        <v>6</v>
      </c>
    </row>
    <row r="27" spans="1:9" x14ac:dyDescent="0.25">
      <c r="G27" s="117" t="s">
        <v>350</v>
      </c>
      <c r="H27" s="117">
        <f>+H24-H25</f>
        <v>121</v>
      </c>
    </row>
    <row r="28" spans="1:9" x14ac:dyDescent="0.25">
      <c r="A28" s="49"/>
      <c r="B28" s="117" t="s">
        <v>348</v>
      </c>
      <c r="C28" s="44"/>
      <c r="H28" s="44"/>
    </row>
    <row r="29" spans="1:9" s="44" customFormat="1" x14ac:dyDescent="0.25">
      <c r="A29" s="117" t="s">
        <v>415</v>
      </c>
      <c r="B29" s="175">
        <f>+B30/11</f>
        <v>11454.545454545454</v>
      </c>
      <c r="C29" s="118">
        <v>0.25</v>
      </c>
      <c r="D29"/>
      <c r="E29"/>
      <c r="G29"/>
      <c r="H29"/>
    </row>
    <row r="30" spans="1:9" x14ac:dyDescent="0.25">
      <c r="A30" s="117" t="s">
        <v>414</v>
      </c>
      <c r="B30" s="117">
        <f>+B9*C29</f>
        <v>126000</v>
      </c>
      <c r="C30" s="44"/>
      <c r="G30"/>
    </row>
    <row r="31" spans="1:9" x14ac:dyDescent="0.25">
      <c r="A31" s="117" t="s">
        <v>420</v>
      </c>
      <c r="B31" s="117">
        <f>+B6*C29</f>
        <v>12600</v>
      </c>
      <c r="C31" s="44"/>
      <c r="G31"/>
    </row>
    <row r="32" spans="1:9" x14ac:dyDescent="0.25">
      <c r="A32" s="117" t="s">
        <v>351</v>
      </c>
      <c r="B32" s="117">
        <f>+B31/12</f>
        <v>1050</v>
      </c>
      <c r="C32" s="44"/>
      <c r="G32"/>
    </row>
    <row r="33" spans="1:7" x14ac:dyDescent="0.25">
      <c r="A33" s="117" t="s">
        <v>417</v>
      </c>
      <c r="B33" s="117">
        <f>+B32/12</f>
        <v>87.5</v>
      </c>
      <c r="C33" s="44"/>
      <c r="G33"/>
    </row>
    <row r="34" spans="1:7" x14ac:dyDescent="0.25">
      <c r="A34" s="117" t="s">
        <v>416</v>
      </c>
      <c r="B34" s="117">
        <f>+C35*12</f>
        <v>108</v>
      </c>
      <c r="C34" s="44"/>
      <c r="G34"/>
    </row>
    <row r="35" spans="1:7" x14ac:dyDescent="0.25">
      <c r="A35" s="117" t="s">
        <v>418</v>
      </c>
      <c r="B35" s="117">
        <v>23</v>
      </c>
      <c r="C35" s="117">
        <v>9</v>
      </c>
      <c r="G35"/>
    </row>
    <row r="36" spans="1:7" x14ac:dyDescent="0.25">
      <c r="A36" s="117" t="s">
        <v>419</v>
      </c>
      <c r="B36" s="117">
        <v>6</v>
      </c>
      <c r="C36" s="44"/>
      <c r="G36"/>
    </row>
    <row r="37" spans="1:7" x14ac:dyDescent="0.25">
      <c r="A37" s="117" t="s">
        <v>350</v>
      </c>
      <c r="B37" s="117">
        <f>+B34-B35</f>
        <v>85</v>
      </c>
      <c r="C37" s="44"/>
      <c r="G37"/>
    </row>
    <row r="38" spans="1:7" x14ac:dyDescent="0.25">
      <c r="G38"/>
    </row>
  </sheetData>
  <pageMargins left="0.7" right="0.7" top="0.75" bottom="0.75" header="0.3" footer="0.3"/>
  <ignoredErrors>
    <ignoredError sqref="B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7" zoomScale="70" zoomScaleNormal="70" workbookViewId="0">
      <selection activeCell="B26" sqref="B26"/>
    </sheetView>
  </sheetViews>
  <sheetFormatPr baseColWidth="10" defaultRowHeight="15" x14ac:dyDescent="0.25"/>
  <cols>
    <col min="1" max="1" width="36.375" customWidth="1"/>
    <col min="2" max="2" width="36.625" customWidth="1"/>
    <col min="3" max="3" width="54.25" customWidth="1"/>
    <col min="4" max="6" width="11.625" customWidth="1"/>
    <col min="7" max="7" width="12" style="44" customWidth="1"/>
    <col min="8" max="9" width="11.625" customWidth="1"/>
    <col min="10" max="12" width="12.625" customWidth="1"/>
  </cols>
  <sheetData>
    <row r="1" spans="1:12" x14ac:dyDescent="0.25">
      <c r="A1" s="56" t="s">
        <v>264</v>
      </c>
      <c r="B1" s="58" t="s">
        <v>344</v>
      </c>
      <c r="C1" s="58" t="s">
        <v>345</v>
      </c>
      <c r="D1" s="45" t="s">
        <v>343</v>
      </c>
      <c r="E1" s="26" t="s">
        <v>257</v>
      </c>
      <c r="F1" s="67" t="s">
        <v>258</v>
      </c>
      <c r="G1" s="58" t="s">
        <v>346</v>
      </c>
      <c r="H1" s="95" t="s">
        <v>259</v>
      </c>
      <c r="I1" s="112" t="s">
        <v>260</v>
      </c>
      <c r="J1" s="171" t="s">
        <v>261</v>
      </c>
      <c r="K1" s="170" t="s">
        <v>212</v>
      </c>
      <c r="L1" s="47" t="s">
        <v>262</v>
      </c>
    </row>
    <row r="2" spans="1:12" x14ac:dyDescent="0.25">
      <c r="A2" s="56" t="s">
        <v>221</v>
      </c>
      <c r="B2" s="25" t="s">
        <v>265</v>
      </c>
      <c r="C2" s="25" t="s">
        <v>266</v>
      </c>
      <c r="D2" s="45"/>
      <c r="E2" s="26"/>
      <c r="F2" s="67"/>
      <c r="G2" s="25"/>
      <c r="H2" s="96"/>
      <c r="I2" s="113"/>
      <c r="J2" s="46"/>
      <c r="K2" s="26"/>
      <c r="L2" s="57"/>
    </row>
    <row r="3" spans="1:12" x14ac:dyDescent="0.25">
      <c r="A3" s="56" t="s">
        <v>267</v>
      </c>
      <c r="B3" s="25" t="s">
        <v>268</v>
      </c>
      <c r="C3" s="25" t="s">
        <v>269</v>
      </c>
      <c r="D3" s="45">
        <v>1</v>
      </c>
      <c r="E3" s="26"/>
      <c r="F3" s="67"/>
      <c r="G3" s="25">
        <v>1</v>
      </c>
      <c r="H3" s="96"/>
      <c r="I3" s="113"/>
      <c r="J3" s="46"/>
      <c r="K3" s="26"/>
      <c r="L3" s="57"/>
    </row>
    <row r="4" spans="1:12" x14ac:dyDescent="0.25">
      <c r="A4" s="56" t="s">
        <v>133</v>
      </c>
      <c r="B4" s="25" t="s">
        <v>270</v>
      </c>
      <c r="C4" s="25" t="s">
        <v>271</v>
      </c>
      <c r="D4" s="45"/>
      <c r="E4" s="26">
        <v>6</v>
      </c>
      <c r="F4" s="67">
        <v>2</v>
      </c>
      <c r="G4" s="25">
        <f>SUM(Tableau5[[#This Row],[janvier]:[mars]])</f>
        <v>8</v>
      </c>
      <c r="H4" s="96"/>
      <c r="I4" s="113">
        <v>2</v>
      </c>
      <c r="J4" s="46">
        <v>1</v>
      </c>
      <c r="K4" s="26"/>
      <c r="L4" s="57"/>
    </row>
    <row r="5" spans="1:12" x14ac:dyDescent="0.25">
      <c r="A5" s="56" t="s">
        <v>135</v>
      </c>
      <c r="B5" s="25" t="s">
        <v>272</v>
      </c>
      <c r="C5" s="25" t="s">
        <v>273</v>
      </c>
      <c r="D5" s="45"/>
      <c r="E5" s="26"/>
      <c r="F5" s="67"/>
      <c r="G5" s="25"/>
      <c r="H5" s="96"/>
      <c r="I5" s="113"/>
      <c r="J5" s="46"/>
      <c r="K5" s="26"/>
      <c r="L5" s="57"/>
    </row>
    <row r="6" spans="1:12" x14ac:dyDescent="0.25">
      <c r="A6" s="56" t="s">
        <v>136</v>
      </c>
      <c r="B6" s="25" t="s">
        <v>274</v>
      </c>
      <c r="C6" s="25" t="s">
        <v>275</v>
      </c>
      <c r="D6" s="45"/>
      <c r="E6" s="26"/>
      <c r="F6" s="67"/>
      <c r="G6" s="25"/>
      <c r="H6" s="96"/>
      <c r="I6" s="115">
        <v>5.3</v>
      </c>
      <c r="J6" s="64">
        <v>3.3</v>
      </c>
      <c r="K6" s="26">
        <v>4</v>
      </c>
      <c r="L6" s="57"/>
    </row>
    <row r="7" spans="1:12" x14ac:dyDescent="0.25">
      <c r="A7" s="56" t="s">
        <v>276</v>
      </c>
      <c r="B7" s="25" t="s">
        <v>277</v>
      </c>
      <c r="C7" s="25" t="s">
        <v>278</v>
      </c>
      <c r="D7" s="45"/>
      <c r="E7" s="26"/>
      <c r="F7" s="67"/>
      <c r="G7" s="25"/>
      <c r="H7" s="96"/>
      <c r="I7" s="113">
        <v>4</v>
      </c>
      <c r="J7" s="46">
        <v>6</v>
      </c>
      <c r="K7" s="26">
        <v>26</v>
      </c>
      <c r="L7" s="57"/>
    </row>
    <row r="8" spans="1:12" x14ac:dyDescent="0.25">
      <c r="A8" s="56" t="s">
        <v>137</v>
      </c>
      <c r="B8" s="25" t="s">
        <v>279</v>
      </c>
      <c r="C8" s="25" t="s">
        <v>280</v>
      </c>
      <c r="D8" s="45"/>
      <c r="E8" s="26">
        <v>1</v>
      </c>
      <c r="F8" s="67"/>
      <c r="G8" s="25">
        <v>1</v>
      </c>
      <c r="H8" s="96"/>
      <c r="I8" s="113">
        <v>1</v>
      </c>
      <c r="J8" s="46"/>
      <c r="K8" s="26"/>
      <c r="L8" s="57"/>
    </row>
    <row r="9" spans="1:12" x14ac:dyDescent="0.25">
      <c r="A9" s="56" t="s">
        <v>281</v>
      </c>
      <c r="B9" s="25" t="s">
        <v>282</v>
      </c>
      <c r="C9" s="25" t="s">
        <v>283</v>
      </c>
      <c r="D9" s="45"/>
      <c r="E9" s="26"/>
      <c r="F9" s="67"/>
      <c r="G9" s="25"/>
      <c r="H9" s="96"/>
      <c r="I9" s="113"/>
      <c r="J9" s="46">
        <v>1</v>
      </c>
      <c r="K9" s="26">
        <v>3</v>
      </c>
      <c r="L9" s="57"/>
    </row>
    <row r="10" spans="1:12" x14ac:dyDescent="0.25">
      <c r="A10" s="56" t="s">
        <v>138</v>
      </c>
      <c r="B10" s="25" t="s">
        <v>284</v>
      </c>
      <c r="C10" s="25" t="s">
        <v>285</v>
      </c>
      <c r="D10" s="45">
        <v>1</v>
      </c>
      <c r="E10" s="26"/>
      <c r="F10" s="67"/>
      <c r="G10" s="25">
        <v>1</v>
      </c>
      <c r="H10" s="96"/>
      <c r="I10" s="113"/>
      <c r="J10" s="46"/>
      <c r="K10" s="26">
        <v>23</v>
      </c>
      <c r="L10" s="57"/>
    </row>
    <row r="11" spans="1:12" x14ac:dyDescent="0.25">
      <c r="A11" s="56" t="s">
        <v>318</v>
      </c>
      <c r="B11" s="25" t="s">
        <v>319</v>
      </c>
      <c r="C11" s="25" t="s">
        <v>320</v>
      </c>
      <c r="D11" s="45"/>
      <c r="E11" s="26">
        <v>2</v>
      </c>
      <c r="F11" s="67">
        <v>1</v>
      </c>
      <c r="G11" s="25">
        <f>SUM(Tableau5[[#This Row],[février]:[mars]])</f>
        <v>3</v>
      </c>
      <c r="H11" s="96">
        <v>1</v>
      </c>
      <c r="I11" s="113">
        <v>4</v>
      </c>
      <c r="J11" s="46">
        <v>1</v>
      </c>
      <c r="K11" s="26">
        <v>2</v>
      </c>
      <c r="L11" s="57"/>
    </row>
    <row r="12" spans="1:12" x14ac:dyDescent="0.25">
      <c r="A12" s="56" t="s">
        <v>140</v>
      </c>
      <c r="B12" s="25" t="s">
        <v>286</v>
      </c>
      <c r="C12" s="25" t="s">
        <v>287</v>
      </c>
      <c r="D12" s="172">
        <v>3.3</v>
      </c>
      <c r="E12" s="63">
        <v>2.6</v>
      </c>
      <c r="F12" s="68">
        <v>5.2</v>
      </c>
      <c r="G12" s="25">
        <f>SUM(Tableau5[[#This Row],[janvier]:[mars]])</f>
        <v>11.100000000000001</v>
      </c>
      <c r="H12" s="97">
        <v>4.3</v>
      </c>
      <c r="I12" s="113">
        <v>3</v>
      </c>
      <c r="J12" s="46">
        <v>3</v>
      </c>
      <c r="K12" s="26"/>
      <c r="L12" s="57"/>
    </row>
    <row r="13" spans="1:12" x14ac:dyDescent="0.25">
      <c r="A13" s="56" t="s">
        <v>176</v>
      </c>
      <c r="B13" s="25" t="s">
        <v>291</v>
      </c>
      <c r="C13" s="25" t="s">
        <v>292</v>
      </c>
      <c r="D13" s="45"/>
      <c r="E13" s="26"/>
      <c r="F13" s="67"/>
      <c r="G13" s="25"/>
      <c r="H13" s="96"/>
      <c r="I13" s="113">
        <v>1</v>
      </c>
      <c r="J13" s="46"/>
      <c r="K13" s="26"/>
      <c r="L13" s="57"/>
    </row>
    <row r="14" spans="1:12" x14ac:dyDescent="0.25">
      <c r="A14" s="56" t="s">
        <v>141</v>
      </c>
      <c r="B14" s="25" t="s">
        <v>296</v>
      </c>
      <c r="C14" s="25" t="s">
        <v>297</v>
      </c>
      <c r="D14" s="45"/>
      <c r="E14" s="26"/>
      <c r="F14" s="67"/>
      <c r="G14" s="25"/>
      <c r="H14" s="96"/>
      <c r="I14" s="113"/>
      <c r="J14" s="46"/>
      <c r="K14" s="26"/>
      <c r="L14" s="57"/>
    </row>
    <row r="15" spans="1:12" x14ac:dyDescent="0.25">
      <c r="A15" s="56" t="s">
        <v>142</v>
      </c>
      <c r="B15" s="25" t="s">
        <v>298</v>
      </c>
      <c r="C15" s="25" t="s">
        <v>299</v>
      </c>
      <c r="D15" s="45"/>
      <c r="E15" s="26"/>
      <c r="F15" s="67"/>
      <c r="G15" s="25"/>
      <c r="H15" s="96"/>
      <c r="I15" s="113"/>
      <c r="J15" s="46"/>
      <c r="K15" s="26"/>
      <c r="L15" s="57"/>
    </row>
    <row r="16" spans="1:12" x14ac:dyDescent="0.25">
      <c r="A16" s="56" t="s">
        <v>288</v>
      </c>
      <c r="B16" s="25" t="s">
        <v>289</v>
      </c>
      <c r="C16" s="25" t="s">
        <v>290</v>
      </c>
      <c r="D16" s="45"/>
      <c r="E16" s="26">
        <v>2</v>
      </c>
      <c r="F16" s="67"/>
      <c r="G16" s="25">
        <v>2</v>
      </c>
      <c r="H16" s="96"/>
      <c r="I16" s="113"/>
      <c r="J16" s="46"/>
      <c r="K16" s="26"/>
      <c r="L16" s="57"/>
    </row>
    <row r="17" spans="1:12" x14ac:dyDescent="0.25">
      <c r="A17" s="56" t="s">
        <v>167</v>
      </c>
      <c r="B17" s="25" t="s">
        <v>300</v>
      </c>
      <c r="C17" s="25" t="s">
        <v>301</v>
      </c>
      <c r="D17" s="45">
        <v>1</v>
      </c>
      <c r="E17" s="26">
        <v>7</v>
      </c>
      <c r="F17" s="67">
        <v>7</v>
      </c>
      <c r="G17" s="25">
        <f>SUM(Tableau5[[#This Row],[janvier]:[mars]])</f>
        <v>15</v>
      </c>
      <c r="H17" s="96">
        <v>12</v>
      </c>
      <c r="I17" s="113">
        <v>8</v>
      </c>
      <c r="J17" s="46">
        <v>13</v>
      </c>
      <c r="K17" s="26">
        <v>5</v>
      </c>
      <c r="L17" s="57"/>
    </row>
    <row r="18" spans="1:12" x14ac:dyDescent="0.25">
      <c r="A18" s="56" t="s">
        <v>302</v>
      </c>
      <c r="B18" s="25" t="s">
        <v>303</v>
      </c>
      <c r="C18" s="25" t="s">
        <v>304</v>
      </c>
      <c r="D18" s="45"/>
      <c r="E18" s="26"/>
      <c r="F18" s="67"/>
      <c r="G18" s="25"/>
      <c r="H18" s="96"/>
      <c r="I18" s="113"/>
      <c r="J18" s="46"/>
      <c r="K18" s="26"/>
      <c r="L18" s="57"/>
    </row>
    <row r="19" spans="1:12" x14ac:dyDescent="0.25">
      <c r="A19" s="56" t="s">
        <v>305</v>
      </c>
      <c r="B19" s="25" t="s">
        <v>306</v>
      </c>
      <c r="C19" s="25" t="s">
        <v>307</v>
      </c>
      <c r="D19" s="45"/>
      <c r="E19" s="26"/>
      <c r="F19" s="67"/>
      <c r="G19" s="25"/>
      <c r="H19" s="96">
        <v>4</v>
      </c>
      <c r="I19" s="113">
        <v>3</v>
      </c>
      <c r="J19" s="46">
        <v>4</v>
      </c>
      <c r="K19" s="26"/>
      <c r="L19" s="57"/>
    </row>
    <row r="20" spans="1:12" x14ac:dyDescent="0.25">
      <c r="A20" s="56" t="s">
        <v>308</v>
      </c>
      <c r="B20" s="25" t="s">
        <v>309</v>
      </c>
      <c r="C20" s="25" t="s">
        <v>310</v>
      </c>
      <c r="D20" s="45"/>
      <c r="E20" s="26"/>
      <c r="F20" s="67"/>
      <c r="G20" s="25"/>
      <c r="H20" s="96"/>
      <c r="I20" s="113"/>
      <c r="J20" s="46"/>
      <c r="K20" s="26"/>
      <c r="L20" s="57"/>
    </row>
    <row r="21" spans="1:12" s="44" customFormat="1" x14ac:dyDescent="0.25">
      <c r="A21" s="88" t="s">
        <v>377</v>
      </c>
      <c r="B21" s="110" t="s">
        <v>378</v>
      </c>
      <c r="C21" s="88" t="s">
        <v>379</v>
      </c>
      <c r="D21" s="173"/>
      <c r="E21" s="61"/>
      <c r="F21" s="69"/>
      <c r="G21" s="25"/>
      <c r="H21" s="96"/>
      <c r="I21" s="113">
        <v>4</v>
      </c>
      <c r="J21" s="46"/>
      <c r="K21" s="26"/>
      <c r="L21" s="57"/>
    </row>
    <row r="22" spans="1:12" s="44" customFormat="1" ht="15.75" x14ac:dyDescent="0.25">
      <c r="A22" s="94" t="s">
        <v>357</v>
      </c>
      <c r="B22" s="94" t="s">
        <v>380</v>
      </c>
      <c r="C22" s="25"/>
      <c r="D22" s="173"/>
      <c r="E22" s="61"/>
      <c r="F22" s="69"/>
      <c r="G22" s="25"/>
      <c r="H22" s="96">
        <v>9</v>
      </c>
      <c r="I22" s="113"/>
      <c r="J22" s="46"/>
      <c r="K22" s="26"/>
      <c r="L22" s="57"/>
    </row>
    <row r="23" spans="1:12" x14ac:dyDescent="0.25">
      <c r="A23" s="56" t="s">
        <v>145</v>
      </c>
      <c r="B23" s="25" t="s">
        <v>311</v>
      </c>
      <c r="C23" s="25" t="s">
        <v>312</v>
      </c>
      <c r="D23" s="45">
        <v>6</v>
      </c>
      <c r="E23" s="26">
        <v>2</v>
      </c>
      <c r="F23" s="67">
        <v>6</v>
      </c>
      <c r="G23" s="25">
        <f>SUM(Tableau5[[#This Row],[janvier]:[mars]])</f>
        <v>14</v>
      </c>
      <c r="H23" s="96">
        <v>2</v>
      </c>
      <c r="I23" s="113">
        <v>2</v>
      </c>
      <c r="J23" s="46">
        <v>2</v>
      </c>
      <c r="K23" s="26">
        <v>2</v>
      </c>
      <c r="L23" s="57"/>
    </row>
    <row r="24" spans="1:12" x14ac:dyDescent="0.25">
      <c r="A24" s="56" t="s">
        <v>146</v>
      </c>
      <c r="B24" s="25" t="s">
        <v>313</v>
      </c>
      <c r="C24" s="25" t="s">
        <v>314</v>
      </c>
      <c r="D24" s="45"/>
      <c r="E24" s="26"/>
      <c r="F24" s="67"/>
      <c r="G24" s="25"/>
      <c r="H24" s="96">
        <v>6</v>
      </c>
      <c r="I24" s="113">
        <v>5</v>
      </c>
      <c r="J24" s="46">
        <v>2</v>
      </c>
      <c r="K24" s="26">
        <v>7</v>
      </c>
      <c r="L24" s="57"/>
    </row>
    <row r="25" spans="1:12" x14ac:dyDescent="0.25">
      <c r="A25" s="56" t="s">
        <v>331</v>
      </c>
      <c r="B25" s="25" t="s">
        <v>332</v>
      </c>
      <c r="C25" s="25" t="s">
        <v>333</v>
      </c>
      <c r="D25" s="45"/>
      <c r="E25" s="26"/>
      <c r="F25" s="68">
        <v>8.3000000000000007</v>
      </c>
      <c r="G25" s="66">
        <v>8.3000000000000007</v>
      </c>
      <c r="H25" s="96">
        <v>25.3</v>
      </c>
      <c r="I25" s="115">
        <v>17.3</v>
      </c>
      <c r="J25" s="64">
        <v>13.3</v>
      </c>
      <c r="K25" s="63">
        <v>14.3</v>
      </c>
      <c r="L25" s="57"/>
    </row>
    <row r="26" spans="1:12" x14ac:dyDescent="0.25">
      <c r="A26" s="56" t="s">
        <v>315</v>
      </c>
      <c r="B26" s="25" t="s">
        <v>316</v>
      </c>
      <c r="C26" s="25" t="s">
        <v>317</v>
      </c>
      <c r="D26" s="45"/>
      <c r="E26" s="26"/>
      <c r="F26" s="67"/>
      <c r="G26" s="25"/>
      <c r="H26" s="96">
        <v>1</v>
      </c>
      <c r="I26" s="113"/>
      <c r="J26" s="46"/>
      <c r="K26" s="26"/>
      <c r="L26" s="57"/>
    </row>
    <row r="27" spans="1:12" x14ac:dyDescent="0.25">
      <c r="A27" s="56" t="s">
        <v>148</v>
      </c>
      <c r="B27" s="25" t="s">
        <v>321</v>
      </c>
      <c r="C27" s="25" t="s">
        <v>292</v>
      </c>
      <c r="D27" s="45"/>
      <c r="E27" s="26"/>
      <c r="F27" s="67">
        <v>1</v>
      </c>
      <c r="G27" s="25">
        <v>1</v>
      </c>
      <c r="H27" s="96"/>
      <c r="I27" s="113"/>
      <c r="J27" s="46"/>
      <c r="K27" s="26"/>
      <c r="L27" s="57"/>
    </row>
    <row r="28" spans="1:12" x14ac:dyDescent="0.25">
      <c r="A28" s="56" t="s">
        <v>149</v>
      </c>
      <c r="B28" s="25" t="s">
        <v>322</v>
      </c>
      <c r="C28" s="25" t="s">
        <v>323</v>
      </c>
      <c r="D28" s="45"/>
      <c r="E28" s="26"/>
      <c r="F28" s="67"/>
      <c r="G28" s="25"/>
      <c r="H28" s="96"/>
      <c r="I28" s="113"/>
      <c r="J28" s="46"/>
      <c r="K28" s="26"/>
      <c r="L28" s="57"/>
    </row>
    <row r="29" spans="1:12" x14ac:dyDescent="0.25">
      <c r="A29" s="56" t="s">
        <v>293</v>
      </c>
      <c r="B29" s="25" t="s">
        <v>294</v>
      </c>
      <c r="C29" s="25" t="s">
        <v>295</v>
      </c>
      <c r="D29" s="45"/>
      <c r="E29" s="26"/>
      <c r="F29" s="67"/>
      <c r="G29" s="25"/>
      <c r="H29" s="96"/>
      <c r="I29" s="113"/>
      <c r="J29" s="46"/>
      <c r="K29" s="26"/>
      <c r="L29" s="57"/>
    </row>
    <row r="30" spans="1:12" x14ac:dyDescent="0.25">
      <c r="A30" s="56" t="s">
        <v>324</v>
      </c>
      <c r="B30" s="25" t="s">
        <v>325</v>
      </c>
      <c r="C30" s="25" t="s">
        <v>326</v>
      </c>
      <c r="D30" s="172">
        <v>8.3000000000000007</v>
      </c>
      <c r="E30" s="26">
        <v>9</v>
      </c>
      <c r="F30" s="68">
        <v>8.6</v>
      </c>
      <c r="G30" s="25">
        <f>SUM(Tableau5[[#This Row],[janvier]:[mars]])</f>
        <v>25.9</v>
      </c>
      <c r="H30" s="96">
        <v>4</v>
      </c>
      <c r="I30" s="113">
        <v>2</v>
      </c>
      <c r="J30" s="64">
        <v>2.2999999999999998</v>
      </c>
      <c r="K30" s="26">
        <v>7</v>
      </c>
      <c r="L30" s="57"/>
    </row>
    <row r="31" spans="1:12" x14ac:dyDescent="0.25">
      <c r="A31" s="56" t="s">
        <v>263</v>
      </c>
      <c r="B31" s="25" t="s">
        <v>327</v>
      </c>
      <c r="C31" s="25" t="s">
        <v>328</v>
      </c>
      <c r="D31" s="45"/>
      <c r="E31" s="26"/>
      <c r="F31" s="67"/>
      <c r="G31" s="25"/>
      <c r="H31" s="96"/>
      <c r="I31" s="113"/>
      <c r="J31" s="46"/>
      <c r="K31" s="26"/>
      <c r="L31" s="57"/>
    </row>
    <row r="32" spans="1:12" x14ac:dyDescent="0.25">
      <c r="A32" s="56" t="s">
        <v>151</v>
      </c>
      <c r="B32" s="25" t="s">
        <v>329</v>
      </c>
      <c r="C32" s="25" t="s">
        <v>330</v>
      </c>
      <c r="D32" s="45"/>
      <c r="E32" s="26">
        <v>2</v>
      </c>
      <c r="F32" s="67">
        <v>2</v>
      </c>
      <c r="G32" s="25">
        <f>SUM(Tableau5[[#This Row],[février]:[mars]])</f>
        <v>4</v>
      </c>
      <c r="H32" s="96">
        <v>2</v>
      </c>
      <c r="I32" s="113"/>
      <c r="J32" s="46">
        <v>1</v>
      </c>
      <c r="K32" s="26">
        <v>1</v>
      </c>
      <c r="L32" s="57"/>
    </row>
    <row r="33" spans="1:12" x14ac:dyDescent="0.25">
      <c r="A33" s="56" t="s">
        <v>152</v>
      </c>
      <c r="B33" s="25" t="s">
        <v>334</v>
      </c>
      <c r="C33" s="25" t="s">
        <v>335</v>
      </c>
      <c r="D33" s="172">
        <v>4.3</v>
      </c>
      <c r="E33" s="26">
        <v>4</v>
      </c>
      <c r="F33" s="67">
        <v>2</v>
      </c>
      <c r="G33" s="25">
        <f>SUM(Tableau5[[#This Row],[janvier]:[mars]])</f>
        <v>10.3</v>
      </c>
      <c r="H33" s="96"/>
      <c r="I33" s="113"/>
      <c r="J33" s="46"/>
      <c r="K33" s="26"/>
      <c r="L33" s="57"/>
    </row>
    <row r="34" spans="1:12" x14ac:dyDescent="0.25">
      <c r="A34" s="56" t="s">
        <v>336</v>
      </c>
      <c r="B34" s="25" t="s">
        <v>337</v>
      </c>
      <c r="C34" s="25" t="s">
        <v>338</v>
      </c>
      <c r="D34" s="45"/>
      <c r="E34" s="26"/>
      <c r="F34" s="68">
        <v>1.3</v>
      </c>
      <c r="G34" s="66">
        <v>1.3</v>
      </c>
      <c r="H34" s="97">
        <v>1.3</v>
      </c>
      <c r="I34" s="113">
        <v>3</v>
      </c>
      <c r="J34" s="46"/>
      <c r="K34" s="26"/>
      <c r="L34" s="57"/>
    </row>
    <row r="35" spans="1:12" x14ac:dyDescent="0.25">
      <c r="A35" s="56" t="s">
        <v>153</v>
      </c>
      <c r="B35" s="25" t="s">
        <v>339</v>
      </c>
      <c r="C35" s="25" t="s">
        <v>340</v>
      </c>
      <c r="D35" s="45">
        <v>2</v>
      </c>
      <c r="E35" s="26">
        <v>1</v>
      </c>
      <c r="F35" s="67">
        <v>4</v>
      </c>
      <c r="G35" s="25">
        <f>SUM(Tableau5[[#This Row],[janvier]:[mars]])</f>
        <v>7</v>
      </c>
      <c r="H35" s="96">
        <v>3</v>
      </c>
      <c r="I35" s="113">
        <v>3</v>
      </c>
      <c r="J35" s="46">
        <v>5</v>
      </c>
      <c r="K35" s="26"/>
      <c r="L35" s="57"/>
    </row>
    <row r="36" spans="1:12" x14ac:dyDescent="0.25">
      <c r="A36" s="59" t="s">
        <v>154</v>
      </c>
      <c r="B36" s="25" t="s">
        <v>341</v>
      </c>
      <c r="C36" s="60" t="s">
        <v>342</v>
      </c>
      <c r="D36" s="173"/>
      <c r="E36" s="61"/>
      <c r="F36" s="69"/>
      <c r="G36" s="60"/>
      <c r="H36" s="98"/>
      <c r="I36" s="114"/>
      <c r="J36" s="65">
        <v>12</v>
      </c>
      <c r="K36" s="61">
        <v>2</v>
      </c>
      <c r="L36" s="62"/>
    </row>
    <row r="37" spans="1:12" s="44" customFormat="1" x14ac:dyDescent="0.25">
      <c r="A37" s="87" t="s">
        <v>362</v>
      </c>
      <c r="B37" s="89" t="s">
        <v>363</v>
      </c>
      <c r="C37" s="88" t="s">
        <v>364</v>
      </c>
      <c r="D37" s="173"/>
      <c r="E37" s="61"/>
      <c r="F37" s="69"/>
      <c r="G37" s="25"/>
      <c r="H37" s="96">
        <v>1</v>
      </c>
      <c r="I37" s="113">
        <v>1</v>
      </c>
      <c r="J37" s="46"/>
      <c r="K37" s="26"/>
      <c r="L37" s="57"/>
    </row>
    <row r="38" spans="1:12" s="44" customFormat="1" x14ac:dyDescent="0.25">
      <c r="A38" s="99" t="s">
        <v>381</v>
      </c>
      <c r="B38" s="100" t="s">
        <v>382</v>
      </c>
      <c r="C38" s="99" t="s">
        <v>383</v>
      </c>
      <c r="D38" s="173"/>
      <c r="E38" s="61"/>
      <c r="F38" s="69"/>
      <c r="G38" s="25"/>
      <c r="H38" s="96">
        <v>34</v>
      </c>
      <c r="I38" s="113">
        <v>67</v>
      </c>
      <c r="J38" s="46">
        <v>20</v>
      </c>
      <c r="K38" s="26">
        <v>31</v>
      </c>
      <c r="L38" s="57"/>
    </row>
    <row r="39" spans="1:12" s="44" customFormat="1" x14ac:dyDescent="0.25">
      <c r="A39" s="107" t="s">
        <v>401</v>
      </c>
      <c r="B39" s="109" t="s">
        <v>402</v>
      </c>
      <c r="C39" s="108" t="s">
        <v>403</v>
      </c>
      <c r="D39" s="173"/>
      <c r="E39" s="61"/>
      <c r="F39" s="69"/>
      <c r="G39" s="25"/>
      <c r="H39" s="96"/>
      <c r="I39" s="115">
        <v>1.3</v>
      </c>
      <c r="J39" s="46"/>
      <c r="K39" s="26"/>
      <c r="L39" s="57"/>
    </row>
    <row r="40" spans="1:12" s="44" customFormat="1" x14ac:dyDescent="0.25">
      <c r="A40" s="107" t="s">
        <v>293</v>
      </c>
      <c r="B40" s="111" t="s">
        <v>294</v>
      </c>
      <c r="C40" s="25" t="s">
        <v>292</v>
      </c>
      <c r="D40" s="173"/>
      <c r="E40" s="61"/>
      <c r="F40" s="69"/>
      <c r="G40" s="25"/>
      <c r="H40" s="96"/>
      <c r="I40" s="115">
        <v>2.2999999999999998</v>
      </c>
      <c r="J40" s="46"/>
      <c r="K40" s="26"/>
      <c r="L40" s="57"/>
    </row>
    <row r="41" spans="1:12" s="44" customFormat="1" x14ac:dyDescent="0.25">
      <c r="A41" s="107" t="s">
        <v>404</v>
      </c>
      <c r="B41" s="111" t="s">
        <v>405</v>
      </c>
      <c r="C41" s="108" t="s">
        <v>406</v>
      </c>
      <c r="D41" s="173"/>
      <c r="E41" s="61"/>
      <c r="F41" s="69"/>
      <c r="G41" s="25"/>
      <c r="H41" s="96"/>
      <c r="I41" s="115">
        <v>2.2999999999999998</v>
      </c>
      <c r="J41" s="46"/>
      <c r="K41" s="26"/>
      <c r="L41" s="57"/>
    </row>
    <row r="42" spans="1:12" s="44" customFormat="1" x14ac:dyDescent="0.25">
      <c r="A42" s="107" t="s">
        <v>407</v>
      </c>
      <c r="B42" s="111" t="s">
        <v>408</v>
      </c>
      <c r="C42" s="108" t="s">
        <v>409</v>
      </c>
      <c r="D42" s="173"/>
      <c r="E42" s="61"/>
      <c r="F42" s="69"/>
      <c r="G42" s="25"/>
      <c r="H42" s="96"/>
      <c r="I42" s="113">
        <v>1</v>
      </c>
      <c r="J42" s="46"/>
      <c r="K42" s="26"/>
      <c r="L42" s="57"/>
    </row>
    <row r="43" spans="1:12" s="44" customFormat="1" x14ac:dyDescent="0.25">
      <c r="A43" s="107" t="s">
        <v>411</v>
      </c>
      <c r="B43" s="109" t="s">
        <v>402</v>
      </c>
      <c r="C43" s="108" t="s">
        <v>412</v>
      </c>
      <c r="D43" s="173"/>
      <c r="E43" s="61"/>
      <c r="F43" s="69"/>
      <c r="G43" s="25"/>
      <c r="H43" s="96"/>
      <c r="I43" s="113"/>
      <c r="J43" s="64">
        <v>11.3</v>
      </c>
      <c r="K43" s="63">
        <v>13.3</v>
      </c>
      <c r="L43" s="57"/>
    </row>
    <row r="44" spans="1:12" s="44" customFormat="1" x14ac:dyDescent="0.25">
      <c r="A44" s="253" t="s">
        <v>404</v>
      </c>
      <c r="B44" s="252" t="s">
        <v>555</v>
      </c>
      <c r="C44" s="107" t="s">
        <v>556</v>
      </c>
      <c r="D44" s="173"/>
      <c r="E44" s="61"/>
      <c r="F44" s="69"/>
      <c r="G44" s="25"/>
      <c r="H44" s="96"/>
      <c r="I44" s="113"/>
      <c r="J44" s="64">
        <v>4.3</v>
      </c>
      <c r="K44" s="26">
        <v>11</v>
      </c>
      <c r="L44" s="57"/>
    </row>
    <row r="45" spans="1:12" s="44" customFormat="1" x14ac:dyDescent="0.25">
      <c r="A45" s="169" t="s">
        <v>553</v>
      </c>
      <c r="B45" s="254" t="s">
        <v>557</v>
      </c>
      <c r="C45" s="169" t="s">
        <v>558</v>
      </c>
      <c r="D45" s="173"/>
      <c r="E45" s="61"/>
      <c r="F45" s="69"/>
      <c r="G45" s="25"/>
      <c r="H45" s="96"/>
      <c r="I45" s="113"/>
      <c r="J45" s="64">
        <v>1</v>
      </c>
      <c r="K45" s="26"/>
      <c r="L45" s="57"/>
    </row>
    <row r="46" spans="1:12" s="44" customFormat="1" x14ac:dyDescent="0.25">
      <c r="A46" s="87" t="s">
        <v>366</v>
      </c>
      <c r="B46" s="90" t="s">
        <v>369</v>
      </c>
      <c r="C46" s="88" t="s">
        <v>370</v>
      </c>
      <c r="D46" s="173"/>
      <c r="E46" s="61"/>
      <c r="F46" s="69"/>
      <c r="G46" s="25"/>
      <c r="H46" s="96">
        <v>4</v>
      </c>
      <c r="I46" s="113">
        <v>1</v>
      </c>
      <c r="J46" s="46">
        <v>2</v>
      </c>
      <c r="K46" s="26">
        <v>1</v>
      </c>
      <c r="L46" s="57"/>
    </row>
    <row r="47" spans="1:12" s="44" customFormat="1" x14ac:dyDescent="0.25">
      <c r="A47" s="252" t="s">
        <v>263</v>
      </c>
      <c r="B47" s="252" t="s">
        <v>327</v>
      </c>
      <c r="C47" s="88"/>
      <c r="D47" s="173"/>
      <c r="E47" s="61"/>
      <c r="F47" s="69"/>
      <c r="G47" s="25"/>
      <c r="H47" s="98"/>
      <c r="I47" s="113"/>
      <c r="J47" s="46"/>
      <c r="K47" s="63">
        <v>1.3</v>
      </c>
      <c r="L47" s="57"/>
    </row>
    <row r="48" spans="1:12" s="44" customFormat="1" x14ac:dyDescent="0.25">
      <c r="A48" s="252" t="s">
        <v>559</v>
      </c>
      <c r="B48" s="252" t="s">
        <v>560</v>
      </c>
      <c r="C48" s="88"/>
      <c r="D48" s="173"/>
      <c r="E48" s="61"/>
      <c r="F48" s="69"/>
      <c r="G48" s="25"/>
      <c r="H48" s="98"/>
      <c r="I48" s="113"/>
      <c r="J48" s="46"/>
      <c r="K48" s="26">
        <v>1</v>
      </c>
      <c r="L48" s="57"/>
    </row>
    <row r="49" spans="1:12" x14ac:dyDescent="0.25">
      <c r="A49" s="25" t="s">
        <v>202</v>
      </c>
      <c r="B49" s="28"/>
      <c r="C49" s="73"/>
      <c r="D49" s="174">
        <f>SUM(D2:D36)</f>
        <v>26.900000000000002</v>
      </c>
      <c r="E49" s="26">
        <f>SUM(E2:E36)</f>
        <v>38.6</v>
      </c>
      <c r="F49" s="67">
        <f>SUM(F2:F36)</f>
        <v>48.4</v>
      </c>
      <c r="G49" s="60">
        <f>SUM(G2:G46)</f>
        <v>113.9</v>
      </c>
      <c r="H49" s="98">
        <f>SUM(H2:H46)</f>
        <v>113.89999999999999</v>
      </c>
      <c r="I49" s="114">
        <f>SUM(I2:I46)</f>
        <v>143.50000000000003</v>
      </c>
      <c r="J49" s="65">
        <f>SUM(J2:J46)</f>
        <v>108.49999999999999</v>
      </c>
      <c r="K49" s="61">
        <f>SUM(K2:K48)</f>
        <v>154.9</v>
      </c>
      <c r="L49" s="62"/>
    </row>
    <row r="50" spans="1:12" x14ac:dyDescent="0.25">
      <c r="A50" s="93" t="s">
        <v>347</v>
      </c>
      <c r="B50" s="71"/>
      <c r="C50" s="73"/>
      <c r="G50" s="70">
        <f>AVERAGE(D49:F49)</f>
        <v>37.966666666666669</v>
      </c>
      <c r="H50" s="116"/>
      <c r="I50" s="116"/>
      <c r="J50" s="48"/>
      <c r="K50" s="48"/>
      <c r="L50" s="62"/>
    </row>
    <row r="51" spans="1:12" x14ac:dyDescent="0.25">
      <c r="A51" s="74" t="s">
        <v>349</v>
      </c>
      <c r="B51" s="75"/>
      <c r="C51" s="75"/>
      <c r="D51" s="76">
        <f>+D49/8</f>
        <v>3.3625000000000003</v>
      </c>
      <c r="E51" s="74">
        <f>+E49/E52</f>
        <v>3.5090909090909093</v>
      </c>
      <c r="F51" s="74">
        <f>+F49/F52</f>
        <v>4.0333333333333332</v>
      </c>
      <c r="G51" s="74"/>
      <c r="H51" s="74">
        <f>+H49/H52</f>
        <v>7.1187499999999995</v>
      </c>
      <c r="I51" s="74">
        <f>+I49/I52</f>
        <v>6.2391304347826102</v>
      </c>
      <c r="J51" s="74">
        <f>+J49/20</f>
        <v>5.4249999999999989</v>
      </c>
      <c r="K51" s="74">
        <f>+K49/K52</f>
        <v>8.1526315789473696</v>
      </c>
      <c r="L51" s="74"/>
    </row>
    <row r="52" spans="1:12" x14ac:dyDescent="0.25">
      <c r="A52" s="25" t="s">
        <v>410</v>
      </c>
      <c r="D52" s="25">
        <v>8</v>
      </c>
      <c r="E52" s="25">
        <v>11</v>
      </c>
      <c r="F52" s="25">
        <v>12</v>
      </c>
      <c r="G52" s="73"/>
      <c r="H52" s="25">
        <v>16</v>
      </c>
      <c r="I52" s="25">
        <v>23</v>
      </c>
      <c r="J52" s="25">
        <v>20</v>
      </c>
      <c r="K52" s="25">
        <v>19</v>
      </c>
      <c r="L52" s="25"/>
    </row>
  </sheetData>
  <hyperlinks>
    <hyperlink ref="B37" r:id="rId1"/>
    <hyperlink ref="B46" r:id="rId2"/>
    <hyperlink ref="B38" r:id="rId3" display="mailto:pascalesayah@hotmail.fr"/>
    <hyperlink ref="B39" r:id="rId4"/>
    <hyperlink ref="B40" r:id="rId5"/>
    <hyperlink ref="B41" r:id="rId6"/>
    <hyperlink ref="B43" r:id="rId7"/>
    <hyperlink ref="B45" r:id="rId8" display="mailto:nicolas_brinster@hotmail.fr"/>
  </hyperlinks>
  <pageMargins left="0.7" right="0.7" top="0.75" bottom="0.75" header="0.3" footer="0.3"/>
  <pageSetup paperSize="9" orientation="portrait" verticalDpi="0" r:id="rId9"/>
  <tableParts count="1"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85" zoomScaleNormal="85" workbookViewId="0">
      <selection activeCell="F21" sqref="F21"/>
    </sheetView>
  </sheetViews>
  <sheetFormatPr baseColWidth="10" defaultRowHeight="15" x14ac:dyDescent="0.25"/>
  <cols>
    <col min="1" max="1" width="17.375" customWidth="1"/>
    <col min="2" max="2" width="27.125" customWidth="1"/>
    <col min="3" max="3" width="33.375" customWidth="1"/>
    <col min="4" max="4" width="17.25" style="44" customWidth="1"/>
    <col min="5" max="5" width="17.125" customWidth="1"/>
    <col min="6" max="6" width="25.125" customWidth="1"/>
    <col min="7" max="7" width="24" customWidth="1"/>
    <col min="8" max="8" width="16.375" customWidth="1"/>
    <col min="9" max="9" width="15.625" customWidth="1"/>
  </cols>
  <sheetData>
    <row r="1" spans="1:8" x14ac:dyDescent="0.25">
      <c r="A1" s="181" t="s">
        <v>561</v>
      </c>
      <c r="B1" s="177" t="s">
        <v>571</v>
      </c>
      <c r="C1" s="178" t="s">
        <v>572</v>
      </c>
      <c r="D1" s="178" t="s">
        <v>573</v>
      </c>
      <c r="E1" s="185" t="s">
        <v>574</v>
      </c>
      <c r="F1" s="185" t="s">
        <v>575</v>
      </c>
      <c r="G1" s="185" t="s">
        <v>576</v>
      </c>
      <c r="H1" s="185" t="s">
        <v>577</v>
      </c>
    </row>
    <row r="2" spans="1:8" x14ac:dyDescent="0.25">
      <c r="A2" s="182" t="s">
        <v>562</v>
      </c>
      <c r="B2" s="184">
        <v>4</v>
      </c>
      <c r="C2" s="183">
        <v>6</v>
      </c>
      <c r="D2" s="183">
        <v>360</v>
      </c>
      <c r="E2" s="186">
        <v>21</v>
      </c>
      <c r="F2" s="186">
        <v>8</v>
      </c>
      <c r="G2" s="186">
        <v>3.36</v>
      </c>
      <c r="H2" s="187">
        <v>1980</v>
      </c>
    </row>
    <row r="3" spans="1:8" x14ac:dyDescent="0.25">
      <c r="A3" s="182" t="s">
        <v>563</v>
      </c>
      <c r="B3" s="184">
        <v>8</v>
      </c>
      <c r="C3" s="183">
        <v>12</v>
      </c>
      <c r="D3" s="183">
        <v>675</v>
      </c>
      <c r="E3" s="186">
        <v>4</v>
      </c>
      <c r="F3" s="186">
        <v>11</v>
      </c>
      <c r="G3" s="188">
        <v>3.5</v>
      </c>
      <c r="H3" s="187">
        <v>2475</v>
      </c>
    </row>
    <row r="4" spans="1:8" x14ac:dyDescent="0.25">
      <c r="A4" s="182" t="s">
        <v>198</v>
      </c>
      <c r="B4" s="191">
        <v>7</v>
      </c>
      <c r="C4" s="192">
        <v>16</v>
      </c>
      <c r="D4" s="192">
        <v>1010</v>
      </c>
      <c r="E4" s="186">
        <v>3</v>
      </c>
      <c r="F4" s="186">
        <v>12</v>
      </c>
      <c r="G4" s="188">
        <v>4.03</v>
      </c>
      <c r="H4" s="187">
        <v>795</v>
      </c>
    </row>
    <row r="5" spans="1:8" x14ac:dyDescent="0.25">
      <c r="A5" s="182" t="s">
        <v>199</v>
      </c>
      <c r="B5" s="184">
        <v>10</v>
      </c>
      <c r="C5" s="183">
        <v>14</v>
      </c>
      <c r="D5" s="183">
        <v>700</v>
      </c>
      <c r="E5" s="191">
        <v>8</v>
      </c>
      <c r="F5" s="191">
        <v>16</v>
      </c>
      <c r="G5" s="193">
        <v>7.11</v>
      </c>
      <c r="H5" s="190">
        <v>3325</v>
      </c>
    </row>
    <row r="6" spans="1:8" x14ac:dyDescent="0.25">
      <c r="A6" s="182" t="s">
        <v>200</v>
      </c>
      <c r="B6" s="184">
        <v>6</v>
      </c>
      <c r="C6" s="183">
        <v>10</v>
      </c>
      <c r="D6" s="183">
        <v>700</v>
      </c>
      <c r="E6" s="191">
        <v>3</v>
      </c>
      <c r="F6" s="191">
        <v>23</v>
      </c>
      <c r="G6" s="193">
        <v>6.23</v>
      </c>
      <c r="H6" s="190">
        <v>4520</v>
      </c>
    </row>
    <row r="7" spans="1:8" x14ac:dyDescent="0.25">
      <c r="A7" s="182" t="s">
        <v>201</v>
      </c>
      <c r="B7" s="184">
        <v>6</v>
      </c>
      <c r="C7" s="183">
        <v>7</v>
      </c>
      <c r="D7" s="183">
        <v>480</v>
      </c>
      <c r="E7" s="191">
        <v>5</v>
      </c>
      <c r="F7" s="191">
        <v>20</v>
      </c>
      <c r="G7" s="193">
        <v>5.42</v>
      </c>
      <c r="H7" s="190">
        <v>4034</v>
      </c>
    </row>
    <row r="8" spans="1:8" x14ac:dyDescent="0.25">
      <c r="A8" s="182" t="s">
        <v>564</v>
      </c>
      <c r="B8" s="184">
        <v>4</v>
      </c>
      <c r="C8" s="183">
        <v>5</v>
      </c>
      <c r="D8" s="183">
        <v>360</v>
      </c>
      <c r="E8" s="191">
        <v>3</v>
      </c>
      <c r="F8" s="191">
        <v>19</v>
      </c>
      <c r="G8" s="193">
        <v>8.15</v>
      </c>
      <c r="H8" s="190">
        <v>5708</v>
      </c>
    </row>
    <row r="9" spans="1:8" x14ac:dyDescent="0.25">
      <c r="A9" s="200" t="s">
        <v>587</v>
      </c>
      <c r="B9" s="201">
        <f>+SUM(B2:B8)</f>
        <v>45</v>
      </c>
      <c r="C9" s="202">
        <f>+SUM(C2:C8)</f>
        <v>70</v>
      </c>
      <c r="D9" s="202">
        <f>+SUM(D2:D8)</f>
        <v>4285</v>
      </c>
      <c r="E9" s="201">
        <f>+SUM(E2:E8)</f>
        <v>47</v>
      </c>
      <c r="F9" s="223"/>
      <c r="G9" s="224"/>
      <c r="H9" s="201">
        <f>+SUM(H2:H8)</f>
        <v>22837</v>
      </c>
    </row>
    <row r="10" spans="1:8" x14ac:dyDescent="0.25">
      <c r="A10" s="182" t="s">
        <v>211</v>
      </c>
      <c r="B10" s="179"/>
      <c r="C10" s="180"/>
      <c r="D10" s="180"/>
      <c r="E10" s="88"/>
      <c r="F10" s="88"/>
      <c r="G10" s="189"/>
      <c r="H10" s="88"/>
    </row>
    <row r="11" spans="1:8" x14ac:dyDescent="0.25">
      <c r="A11" s="182" t="s">
        <v>566</v>
      </c>
      <c r="B11" s="179"/>
      <c r="C11" s="180"/>
      <c r="D11" s="180"/>
      <c r="E11" s="88"/>
      <c r="F11" s="88"/>
      <c r="G11" s="189"/>
      <c r="H11" s="88"/>
    </row>
    <row r="12" spans="1:8" x14ac:dyDescent="0.25">
      <c r="A12" s="182" t="s">
        <v>567</v>
      </c>
      <c r="B12" s="179"/>
      <c r="C12" s="180"/>
      <c r="D12" s="180"/>
      <c r="E12" s="88"/>
      <c r="F12" s="88"/>
      <c r="G12" s="189"/>
      <c r="H12" s="88"/>
    </row>
    <row r="13" spans="1:8" x14ac:dyDescent="0.25">
      <c r="A13" s="182" t="s">
        <v>568</v>
      </c>
      <c r="B13" s="179"/>
      <c r="C13" s="180"/>
      <c r="D13" s="180"/>
      <c r="E13" s="88"/>
      <c r="F13" s="88"/>
      <c r="G13" s="189"/>
      <c r="H13" s="88"/>
    </row>
    <row r="14" spans="1:8" x14ac:dyDescent="0.25">
      <c r="A14" s="182" t="s">
        <v>569</v>
      </c>
      <c r="B14" s="179"/>
      <c r="C14" s="179"/>
      <c r="D14" s="179"/>
      <c r="E14" s="88"/>
      <c r="F14" s="88"/>
      <c r="G14" s="88"/>
      <c r="H14" s="88"/>
    </row>
    <row r="15" spans="1:8" x14ac:dyDescent="0.25">
      <c r="D15" s="217"/>
      <c r="E15" s="286" t="s">
        <v>585</v>
      </c>
      <c r="F15" s="204" t="s">
        <v>582</v>
      </c>
      <c r="G15" s="205" t="s">
        <v>582</v>
      </c>
    </row>
    <row r="16" spans="1:8" s="44" customFormat="1" x14ac:dyDescent="0.25">
      <c r="A16" s="285" t="s">
        <v>584</v>
      </c>
      <c r="B16" s="195" t="s">
        <v>578</v>
      </c>
      <c r="C16" s="196" t="s">
        <v>578</v>
      </c>
      <c r="D16" s="218"/>
      <c r="E16" s="286"/>
      <c r="F16" s="241" t="s">
        <v>583</v>
      </c>
      <c r="G16" s="198" t="s">
        <v>616</v>
      </c>
    </row>
    <row r="17" spans="1:9" x14ac:dyDescent="0.25">
      <c r="A17" s="285"/>
      <c r="B17" s="241" t="s">
        <v>579</v>
      </c>
      <c r="C17" s="211" t="s">
        <v>580</v>
      </c>
      <c r="D17" s="219"/>
      <c r="E17" s="215" t="s">
        <v>201</v>
      </c>
      <c r="F17" s="207">
        <v>1447.6</v>
      </c>
      <c r="G17" s="206"/>
    </row>
    <row r="18" spans="1:9" x14ac:dyDescent="0.25">
      <c r="A18" s="182" t="s">
        <v>568</v>
      </c>
      <c r="B18" s="199">
        <v>840</v>
      </c>
      <c r="C18" s="212">
        <v>1500</v>
      </c>
      <c r="D18" s="218"/>
      <c r="E18" s="215" t="s">
        <v>564</v>
      </c>
      <c r="F18" s="207"/>
      <c r="G18" s="206"/>
      <c r="I18" s="44"/>
    </row>
    <row r="19" spans="1:9" x14ac:dyDescent="0.25">
      <c r="A19" s="182" t="s">
        <v>569</v>
      </c>
      <c r="B19" s="184"/>
      <c r="C19" s="213">
        <v>761</v>
      </c>
      <c r="D19" s="218"/>
      <c r="E19" s="215" t="s">
        <v>565</v>
      </c>
      <c r="F19" s="207"/>
      <c r="G19" s="206"/>
      <c r="I19" s="44"/>
    </row>
    <row r="20" spans="1:9" s="44" customFormat="1" x14ac:dyDescent="0.25">
      <c r="A20" s="182" t="s">
        <v>570</v>
      </c>
      <c r="B20" s="184">
        <v>1800</v>
      </c>
      <c r="C20" s="213">
        <v>750</v>
      </c>
      <c r="D20" s="218"/>
      <c r="E20" s="215" t="s">
        <v>566</v>
      </c>
      <c r="F20" s="207">
        <v>1447.6</v>
      </c>
      <c r="G20" s="206">
        <v>315</v>
      </c>
      <c r="I20"/>
    </row>
    <row r="21" spans="1:9" x14ac:dyDescent="0.25">
      <c r="A21" s="200" t="s">
        <v>581</v>
      </c>
      <c r="B21" s="201">
        <f>SUM(B18:B20)</f>
        <v>2640</v>
      </c>
      <c r="C21" s="214">
        <f>+SUM(C18:C20)</f>
        <v>3011</v>
      </c>
      <c r="E21" s="215" t="s">
        <v>567</v>
      </c>
      <c r="F21" s="207">
        <v>1447.6</v>
      </c>
      <c r="G21" s="206">
        <v>315</v>
      </c>
    </row>
    <row r="22" spans="1:9" x14ac:dyDescent="0.25">
      <c r="A22" s="218"/>
      <c r="E22" s="220" t="s">
        <v>586</v>
      </c>
      <c r="F22" s="221">
        <f>+SUM(F17:F21)</f>
        <v>4342.7999999999993</v>
      </c>
      <c r="G22" s="206"/>
    </row>
    <row r="23" spans="1:9" x14ac:dyDescent="0.25">
      <c r="A23" s="218"/>
      <c r="E23" s="215" t="s">
        <v>568</v>
      </c>
      <c r="F23" s="216"/>
      <c r="G23" s="206">
        <v>315</v>
      </c>
    </row>
    <row r="24" spans="1:9" x14ac:dyDescent="0.25">
      <c r="B24" s="287" t="s">
        <v>606</v>
      </c>
      <c r="C24" s="287"/>
      <c r="E24" s="215" t="s">
        <v>569</v>
      </c>
      <c r="F24" s="216"/>
      <c r="G24" s="206">
        <v>315</v>
      </c>
    </row>
    <row r="25" spans="1:9" x14ac:dyDescent="0.25">
      <c r="B25" s="287" t="s">
        <v>599</v>
      </c>
      <c r="C25" s="287"/>
      <c r="E25" s="215" t="s">
        <v>570</v>
      </c>
      <c r="F25" s="216"/>
      <c r="G25" s="206">
        <v>315</v>
      </c>
    </row>
    <row r="26" spans="1:9" x14ac:dyDescent="0.25">
      <c r="B26" s="287" t="s">
        <v>604</v>
      </c>
      <c r="C26" s="287"/>
      <c r="E26" s="215" t="s">
        <v>563</v>
      </c>
      <c r="F26" s="216"/>
      <c r="G26" s="206">
        <v>315</v>
      </c>
    </row>
    <row r="27" spans="1:9" x14ac:dyDescent="0.25">
      <c r="B27" s="287" t="s">
        <v>600</v>
      </c>
      <c r="C27" s="287"/>
      <c r="E27" s="215" t="s">
        <v>198</v>
      </c>
      <c r="F27" s="216"/>
      <c r="G27" s="206">
        <v>315</v>
      </c>
    </row>
    <row r="28" spans="1:9" x14ac:dyDescent="0.25">
      <c r="B28" s="287" t="s">
        <v>601</v>
      </c>
      <c r="C28" s="287"/>
      <c r="E28" s="220" t="s">
        <v>586</v>
      </c>
      <c r="F28" s="216"/>
      <c r="G28" s="222">
        <f>+SUM(G20:G27)</f>
        <v>2205</v>
      </c>
    </row>
    <row r="29" spans="1:9" x14ac:dyDescent="0.25">
      <c r="B29" s="287" t="s">
        <v>602</v>
      </c>
      <c r="C29" s="287"/>
      <c r="D29"/>
    </row>
    <row r="30" spans="1:9" x14ac:dyDescent="0.25">
      <c r="B30" s="287" t="s">
        <v>603</v>
      </c>
      <c r="C30" s="287"/>
    </row>
    <row r="31" spans="1:9" x14ac:dyDescent="0.25">
      <c r="B31" s="284"/>
      <c r="C31" s="284"/>
    </row>
    <row r="32" spans="1:9" x14ac:dyDescent="0.25">
      <c r="B32" s="282" t="s">
        <v>614</v>
      </c>
      <c r="C32" s="283"/>
      <c r="E32" s="287" t="s">
        <v>611</v>
      </c>
      <c r="F32" s="287"/>
      <c r="G32" s="287"/>
      <c r="H32" s="287"/>
    </row>
    <row r="33" spans="2:8" x14ac:dyDescent="0.25">
      <c r="B33" s="282" t="s">
        <v>607</v>
      </c>
      <c r="C33" s="283"/>
      <c r="E33" s="287" t="s">
        <v>612</v>
      </c>
      <c r="F33" s="287"/>
      <c r="G33" s="287"/>
      <c r="H33" s="287"/>
    </row>
    <row r="34" spans="2:8" x14ac:dyDescent="0.25">
      <c r="B34" s="282" t="s">
        <v>608</v>
      </c>
      <c r="C34" s="283"/>
      <c r="E34" s="287" t="s">
        <v>613</v>
      </c>
      <c r="F34" s="287"/>
      <c r="G34" s="287"/>
      <c r="H34" s="287"/>
    </row>
    <row r="35" spans="2:8" x14ac:dyDescent="0.25">
      <c r="B35" s="282" t="s">
        <v>609</v>
      </c>
      <c r="C35" s="283"/>
      <c r="E35" s="287"/>
      <c r="F35" s="287"/>
      <c r="G35" s="287"/>
      <c r="H35" s="287"/>
    </row>
    <row r="36" spans="2:8" x14ac:dyDescent="0.25">
      <c r="B36" s="282" t="s">
        <v>610</v>
      </c>
      <c r="C36" s="283"/>
      <c r="E36" s="287"/>
      <c r="F36" s="287"/>
      <c r="G36" s="287"/>
      <c r="H36" s="287"/>
    </row>
    <row r="37" spans="2:8" x14ac:dyDescent="0.25">
      <c r="B37" s="282" t="s">
        <v>615</v>
      </c>
      <c r="C37" s="283"/>
      <c r="E37" s="287"/>
      <c r="F37" s="287"/>
      <c r="G37" s="287"/>
      <c r="H37" s="287"/>
    </row>
    <row r="38" spans="2:8" x14ac:dyDescent="0.25">
      <c r="B38" s="282"/>
      <c r="C38" s="283"/>
      <c r="E38" s="287"/>
      <c r="F38" s="287"/>
      <c r="G38" s="287"/>
      <c r="H38" s="287"/>
    </row>
    <row r="39" spans="2:8" x14ac:dyDescent="0.25">
      <c r="B39" s="282"/>
      <c r="C39" s="283"/>
      <c r="E39" s="287"/>
      <c r="F39" s="287"/>
      <c r="G39" s="287"/>
      <c r="H39" s="287"/>
    </row>
    <row r="40" spans="2:8" x14ac:dyDescent="0.25">
      <c r="E40" s="287"/>
      <c r="F40" s="287"/>
      <c r="G40" s="287"/>
      <c r="H40" s="287"/>
    </row>
  </sheetData>
  <mergeCells count="27">
    <mergeCell ref="E37:H37"/>
    <mergeCell ref="E38:H38"/>
    <mergeCell ref="E39:H39"/>
    <mergeCell ref="E40:H40"/>
    <mergeCell ref="E32:H32"/>
    <mergeCell ref="E33:H33"/>
    <mergeCell ref="E34:H34"/>
    <mergeCell ref="E35:H35"/>
    <mergeCell ref="E36:H36"/>
    <mergeCell ref="B31:C31"/>
    <mergeCell ref="A16:A17"/>
    <mergeCell ref="E15:E16"/>
    <mergeCell ref="B24:C24"/>
    <mergeCell ref="B25:C25"/>
    <mergeCell ref="B26:C26"/>
    <mergeCell ref="B27:C27"/>
    <mergeCell ref="B28:C28"/>
    <mergeCell ref="B29:C29"/>
    <mergeCell ref="B30:C30"/>
    <mergeCell ref="B38:C38"/>
    <mergeCell ref="B39:C39"/>
    <mergeCell ref="B32:C32"/>
    <mergeCell ref="B33:C33"/>
    <mergeCell ref="B34:C34"/>
    <mergeCell ref="B35:C35"/>
    <mergeCell ref="B36:C36"/>
    <mergeCell ref="B37:C37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17" sqref="F17"/>
    </sheetView>
  </sheetViews>
  <sheetFormatPr baseColWidth="10" defaultRowHeight="15" x14ac:dyDescent="0.25"/>
  <cols>
    <col min="1" max="1" width="14.25" customWidth="1"/>
    <col min="3" max="3" width="20.375" customWidth="1"/>
  </cols>
  <sheetData>
    <row r="1" spans="1:6" x14ac:dyDescent="0.25">
      <c r="A1" s="194" t="s">
        <v>585</v>
      </c>
      <c r="B1" s="237" t="s">
        <v>588</v>
      </c>
      <c r="C1" s="184" t="s">
        <v>605</v>
      </c>
      <c r="D1" s="184">
        <v>1500</v>
      </c>
    </row>
    <row r="2" spans="1:6" x14ac:dyDescent="0.25">
      <c r="A2" s="229" t="s">
        <v>567</v>
      </c>
      <c r="B2" s="233">
        <v>13054.36</v>
      </c>
      <c r="C2" s="184" t="s">
        <v>590</v>
      </c>
      <c r="D2" s="183">
        <v>6.59</v>
      </c>
    </row>
    <row r="3" spans="1:6" x14ac:dyDescent="0.25">
      <c r="A3" s="231" t="s">
        <v>568</v>
      </c>
      <c r="B3" s="208"/>
      <c r="C3" s="232" t="s">
        <v>591</v>
      </c>
      <c r="D3" s="183">
        <v>1400</v>
      </c>
    </row>
    <row r="4" spans="1:6" x14ac:dyDescent="0.25">
      <c r="A4" s="231" t="s">
        <v>569</v>
      </c>
      <c r="B4" s="208"/>
      <c r="C4" s="232" t="s">
        <v>592</v>
      </c>
      <c r="D4" s="183">
        <v>42.43</v>
      </c>
    </row>
    <row r="5" spans="1:6" x14ac:dyDescent="0.25">
      <c r="A5" s="203" t="s">
        <v>570</v>
      </c>
      <c r="B5" s="234">
        <v>13054.36</v>
      </c>
      <c r="C5" s="184" t="s">
        <v>593</v>
      </c>
      <c r="D5" s="183">
        <v>5.58</v>
      </c>
    </row>
    <row r="6" spans="1:6" x14ac:dyDescent="0.25">
      <c r="A6" s="236" t="s">
        <v>563</v>
      </c>
      <c r="B6" s="208"/>
      <c r="C6" s="232" t="s">
        <v>594</v>
      </c>
      <c r="D6" s="183">
        <v>20</v>
      </c>
    </row>
    <row r="7" spans="1:6" x14ac:dyDescent="0.25">
      <c r="A7" s="236" t="s">
        <v>198</v>
      </c>
      <c r="B7" s="208"/>
      <c r="C7" s="232" t="s">
        <v>595</v>
      </c>
      <c r="D7" s="183">
        <v>35.75</v>
      </c>
    </row>
    <row r="8" spans="1:6" x14ac:dyDescent="0.25">
      <c r="A8" s="203" t="s">
        <v>199</v>
      </c>
      <c r="B8" s="234">
        <v>13054.36</v>
      </c>
      <c r="C8" s="184"/>
      <c r="D8" s="183">
        <v>98.33</v>
      </c>
    </row>
    <row r="9" spans="1:6" x14ac:dyDescent="0.25">
      <c r="A9" s="230" t="s">
        <v>200</v>
      </c>
      <c r="B9" s="208"/>
      <c r="C9" s="232" t="s">
        <v>596</v>
      </c>
      <c r="D9" s="183">
        <v>300</v>
      </c>
    </row>
    <row r="10" spans="1:6" x14ac:dyDescent="0.25">
      <c r="A10" s="230" t="s">
        <v>201</v>
      </c>
      <c r="B10" s="208"/>
      <c r="C10" s="232" t="s">
        <v>597</v>
      </c>
      <c r="D10" s="183">
        <v>21.5</v>
      </c>
    </row>
    <row r="11" spans="1:6" x14ac:dyDescent="0.25">
      <c r="A11" s="182" t="s">
        <v>564</v>
      </c>
      <c r="B11" s="234">
        <v>13054.36</v>
      </c>
      <c r="C11" s="184" t="s">
        <v>598</v>
      </c>
      <c r="D11" s="183">
        <v>315</v>
      </c>
      <c r="E11" s="248">
        <f>SUM(D1:D11)</f>
        <v>3745.18</v>
      </c>
      <c r="F11" s="176">
        <f>(3745+900)</f>
        <v>4645</v>
      </c>
    </row>
    <row r="12" spans="1:6" x14ac:dyDescent="0.25">
      <c r="A12" s="230" t="s">
        <v>565</v>
      </c>
      <c r="B12" s="208"/>
      <c r="C12" s="235" t="s">
        <v>175</v>
      </c>
      <c r="D12" s="197">
        <v>666.66</v>
      </c>
      <c r="E12" s="228">
        <f>+SUM(D2:D12)</f>
        <v>2911.8399999999997</v>
      </c>
      <c r="F12" s="249">
        <f>(2912+900)</f>
        <v>3812</v>
      </c>
    </row>
    <row r="13" spans="1:6" x14ac:dyDescent="0.25">
      <c r="A13" s="230" t="s">
        <v>566</v>
      </c>
      <c r="B13" s="208"/>
      <c r="C13" s="225"/>
      <c r="D13" s="226">
        <v>666.66</v>
      </c>
    </row>
    <row r="14" spans="1:6" x14ac:dyDescent="0.25">
      <c r="A14" s="182" t="s">
        <v>567</v>
      </c>
      <c r="B14" s="234">
        <v>13054.36</v>
      </c>
      <c r="C14" s="209" t="s">
        <v>589</v>
      </c>
      <c r="D14" s="227">
        <f>+(666.66+952)</f>
        <v>1618.6599999999999</v>
      </c>
      <c r="E14" s="238">
        <f>(D15+E12)</f>
        <v>3863.8399999999997</v>
      </c>
      <c r="F14" s="250">
        <f>(3864+900)</f>
        <v>4764</v>
      </c>
    </row>
    <row r="15" spans="1:6" x14ac:dyDescent="0.25">
      <c r="A15" s="230" t="s">
        <v>568</v>
      </c>
      <c r="B15" s="240"/>
      <c r="C15" s="244"/>
      <c r="D15" s="210">
        <v>952</v>
      </c>
    </row>
    <row r="16" spans="1:6" x14ac:dyDescent="0.25">
      <c r="A16" s="230" t="s">
        <v>569</v>
      </c>
      <c r="B16" s="239"/>
      <c r="C16" s="31"/>
      <c r="D16" s="210">
        <v>952</v>
      </c>
    </row>
    <row r="17" spans="1:6" x14ac:dyDescent="0.25">
      <c r="A17" s="230" t="s">
        <v>570</v>
      </c>
      <c r="B17" s="73"/>
      <c r="C17" s="31"/>
      <c r="D17" s="245"/>
      <c r="E17" s="243">
        <f>(E11-D11)</f>
        <v>3430.18</v>
      </c>
      <c r="F17" s="251">
        <f>(3430+900)</f>
        <v>4330</v>
      </c>
    </row>
    <row r="18" spans="1:6" x14ac:dyDescent="0.25">
      <c r="B18" s="246">
        <f>(B11*4)</f>
        <v>52217.440000000002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6" workbookViewId="0">
      <selection activeCell="B24" sqref="B24"/>
    </sheetView>
  </sheetViews>
  <sheetFormatPr baseColWidth="10" defaultRowHeight="15" x14ac:dyDescent="0.25"/>
  <cols>
    <col min="1" max="1" width="32" customWidth="1"/>
    <col min="2" max="2" width="16.25" customWidth="1"/>
    <col min="4" max="4" width="18.25" customWidth="1"/>
    <col min="5" max="5" width="10.75" customWidth="1"/>
    <col min="6" max="6" width="17.875" customWidth="1"/>
    <col min="7" max="7" width="10.625" customWidth="1"/>
  </cols>
  <sheetData>
    <row r="1" spans="1:7" x14ac:dyDescent="0.25">
      <c r="A1" s="257" t="s">
        <v>625</v>
      </c>
      <c r="B1" s="259" t="s">
        <v>647</v>
      </c>
      <c r="C1" s="258" t="s">
        <v>648</v>
      </c>
      <c r="D1" s="259" t="s">
        <v>649</v>
      </c>
      <c r="E1" s="258" t="s">
        <v>648</v>
      </c>
      <c r="F1" s="259" t="s">
        <v>650</v>
      </c>
      <c r="G1" s="258" t="s">
        <v>648</v>
      </c>
    </row>
    <row r="2" spans="1:7" x14ac:dyDescent="0.25">
      <c r="A2" s="257" t="s">
        <v>624</v>
      </c>
      <c r="B2" s="265">
        <v>150000</v>
      </c>
      <c r="C2" s="269">
        <v>100</v>
      </c>
      <c r="D2" s="265">
        <v>220000</v>
      </c>
      <c r="E2" s="258">
        <v>100</v>
      </c>
      <c r="F2" s="247">
        <v>290000</v>
      </c>
      <c r="G2" s="258">
        <v>100</v>
      </c>
    </row>
    <row r="3" spans="1:7" x14ac:dyDescent="0.25">
      <c r="A3" s="257" t="s">
        <v>627</v>
      </c>
      <c r="B3" s="265">
        <v>0</v>
      </c>
      <c r="C3" s="269">
        <v>0</v>
      </c>
      <c r="D3" s="265">
        <v>0</v>
      </c>
      <c r="E3" s="258">
        <v>0</v>
      </c>
      <c r="F3" s="247">
        <v>0</v>
      </c>
      <c r="G3" s="258">
        <v>0</v>
      </c>
    </row>
    <row r="4" spans="1:7" x14ac:dyDescent="0.25">
      <c r="A4" s="257" t="s">
        <v>626</v>
      </c>
      <c r="B4" s="265">
        <f>(B2-B3)</f>
        <v>150000</v>
      </c>
      <c r="C4" s="269">
        <v>100</v>
      </c>
      <c r="D4" s="265">
        <f>+(D2-D3)</f>
        <v>220000</v>
      </c>
      <c r="E4" s="258">
        <v>100</v>
      </c>
      <c r="F4" s="247">
        <f>+(F2-F3)</f>
        <v>290000</v>
      </c>
      <c r="G4" s="258">
        <v>100</v>
      </c>
    </row>
    <row r="5" spans="1:7" x14ac:dyDescent="0.25">
      <c r="A5" s="257" t="s">
        <v>628</v>
      </c>
      <c r="B5" s="265">
        <v>77600</v>
      </c>
      <c r="C5" s="271">
        <f>+(B5/B4*100)</f>
        <v>51.733333333333334</v>
      </c>
      <c r="D5" s="265">
        <v>82000</v>
      </c>
      <c r="E5" s="270">
        <f>+(D5/$D$4*100)</f>
        <v>37.272727272727273</v>
      </c>
      <c r="F5" s="247">
        <v>85000</v>
      </c>
      <c r="G5" s="270">
        <f>+(F5/$F$2*100)</f>
        <v>29.310344827586203</v>
      </c>
    </row>
    <row r="6" spans="1:7" x14ac:dyDescent="0.25">
      <c r="A6" s="257" t="s">
        <v>629</v>
      </c>
      <c r="B6" s="265">
        <f>(B4-B5)</f>
        <v>72400</v>
      </c>
      <c r="C6" s="270">
        <f>+(B6/B4*100)</f>
        <v>48.266666666666666</v>
      </c>
      <c r="D6" s="265">
        <f>+(D4-D5)</f>
        <v>138000</v>
      </c>
      <c r="E6" s="270">
        <f t="shared" ref="E6:E19" si="0">+(D6/$D$4*100)</f>
        <v>62.727272727272734</v>
      </c>
      <c r="F6" s="247">
        <f>+(F4-F5)</f>
        <v>205000</v>
      </c>
      <c r="G6" s="270">
        <f t="shared" ref="G6:G19" si="1">+(F6/$F$2*100)</f>
        <v>70.689655172413794</v>
      </c>
    </row>
    <row r="7" spans="1:7" x14ac:dyDescent="0.25">
      <c r="A7" s="257" t="s">
        <v>630</v>
      </c>
      <c r="B7" s="265">
        <v>1860</v>
      </c>
      <c r="C7" s="258">
        <f>+(B7/B4*100)</f>
        <v>1.24</v>
      </c>
      <c r="D7" s="265">
        <v>2700</v>
      </c>
      <c r="E7" s="270">
        <f t="shared" si="0"/>
        <v>1.2272727272727273</v>
      </c>
      <c r="F7" s="247">
        <v>3200</v>
      </c>
      <c r="G7" s="270">
        <f t="shared" si="1"/>
        <v>1.103448275862069</v>
      </c>
    </row>
    <row r="8" spans="1:7" x14ac:dyDescent="0.25">
      <c r="A8" s="257" t="s">
        <v>631</v>
      </c>
      <c r="B8" s="265">
        <v>34800</v>
      </c>
      <c r="C8" s="258">
        <f>+(B8/B4*100)</f>
        <v>23.200000000000003</v>
      </c>
      <c r="D8" s="265">
        <v>49200</v>
      </c>
      <c r="E8" s="270">
        <f t="shared" si="0"/>
        <v>22.363636363636363</v>
      </c>
      <c r="F8" s="247">
        <v>63600</v>
      </c>
      <c r="G8" s="270">
        <f t="shared" si="1"/>
        <v>21.931034482758623</v>
      </c>
    </row>
    <row r="9" spans="1:7" x14ac:dyDescent="0.25">
      <c r="A9" s="257" t="s">
        <v>632</v>
      </c>
      <c r="B9" s="265">
        <v>6880</v>
      </c>
      <c r="C9" s="270">
        <f>+(B9/B4*100)</f>
        <v>4.5866666666666669</v>
      </c>
      <c r="D9" s="265">
        <v>21460</v>
      </c>
      <c r="E9" s="270">
        <f t="shared" si="0"/>
        <v>9.754545454545454</v>
      </c>
      <c r="F9" s="247">
        <v>28000</v>
      </c>
      <c r="G9" s="270">
        <f t="shared" si="1"/>
        <v>9.6551724137931032</v>
      </c>
    </row>
    <row r="10" spans="1:7" x14ac:dyDescent="0.25">
      <c r="A10" s="257" t="s">
        <v>633</v>
      </c>
      <c r="B10" s="265">
        <v>0</v>
      </c>
      <c r="C10" s="258">
        <f>+(B10/B4*100)</f>
        <v>0</v>
      </c>
      <c r="D10" s="265">
        <v>0</v>
      </c>
      <c r="E10" s="270">
        <f t="shared" si="0"/>
        <v>0</v>
      </c>
      <c r="F10" s="247">
        <v>0</v>
      </c>
      <c r="G10" s="270">
        <f t="shared" si="1"/>
        <v>0</v>
      </c>
    </row>
    <row r="11" spans="1:7" x14ac:dyDescent="0.25">
      <c r="A11" s="257" t="s">
        <v>634</v>
      </c>
      <c r="B11" s="265">
        <f>(B6-B7-B8-B9)</f>
        <v>28860</v>
      </c>
      <c r="C11" s="258">
        <f>+(B11/B4*100)</f>
        <v>19.239999999999998</v>
      </c>
      <c r="D11" s="265">
        <f>+(D6-D7-D8-D9)</f>
        <v>64640</v>
      </c>
      <c r="E11" s="270">
        <f t="shared" si="0"/>
        <v>29.381818181818183</v>
      </c>
      <c r="F11" s="247">
        <f>+(F6-F7-F8-F9)</f>
        <v>110200</v>
      </c>
      <c r="G11" s="270">
        <f t="shared" si="1"/>
        <v>38</v>
      </c>
    </row>
    <row r="12" spans="1:7" x14ac:dyDescent="0.25">
      <c r="A12" s="257" t="s">
        <v>635</v>
      </c>
      <c r="B12" s="265">
        <v>0</v>
      </c>
      <c r="C12" s="258">
        <f>+(B12/B4*100)</f>
        <v>0</v>
      </c>
      <c r="D12" s="265">
        <v>0</v>
      </c>
      <c r="E12" s="270">
        <f t="shared" si="0"/>
        <v>0</v>
      </c>
      <c r="F12" s="247">
        <v>0</v>
      </c>
      <c r="G12" s="270">
        <f t="shared" si="1"/>
        <v>0</v>
      </c>
    </row>
    <row r="13" spans="1:7" x14ac:dyDescent="0.25">
      <c r="A13" s="257" t="s">
        <v>636</v>
      </c>
      <c r="B13" s="265">
        <v>5541</v>
      </c>
      <c r="C13" s="270">
        <f>+(B13/B4*100)</f>
        <v>3.694</v>
      </c>
      <c r="D13" s="265">
        <v>5541</v>
      </c>
      <c r="E13" s="270">
        <f t="shared" si="0"/>
        <v>2.5186363636363636</v>
      </c>
      <c r="F13" s="247">
        <v>5541</v>
      </c>
      <c r="G13" s="270">
        <f t="shared" si="1"/>
        <v>1.9106896551724137</v>
      </c>
    </row>
    <row r="14" spans="1:7" x14ac:dyDescent="0.25">
      <c r="A14" s="257" t="s">
        <v>637</v>
      </c>
      <c r="B14" s="265">
        <v>0</v>
      </c>
      <c r="C14" s="258">
        <f>+(B14/B4*100)</f>
        <v>0</v>
      </c>
      <c r="D14" s="265">
        <v>0</v>
      </c>
      <c r="E14" s="270">
        <f t="shared" si="0"/>
        <v>0</v>
      </c>
      <c r="F14" s="247">
        <v>0</v>
      </c>
      <c r="G14" s="270">
        <f t="shared" si="1"/>
        <v>0</v>
      </c>
    </row>
    <row r="15" spans="1:7" x14ac:dyDescent="0.25">
      <c r="A15" s="257" t="s">
        <v>638</v>
      </c>
      <c r="B15" s="265">
        <f>(B11-B13)</f>
        <v>23319</v>
      </c>
      <c r="C15" s="270">
        <f>+(B15/B4*100)</f>
        <v>15.545999999999999</v>
      </c>
      <c r="D15" s="265">
        <f>+(D11-D13)</f>
        <v>59099</v>
      </c>
      <c r="E15" s="270">
        <f t="shared" si="0"/>
        <v>26.863181818181818</v>
      </c>
      <c r="F15" s="247">
        <f>+(F11-F12-F13-F14)</f>
        <v>104659</v>
      </c>
      <c r="G15" s="270">
        <f t="shared" si="1"/>
        <v>36.089310344827588</v>
      </c>
    </row>
    <row r="16" spans="1:7" x14ac:dyDescent="0.25">
      <c r="A16" s="257" t="s">
        <v>639</v>
      </c>
      <c r="B16" s="265">
        <v>1628</v>
      </c>
      <c r="C16" s="272">
        <f>+(B16/B4*100)</f>
        <v>1.0853333333333333</v>
      </c>
      <c r="D16" s="265">
        <v>1628</v>
      </c>
      <c r="E16" s="270">
        <f t="shared" si="0"/>
        <v>0.74</v>
      </c>
      <c r="F16" s="247">
        <v>1185</v>
      </c>
      <c r="G16" s="270">
        <f t="shared" si="1"/>
        <v>0.40862068965517245</v>
      </c>
    </row>
    <row r="17" spans="1:7" x14ac:dyDescent="0.25">
      <c r="A17" s="257" t="s">
        <v>640</v>
      </c>
      <c r="B17" s="265">
        <v>0</v>
      </c>
      <c r="C17" s="258">
        <f>+(B17/B4*100)</f>
        <v>0</v>
      </c>
      <c r="D17" s="265">
        <v>0</v>
      </c>
      <c r="E17" s="270">
        <f t="shared" si="0"/>
        <v>0</v>
      </c>
      <c r="F17" s="247">
        <v>0</v>
      </c>
      <c r="G17" s="270">
        <f t="shared" si="1"/>
        <v>0</v>
      </c>
    </row>
    <row r="18" spans="1:7" x14ac:dyDescent="0.25">
      <c r="A18" s="257" t="s">
        <v>641</v>
      </c>
      <c r="B18" s="265">
        <v>767</v>
      </c>
      <c r="C18" s="270">
        <f>+(B18/B4*100)</f>
        <v>0.51133333333333331</v>
      </c>
      <c r="D18" s="265">
        <v>3381</v>
      </c>
      <c r="E18" s="270">
        <f t="shared" si="0"/>
        <v>1.5368181818181819</v>
      </c>
      <c r="F18" s="247">
        <v>4210</v>
      </c>
      <c r="G18" s="270">
        <f t="shared" si="1"/>
        <v>1.4517241379310346</v>
      </c>
    </row>
    <row r="19" spans="1:7" x14ac:dyDescent="0.25">
      <c r="A19" s="257" t="s">
        <v>642</v>
      </c>
      <c r="B19" s="265">
        <f>(B15-B16-B18)</f>
        <v>20924</v>
      </c>
      <c r="C19" s="270">
        <f>+(B19/B4*100)</f>
        <v>13.949333333333334</v>
      </c>
      <c r="D19" s="265">
        <f>+(D15-D16-D17-D18)</f>
        <v>54090</v>
      </c>
      <c r="E19" s="270">
        <f t="shared" si="0"/>
        <v>24.586363636363636</v>
      </c>
      <c r="F19" s="247">
        <f>+(F15-F16-F17-F18)</f>
        <v>99264</v>
      </c>
      <c r="G19" s="270">
        <f t="shared" si="1"/>
        <v>34.228965517241377</v>
      </c>
    </row>
    <row r="20" spans="1:7" x14ac:dyDescent="0.25">
      <c r="B20" s="266"/>
      <c r="C20" s="266"/>
    </row>
    <row r="21" spans="1:7" x14ac:dyDescent="0.25">
      <c r="A21" s="257" t="s">
        <v>643</v>
      </c>
      <c r="B21" s="265">
        <f>+(B19+B13)</f>
        <v>26465</v>
      </c>
      <c r="C21" s="270">
        <f>+(B21/B4*100)</f>
        <v>17.643333333333334</v>
      </c>
      <c r="D21" s="265">
        <f>+(D19-D18)</f>
        <v>50709</v>
      </c>
      <c r="E21" s="274">
        <f>+(D21/D4*100)</f>
        <v>23.049545454545456</v>
      </c>
      <c r="F21" s="247">
        <f>+(F19-F18)</f>
        <v>95054</v>
      </c>
      <c r="G21" s="270">
        <f>+(F21/F4*100)</f>
        <v>32.777241379310347</v>
      </c>
    </row>
    <row r="22" spans="1:7" x14ac:dyDescent="0.25">
      <c r="B22" s="266"/>
      <c r="C22" s="266"/>
    </row>
    <row r="23" spans="1:7" x14ac:dyDescent="0.25">
      <c r="A23" s="275" t="s">
        <v>644</v>
      </c>
      <c r="B23" s="276"/>
      <c r="C23" s="276"/>
      <c r="D23" s="267"/>
      <c r="E23" s="268"/>
      <c r="F23" s="267"/>
      <c r="G23" s="268"/>
    </row>
    <row r="24" spans="1:7" x14ac:dyDescent="0.25">
      <c r="A24" s="257" t="s">
        <v>645</v>
      </c>
      <c r="B24" s="265"/>
      <c r="C24" s="276"/>
      <c r="D24" s="267"/>
      <c r="E24" s="268"/>
      <c r="F24" s="267"/>
      <c r="G24" s="268"/>
    </row>
    <row r="25" spans="1:7" x14ac:dyDescent="0.25">
      <c r="A25" s="257" t="s">
        <v>646</v>
      </c>
      <c r="B25" s="267"/>
      <c r="C25" s="276"/>
      <c r="D25" s="267"/>
      <c r="E25" s="268"/>
      <c r="F25" s="267"/>
      <c r="G25" s="268"/>
    </row>
  </sheetData>
  <pageMargins left="0.7" right="0.7" top="0.75" bottom="0.75" header="0.3" footer="0.3"/>
  <ignoredErrors>
    <ignoredError sqref="D21:F21 E6 E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85" zoomScaleNormal="85" workbookViewId="0">
      <selection activeCell="D3" sqref="C3:D3"/>
    </sheetView>
  </sheetViews>
  <sheetFormatPr baseColWidth="10" defaultRowHeight="15" x14ac:dyDescent="0.25"/>
  <cols>
    <col min="1" max="1" width="28.875" customWidth="1"/>
    <col min="2" max="2" width="14.375" customWidth="1"/>
    <col min="3" max="3" width="28.625" customWidth="1"/>
    <col min="4" max="4" width="13" customWidth="1"/>
  </cols>
  <sheetData>
    <row r="1" spans="1:4" s="44" customFormat="1" x14ac:dyDescent="0.25">
      <c r="A1" s="279" t="s">
        <v>99</v>
      </c>
      <c r="B1" s="277"/>
      <c r="C1" s="277"/>
      <c r="D1" s="280"/>
    </row>
    <row r="2" spans="1:4" x14ac:dyDescent="0.25">
      <c r="A2" s="246" t="s">
        <v>680</v>
      </c>
      <c r="B2" s="273"/>
      <c r="C2" s="273"/>
      <c r="D2" s="273"/>
    </row>
    <row r="3" spans="1:4" x14ac:dyDescent="0.25">
      <c r="A3" s="121"/>
      <c r="B3" s="121"/>
      <c r="C3" s="281" t="s">
        <v>683</v>
      </c>
      <c r="D3" s="251"/>
    </row>
    <row r="4" spans="1:4" x14ac:dyDescent="0.25">
      <c r="A4" s="121"/>
      <c r="B4" s="121"/>
      <c r="C4" s="281" t="s">
        <v>684</v>
      </c>
      <c r="D4" s="251">
        <v>1830.45</v>
      </c>
    </row>
    <row r="5" spans="1:4" x14ac:dyDescent="0.25">
      <c r="A5" s="281" t="s">
        <v>692</v>
      </c>
      <c r="B5" s="251">
        <v>7500.95</v>
      </c>
      <c r="C5" s="281" t="s">
        <v>681</v>
      </c>
      <c r="D5" s="251">
        <f>+(1447.6+20+44.95)</f>
        <v>1512.55</v>
      </c>
    </row>
    <row r="6" spans="1:4" x14ac:dyDescent="0.25">
      <c r="A6" s="281" t="s">
        <v>691</v>
      </c>
      <c r="B6" s="251"/>
      <c r="C6" s="281" t="s">
        <v>685</v>
      </c>
      <c r="D6" s="251">
        <v>98.33</v>
      </c>
    </row>
    <row r="7" spans="1:4" x14ac:dyDescent="0.25">
      <c r="A7" s="281" t="s">
        <v>689</v>
      </c>
      <c r="B7" s="251">
        <v>2520</v>
      </c>
      <c r="C7" s="281" t="s">
        <v>686</v>
      </c>
      <c r="D7" s="251">
        <v>35.75</v>
      </c>
    </row>
    <row r="8" spans="1:4" x14ac:dyDescent="0.25">
      <c r="A8" s="281" t="s">
        <v>690</v>
      </c>
      <c r="B8" s="278"/>
      <c r="C8" s="281" t="s">
        <v>687</v>
      </c>
      <c r="D8" s="251">
        <v>0</v>
      </c>
    </row>
    <row r="9" spans="1:4" x14ac:dyDescent="0.25">
      <c r="A9" s="281" t="s">
        <v>681</v>
      </c>
      <c r="B9" s="278"/>
      <c r="C9" s="281" t="s">
        <v>694</v>
      </c>
      <c r="D9" s="251">
        <f>+(1415.59)</f>
        <v>1415.59</v>
      </c>
    </row>
    <row r="10" spans="1:4" x14ac:dyDescent="0.25">
      <c r="A10" s="281" t="s">
        <v>682</v>
      </c>
      <c r="B10" s="278">
        <f>SUM(B7:B8)</f>
        <v>2520</v>
      </c>
      <c r="C10" s="281"/>
      <c r="D10" s="251"/>
    </row>
    <row r="11" spans="1:4" x14ac:dyDescent="0.25">
      <c r="A11" s="25" t="s">
        <v>695</v>
      </c>
      <c r="B11" s="25">
        <v>210</v>
      </c>
      <c r="C11" s="281" t="s">
        <v>688</v>
      </c>
      <c r="D11" s="251">
        <f>+SUM(D4:D9)</f>
        <v>4892.67</v>
      </c>
    </row>
    <row r="12" spans="1:4" x14ac:dyDescent="0.25">
      <c r="A12" s="25" t="s">
        <v>696</v>
      </c>
      <c r="B12" s="25">
        <v>1155</v>
      </c>
      <c r="C12" s="281" t="s">
        <v>693</v>
      </c>
      <c r="D12" s="251">
        <f>+(B5+B10-D11)</f>
        <v>5128.2800000000007</v>
      </c>
    </row>
    <row r="13" spans="1:4" x14ac:dyDescent="0.25">
      <c r="C13" s="25" t="s">
        <v>697</v>
      </c>
      <c r="D13" s="25">
        <f>+(D12+B11+B12)</f>
        <v>6493.2800000000007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patients reporting</vt:lpstr>
      <vt:lpstr>therapeute reporting</vt:lpstr>
      <vt:lpstr>thérapeutes</vt:lpstr>
      <vt:lpstr>heures</vt:lpstr>
      <vt:lpstr>Marketing</vt:lpstr>
      <vt:lpstr>Charges</vt:lpstr>
      <vt:lpstr>COMPTE RESULTAT</vt:lpstr>
      <vt:lpstr>TRESORERIE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2016-02-02T10:51:42Z</dcterms:created>
  <dcterms:modified xsi:type="dcterms:W3CDTF">2016-10-03T15:39:38Z</dcterms:modified>
</cp:coreProperties>
</file>