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-40" yWindow="0" windowWidth="28380" windowHeight="16060" tabRatio="500" activeTab="1"/>
  </bookViews>
  <sheets>
    <sheet name="Chiffre d'affaire" sheetId="6" r:id="rId1"/>
    <sheet name="Compte de résultat prévisionnel" sheetId="7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3" i="6" l="1"/>
  <c r="D143" i="6"/>
  <c r="G143" i="6"/>
  <c r="I141" i="6"/>
  <c r="I143" i="6"/>
  <c r="J143" i="6"/>
  <c r="H143" i="6"/>
  <c r="K143" i="6"/>
  <c r="C144" i="6"/>
  <c r="D144" i="6"/>
  <c r="G144" i="6"/>
  <c r="I144" i="6"/>
  <c r="J144" i="6"/>
  <c r="H144" i="6"/>
  <c r="K144" i="6"/>
  <c r="C145" i="6"/>
  <c r="D145" i="6"/>
  <c r="G145" i="6"/>
  <c r="I145" i="6"/>
  <c r="J145" i="6"/>
  <c r="H145" i="6"/>
  <c r="K145" i="6"/>
  <c r="C146" i="6"/>
  <c r="D146" i="6"/>
  <c r="G146" i="6"/>
  <c r="I146" i="6"/>
  <c r="J146" i="6"/>
  <c r="H146" i="6"/>
  <c r="K146" i="6"/>
  <c r="C147" i="6"/>
  <c r="D147" i="6"/>
  <c r="G147" i="6"/>
  <c r="I147" i="6"/>
  <c r="J147" i="6"/>
  <c r="H147" i="6"/>
  <c r="K147" i="6"/>
  <c r="C148" i="6"/>
  <c r="D148" i="6"/>
  <c r="G148" i="6"/>
  <c r="I148" i="6"/>
  <c r="J148" i="6"/>
  <c r="H148" i="6"/>
  <c r="K148" i="6"/>
  <c r="C149" i="6"/>
  <c r="D149" i="6"/>
  <c r="G149" i="6"/>
  <c r="I149" i="6"/>
  <c r="J149" i="6"/>
  <c r="H149" i="6"/>
  <c r="K149" i="6"/>
  <c r="C150" i="6"/>
  <c r="D150" i="6"/>
  <c r="G150" i="6"/>
  <c r="I150" i="6"/>
  <c r="J150" i="6"/>
  <c r="H150" i="6"/>
  <c r="K150" i="6"/>
  <c r="C151" i="6"/>
  <c r="D151" i="6"/>
  <c r="G151" i="6"/>
  <c r="I151" i="6"/>
  <c r="J151" i="6"/>
  <c r="H151" i="6"/>
  <c r="K151" i="6"/>
  <c r="C152" i="6"/>
  <c r="D152" i="6"/>
  <c r="G152" i="6"/>
  <c r="I152" i="6"/>
  <c r="J152" i="6"/>
  <c r="H152" i="6"/>
  <c r="K152" i="6"/>
  <c r="C153" i="6"/>
  <c r="D153" i="6"/>
  <c r="G153" i="6"/>
  <c r="I153" i="6"/>
  <c r="J153" i="6"/>
  <c r="H153" i="6"/>
  <c r="K153" i="6"/>
  <c r="C154" i="6"/>
  <c r="D154" i="6"/>
  <c r="G154" i="6"/>
  <c r="I154" i="6"/>
  <c r="J154" i="6"/>
  <c r="H154" i="6"/>
  <c r="K154" i="6"/>
  <c r="C155" i="6"/>
  <c r="D155" i="6"/>
  <c r="G155" i="6"/>
  <c r="I155" i="6"/>
  <c r="J155" i="6"/>
  <c r="H155" i="6"/>
  <c r="K155" i="6"/>
  <c r="C156" i="6"/>
  <c r="D156" i="6"/>
  <c r="G156" i="6"/>
  <c r="I156" i="6"/>
  <c r="J156" i="6"/>
  <c r="H156" i="6"/>
  <c r="K156" i="6"/>
  <c r="C157" i="6"/>
  <c r="D157" i="6"/>
  <c r="G157" i="6"/>
  <c r="I157" i="6"/>
  <c r="J157" i="6"/>
  <c r="H157" i="6"/>
  <c r="K157" i="6"/>
  <c r="C158" i="6"/>
  <c r="D158" i="6"/>
  <c r="G158" i="6"/>
  <c r="I158" i="6"/>
  <c r="J158" i="6"/>
  <c r="H158" i="6"/>
  <c r="K158" i="6"/>
  <c r="C159" i="6"/>
  <c r="D159" i="6"/>
  <c r="G159" i="6"/>
  <c r="I159" i="6"/>
  <c r="J159" i="6"/>
  <c r="H159" i="6"/>
  <c r="K159" i="6"/>
  <c r="C160" i="6"/>
  <c r="D160" i="6"/>
  <c r="G160" i="6"/>
  <c r="I160" i="6"/>
  <c r="J160" i="6"/>
  <c r="H160" i="6"/>
  <c r="K160" i="6"/>
  <c r="C161" i="6"/>
  <c r="D161" i="6"/>
  <c r="G161" i="6"/>
  <c r="I161" i="6"/>
  <c r="J161" i="6"/>
  <c r="H161" i="6"/>
  <c r="K161" i="6"/>
  <c r="C162" i="6"/>
  <c r="D162" i="6"/>
  <c r="G162" i="6"/>
  <c r="I162" i="6"/>
  <c r="J162" i="6"/>
  <c r="H162" i="6"/>
  <c r="K162" i="6"/>
  <c r="K163" i="6"/>
  <c r="H6" i="7"/>
  <c r="F164" i="6"/>
  <c r="C164" i="6"/>
  <c r="D164" i="6"/>
  <c r="G164" i="6"/>
  <c r="I164" i="6"/>
  <c r="J164" i="6"/>
  <c r="H164" i="6"/>
  <c r="K164" i="6"/>
  <c r="F165" i="6"/>
  <c r="C165" i="6"/>
  <c r="D165" i="6"/>
  <c r="G165" i="6"/>
  <c r="I165" i="6"/>
  <c r="J165" i="6"/>
  <c r="H165" i="6"/>
  <c r="K165" i="6"/>
  <c r="F166" i="6"/>
  <c r="C166" i="6"/>
  <c r="D166" i="6"/>
  <c r="G166" i="6"/>
  <c r="I166" i="6"/>
  <c r="J166" i="6"/>
  <c r="H166" i="6"/>
  <c r="K166" i="6"/>
  <c r="F167" i="6"/>
  <c r="C167" i="6"/>
  <c r="D167" i="6"/>
  <c r="G167" i="6"/>
  <c r="I167" i="6"/>
  <c r="J167" i="6"/>
  <c r="H167" i="6"/>
  <c r="K167" i="6"/>
  <c r="F168" i="6"/>
  <c r="C168" i="6"/>
  <c r="D168" i="6"/>
  <c r="G168" i="6"/>
  <c r="I168" i="6"/>
  <c r="J168" i="6"/>
  <c r="H168" i="6"/>
  <c r="K168" i="6"/>
  <c r="F169" i="6"/>
  <c r="C169" i="6"/>
  <c r="D169" i="6"/>
  <c r="G169" i="6"/>
  <c r="I169" i="6"/>
  <c r="J169" i="6"/>
  <c r="H169" i="6"/>
  <c r="K169" i="6"/>
  <c r="F170" i="6"/>
  <c r="C170" i="6"/>
  <c r="D170" i="6"/>
  <c r="G170" i="6"/>
  <c r="I170" i="6"/>
  <c r="J170" i="6"/>
  <c r="H170" i="6"/>
  <c r="K170" i="6"/>
  <c r="F171" i="6"/>
  <c r="C171" i="6"/>
  <c r="D171" i="6"/>
  <c r="G171" i="6"/>
  <c r="I171" i="6"/>
  <c r="J171" i="6"/>
  <c r="H171" i="6"/>
  <c r="K171" i="6"/>
  <c r="F172" i="6"/>
  <c r="C172" i="6"/>
  <c r="D172" i="6"/>
  <c r="G172" i="6"/>
  <c r="I172" i="6"/>
  <c r="J172" i="6"/>
  <c r="H172" i="6"/>
  <c r="K172" i="6"/>
  <c r="F173" i="6"/>
  <c r="C173" i="6"/>
  <c r="D173" i="6"/>
  <c r="G173" i="6"/>
  <c r="I173" i="6"/>
  <c r="J173" i="6"/>
  <c r="H173" i="6"/>
  <c r="K173" i="6"/>
  <c r="K174" i="6"/>
  <c r="H7" i="7"/>
  <c r="F175" i="6"/>
  <c r="C175" i="6"/>
  <c r="D175" i="6"/>
  <c r="G175" i="6"/>
  <c r="I175" i="6"/>
  <c r="J175" i="6"/>
  <c r="H175" i="6"/>
  <c r="K175" i="6"/>
  <c r="K176" i="6"/>
  <c r="H8" i="7"/>
  <c r="C177" i="6"/>
  <c r="D177" i="6"/>
  <c r="G177" i="6"/>
  <c r="I177" i="6"/>
  <c r="J177" i="6"/>
  <c r="H177" i="6"/>
  <c r="K177" i="6"/>
  <c r="C178" i="6"/>
  <c r="D178" i="6"/>
  <c r="G178" i="6"/>
  <c r="I178" i="6"/>
  <c r="J178" i="6"/>
  <c r="H178" i="6"/>
  <c r="K178" i="6"/>
  <c r="F179" i="6"/>
  <c r="C179" i="6"/>
  <c r="D179" i="6"/>
  <c r="G179" i="6"/>
  <c r="I179" i="6"/>
  <c r="J179" i="6"/>
  <c r="H179" i="6"/>
  <c r="K179" i="6"/>
  <c r="D180" i="6"/>
  <c r="G180" i="6"/>
  <c r="I180" i="6"/>
  <c r="J180" i="6"/>
  <c r="H180" i="6"/>
  <c r="K180" i="6"/>
  <c r="K181" i="6"/>
  <c r="H9" i="7"/>
  <c r="C103" i="6"/>
  <c r="D103" i="6"/>
  <c r="G103" i="6"/>
  <c r="I101" i="6"/>
  <c r="I103" i="6"/>
  <c r="J103" i="6"/>
  <c r="H103" i="6"/>
  <c r="K103" i="6"/>
  <c r="C104" i="6"/>
  <c r="D104" i="6"/>
  <c r="G104" i="6"/>
  <c r="I104" i="6"/>
  <c r="J104" i="6"/>
  <c r="H104" i="6"/>
  <c r="K104" i="6"/>
  <c r="C105" i="6"/>
  <c r="D105" i="6"/>
  <c r="G105" i="6"/>
  <c r="I105" i="6"/>
  <c r="J105" i="6"/>
  <c r="H105" i="6"/>
  <c r="K105" i="6"/>
  <c r="C106" i="6"/>
  <c r="D106" i="6"/>
  <c r="G106" i="6"/>
  <c r="I106" i="6"/>
  <c r="J106" i="6"/>
  <c r="H106" i="6"/>
  <c r="K106" i="6"/>
  <c r="C107" i="6"/>
  <c r="D107" i="6"/>
  <c r="G107" i="6"/>
  <c r="I107" i="6"/>
  <c r="J107" i="6"/>
  <c r="H107" i="6"/>
  <c r="K107" i="6"/>
  <c r="C108" i="6"/>
  <c r="D108" i="6"/>
  <c r="G108" i="6"/>
  <c r="I108" i="6"/>
  <c r="J108" i="6"/>
  <c r="H108" i="6"/>
  <c r="K108" i="6"/>
  <c r="C109" i="6"/>
  <c r="D109" i="6"/>
  <c r="G109" i="6"/>
  <c r="I109" i="6"/>
  <c r="J109" i="6"/>
  <c r="H109" i="6"/>
  <c r="K109" i="6"/>
  <c r="C110" i="6"/>
  <c r="D110" i="6"/>
  <c r="G110" i="6"/>
  <c r="I110" i="6"/>
  <c r="J110" i="6"/>
  <c r="H110" i="6"/>
  <c r="K110" i="6"/>
  <c r="C111" i="6"/>
  <c r="D111" i="6"/>
  <c r="G111" i="6"/>
  <c r="I111" i="6"/>
  <c r="J111" i="6"/>
  <c r="H111" i="6"/>
  <c r="K111" i="6"/>
  <c r="C112" i="6"/>
  <c r="D112" i="6"/>
  <c r="G112" i="6"/>
  <c r="I112" i="6"/>
  <c r="J112" i="6"/>
  <c r="H112" i="6"/>
  <c r="K112" i="6"/>
  <c r="C113" i="6"/>
  <c r="D113" i="6"/>
  <c r="G113" i="6"/>
  <c r="I113" i="6"/>
  <c r="J113" i="6"/>
  <c r="H113" i="6"/>
  <c r="K113" i="6"/>
  <c r="C114" i="6"/>
  <c r="D114" i="6"/>
  <c r="G114" i="6"/>
  <c r="I114" i="6"/>
  <c r="J114" i="6"/>
  <c r="H114" i="6"/>
  <c r="K114" i="6"/>
  <c r="C115" i="6"/>
  <c r="D115" i="6"/>
  <c r="G115" i="6"/>
  <c r="I115" i="6"/>
  <c r="J115" i="6"/>
  <c r="H115" i="6"/>
  <c r="K115" i="6"/>
  <c r="C116" i="6"/>
  <c r="D116" i="6"/>
  <c r="G116" i="6"/>
  <c r="I116" i="6"/>
  <c r="J116" i="6"/>
  <c r="H116" i="6"/>
  <c r="K116" i="6"/>
  <c r="C117" i="6"/>
  <c r="D117" i="6"/>
  <c r="G117" i="6"/>
  <c r="I117" i="6"/>
  <c r="J117" i="6"/>
  <c r="H117" i="6"/>
  <c r="K117" i="6"/>
  <c r="C118" i="6"/>
  <c r="D118" i="6"/>
  <c r="G118" i="6"/>
  <c r="I118" i="6"/>
  <c r="J118" i="6"/>
  <c r="H118" i="6"/>
  <c r="K118" i="6"/>
  <c r="K119" i="6"/>
  <c r="G6" i="7"/>
  <c r="F120" i="6"/>
  <c r="C120" i="6"/>
  <c r="D120" i="6"/>
  <c r="G120" i="6"/>
  <c r="I120" i="6"/>
  <c r="J120" i="6"/>
  <c r="H120" i="6"/>
  <c r="K120" i="6"/>
  <c r="F121" i="6"/>
  <c r="C121" i="6"/>
  <c r="D121" i="6"/>
  <c r="G121" i="6"/>
  <c r="I121" i="6"/>
  <c r="J121" i="6"/>
  <c r="H121" i="6"/>
  <c r="K121" i="6"/>
  <c r="F122" i="6"/>
  <c r="C122" i="6"/>
  <c r="D122" i="6"/>
  <c r="G122" i="6"/>
  <c r="I122" i="6"/>
  <c r="J122" i="6"/>
  <c r="H122" i="6"/>
  <c r="K122" i="6"/>
  <c r="F123" i="6"/>
  <c r="C123" i="6"/>
  <c r="D123" i="6"/>
  <c r="G123" i="6"/>
  <c r="I123" i="6"/>
  <c r="J123" i="6"/>
  <c r="H123" i="6"/>
  <c r="K123" i="6"/>
  <c r="F124" i="6"/>
  <c r="C124" i="6"/>
  <c r="D124" i="6"/>
  <c r="G124" i="6"/>
  <c r="I124" i="6"/>
  <c r="J124" i="6"/>
  <c r="H124" i="6"/>
  <c r="K124" i="6"/>
  <c r="F125" i="6"/>
  <c r="C125" i="6"/>
  <c r="D125" i="6"/>
  <c r="G125" i="6"/>
  <c r="I125" i="6"/>
  <c r="J125" i="6"/>
  <c r="H125" i="6"/>
  <c r="K125" i="6"/>
  <c r="F126" i="6"/>
  <c r="C126" i="6"/>
  <c r="D126" i="6"/>
  <c r="G126" i="6"/>
  <c r="I126" i="6"/>
  <c r="J126" i="6"/>
  <c r="H126" i="6"/>
  <c r="K126" i="6"/>
  <c r="F127" i="6"/>
  <c r="C127" i="6"/>
  <c r="D127" i="6"/>
  <c r="G127" i="6"/>
  <c r="I127" i="6"/>
  <c r="J127" i="6"/>
  <c r="H127" i="6"/>
  <c r="K127" i="6"/>
  <c r="F128" i="6"/>
  <c r="C128" i="6"/>
  <c r="D128" i="6"/>
  <c r="G128" i="6"/>
  <c r="I128" i="6"/>
  <c r="J128" i="6"/>
  <c r="H128" i="6"/>
  <c r="K128" i="6"/>
  <c r="F129" i="6"/>
  <c r="C129" i="6"/>
  <c r="D129" i="6"/>
  <c r="G129" i="6"/>
  <c r="I129" i="6"/>
  <c r="J129" i="6"/>
  <c r="H129" i="6"/>
  <c r="K129" i="6"/>
  <c r="K130" i="6"/>
  <c r="G7" i="7"/>
  <c r="F131" i="6"/>
  <c r="C131" i="6"/>
  <c r="D131" i="6"/>
  <c r="G131" i="6"/>
  <c r="I131" i="6"/>
  <c r="J131" i="6"/>
  <c r="H131" i="6"/>
  <c r="K131" i="6"/>
  <c r="K132" i="6"/>
  <c r="G8" i="7"/>
  <c r="C133" i="6"/>
  <c r="D133" i="6"/>
  <c r="G133" i="6"/>
  <c r="I133" i="6"/>
  <c r="J133" i="6"/>
  <c r="H133" i="6"/>
  <c r="K133" i="6"/>
  <c r="C134" i="6"/>
  <c r="D134" i="6"/>
  <c r="G134" i="6"/>
  <c r="I134" i="6"/>
  <c r="J134" i="6"/>
  <c r="H134" i="6"/>
  <c r="K134" i="6"/>
  <c r="F135" i="6"/>
  <c r="C135" i="6"/>
  <c r="D135" i="6"/>
  <c r="G135" i="6"/>
  <c r="I135" i="6"/>
  <c r="J135" i="6"/>
  <c r="H135" i="6"/>
  <c r="K135" i="6"/>
  <c r="D136" i="6"/>
  <c r="G136" i="6"/>
  <c r="I136" i="6"/>
  <c r="J136" i="6"/>
  <c r="H136" i="6"/>
  <c r="K136" i="6"/>
  <c r="K137" i="6"/>
  <c r="G9" i="7"/>
  <c r="C67" i="6"/>
  <c r="D67" i="6"/>
  <c r="G67" i="6"/>
  <c r="I65" i="6"/>
  <c r="I67" i="6"/>
  <c r="J67" i="6"/>
  <c r="H67" i="6"/>
  <c r="K67" i="6"/>
  <c r="C68" i="6"/>
  <c r="D68" i="6"/>
  <c r="G68" i="6"/>
  <c r="I68" i="6"/>
  <c r="J68" i="6"/>
  <c r="H68" i="6"/>
  <c r="K68" i="6"/>
  <c r="C69" i="6"/>
  <c r="D69" i="6"/>
  <c r="G69" i="6"/>
  <c r="I69" i="6"/>
  <c r="J69" i="6"/>
  <c r="H69" i="6"/>
  <c r="K69" i="6"/>
  <c r="C70" i="6"/>
  <c r="D70" i="6"/>
  <c r="G70" i="6"/>
  <c r="I70" i="6"/>
  <c r="J70" i="6"/>
  <c r="H70" i="6"/>
  <c r="K70" i="6"/>
  <c r="C71" i="6"/>
  <c r="D71" i="6"/>
  <c r="G71" i="6"/>
  <c r="I71" i="6"/>
  <c r="J71" i="6"/>
  <c r="H71" i="6"/>
  <c r="K71" i="6"/>
  <c r="C72" i="6"/>
  <c r="D72" i="6"/>
  <c r="G72" i="6"/>
  <c r="I72" i="6"/>
  <c r="J72" i="6"/>
  <c r="H72" i="6"/>
  <c r="K72" i="6"/>
  <c r="C73" i="6"/>
  <c r="D73" i="6"/>
  <c r="G73" i="6"/>
  <c r="I73" i="6"/>
  <c r="J73" i="6"/>
  <c r="H73" i="6"/>
  <c r="K73" i="6"/>
  <c r="C74" i="6"/>
  <c r="D74" i="6"/>
  <c r="G74" i="6"/>
  <c r="I74" i="6"/>
  <c r="J74" i="6"/>
  <c r="H74" i="6"/>
  <c r="K74" i="6"/>
  <c r="C75" i="6"/>
  <c r="D75" i="6"/>
  <c r="G75" i="6"/>
  <c r="I75" i="6"/>
  <c r="J75" i="6"/>
  <c r="H75" i="6"/>
  <c r="K75" i="6"/>
  <c r="C76" i="6"/>
  <c r="D76" i="6"/>
  <c r="G76" i="6"/>
  <c r="I76" i="6"/>
  <c r="J76" i="6"/>
  <c r="H76" i="6"/>
  <c r="K76" i="6"/>
  <c r="C77" i="6"/>
  <c r="D77" i="6"/>
  <c r="G77" i="6"/>
  <c r="I77" i="6"/>
  <c r="J77" i="6"/>
  <c r="H77" i="6"/>
  <c r="K77" i="6"/>
  <c r="C78" i="6"/>
  <c r="D78" i="6"/>
  <c r="G78" i="6"/>
  <c r="I78" i="6"/>
  <c r="J78" i="6"/>
  <c r="H78" i="6"/>
  <c r="K78" i="6"/>
  <c r="K79" i="6"/>
  <c r="F6" i="7"/>
  <c r="F80" i="6"/>
  <c r="C80" i="6"/>
  <c r="D80" i="6"/>
  <c r="G80" i="6"/>
  <c r="I80" i="6"/>
  <c r="J80" i="6"/>
  <c r="H80" i="6"/>
  <c r="K80" i="6"/>
  <c r="F81" i="6"/>
  <c r="C81" i="6"/>
  <c r="D81" i="6"/>
  <c r="G81" i="6"/>
  <c r="I81" i="6"/>
  <c r="J81" i="6"/>
  <c r="H81" i="6"/>
  <c r="K81" i="6"/>
  <c r="F82" i="6"/>
  <c r="C82" i="6"/>
  <c r="D82" i="6"/>
  <c r="G82" i="6"/>
  <c r="I82" i="6"/>
  <c r="J82" i="6"/>
  <c r="H82" i="6"/>
  <c r="K82" i="6"/>
  <c r="F83" i="6"/>
  <c r="C83" i="6"/>
  <c r="D83" i="6"/>
  <c r="G83" i="6"/>
  <c r="I83" i="6"/>
  <c r="J83" i="6"/>
  <c r="H83" i="6"/>
  <c r="K83" i="6"/>
  <c r="F84" i="6"/>
  <c r="C84" i="6"/>
  <c r="D84" i="6"/>
  <c r="G84" i="6"/>
  <c r="I84" i="6"/>
  <c r="J84" i="6"/>
  <c r="H84" i="6"/>
  <c r="K84" i="6"/>
  <c r="F85" i="6"/>
  <c r="C85" i="6"/>
  <c r="D85" i="6"/>
  <c r="G85" i="6"/>
  <c r="I85" i="6"/>
  <c r="J85" i="6"/>
  <c r="H85" i="6"/>
  <c r="K85" i="6"/>
  <c r="F86" i="6"/>
  <c r="C86" i="6"/>
  <c r="D86" i="6"/>
  <c r="G86" i="6"/>
  <c r="I86" i="6"/>
  <c r="J86" i="6"/>
  <c r="H86" i="6"/>
  <c r="K86" i="6"/>
  <c r="F87" i="6"/>
  <c r="C87" i="6"/>
  <c r="D87" i="6"/>
  <c r="G87" i="6"/>
  <c r="I87" i="6"/>
  <c r="J87" i="6"/>
  <c r="H87" i="6"/>
  <c r="K87" i="6"/>
  <c r="F88" i="6"/>
  <c r="C88" i="6"/>
  <c r="D88" i="6"/>
  <c r="G88" i="6"/>
  <c r="I88" i="6"/>
  <c r="J88" i="6"/>
  <c r="H88" i="6"/>
  <c r="K88" i="6"/>
  <c r="F89" i="6"/>
  <c r="C89" i="6"/>
  <c r="D89" i="6"/>
  <c r="G89" i="6"/>
  <c r="I89" i="6"/>
  <c r="J89" i="6"/>
  <c r="H89" i="6"/>
  <c r="K89" i="6"/>
  <c r="K90" i="6"/>
  <c r="F7" i="7"/>
  <c r="F91" i="6"/>
  <c r="C91" i="6"/>
  <c r="D91" i="6"/>
  <c r="G91" i="6"/>
  <c r="I91" i="6"/>
  <c r="J91" i="6"/>
  <c r="H91" i="6"/>
  <c r="K91" i="6"/>
  <c r="K92" i="6"/>
  <c r="F8" i="7"/>
  <c r="C93" i="6"/>
  <c r="D93" i="6"/>
  <c r="G93" i="6"/>
  <c r="I93" i="6"/>
  <c r="J93" i="6"/>
  <c r="H93" i="6"/>
  <c r="K93" i="6"/>
  <c r="C94" i="6"/>
  <c r="D94" i="6"/>
  <c r="G94" i="6"/>
  <c r="I94" i="6"/>
  <c r="J94" i="6"/>
  <c r="H94" i="6"/>
  <c r="K94" i="6"/>
  <c r="F95" i="6"/>
  <c r="C95" i="6"/>
  <c r="D95" i="6"/>
  <c r="G95" i="6"/>
  <c r="I95" i="6"/>
  <c r="J95" i="6"/>
  <c r="H95" i="6"/>
  <c r="K95" i="6"/>
  <c r="D96" i="6"/>
  <c r="G96" i="6"/>
  <c r="I96" i="6"/>
  <c r="J96" i="6"/>
  <c r="H96" i="6"/>
  <c r="K96" i="6"/>
  <c r="K97" i="6"/>
  <c r="F9" i="7"/>
  <c r="C35" i="6"/>
  <c r="D35" i="6"/>
  <c r="G35" i="6"/>
  <c r="I33" i="6"/>
  <c r="I35" i="6"/>
  <c r="J35" i="6"/>
  <c r="H35" i="6"/>
  <c r="K35" i="6"/>
  <c r="C36" i="6"/>
  <c r="D36" i="6"/>
  <c r="G36" i="6"/>
  <c r="I36" i="6"/>
  <c r="J36" i="6"/>
  <c r="H36" i="6"/>
  <c r="K36" i="6"/>
  <c r="C37" i="6"/>
  <c r="D37" i="6"/>
  <c r="G37" i="6"/>
  <c r="I37" i="6"/>
  <c r="J37" i="6"/>
  <c r="H37" i="6"/>
  <c r="K37" i="6"/>
  <c r="C38" i="6"/>
  <c r="D38" i="6"/>
  <c r="G38" i="6"/>
  <c r="I38" i="6"/>
  <c r="J38" i="6"/>
  <c r="H38" i="6"/>
  <c r="K38" i="6"/>
  <c r="C39" i="6"/>
  <c r="D39" i="6"/>
  <c r="G39" i="6"/>
  <c r="I39" i="6"/>
  <c r="J39" i="6"/>
  <c r="H39" i="6"/>
  <c r="K39" i="6"/>
  <c r="C40" i="6"/>
  <c r="D40" i="6"/>
  <c r="G40" i="6"/>
  <c r="I40" i="6"/>
  <c r="J40" i="6"/>
  <c r="H40" i="6"/>
  <c r="K40" i="6"/>
  <c r="C41" i="6"/>
  <c r="D41" i="6"/>
  <c r="G41" i="6"/>
  <c r="I41" i="6"/>
  <c r="J41" i="6"/>
  <c r="H41" i="6"/>
  <c r="K41" i="6"/>
  <c r="C42" i="6"/>
  <c r="D42" i="6"/>
  <c r="G42" i="6"/>
  <c r="I42" i="6"/>
  <c r="J42" i="6"/>
  <c r="H42" i="6"/>
  <c r="K42" i="6"/>
  <c r="K43" i="6"/>
  <c r="E6" i="7"/>
  <c r="F44" i="6"/>
  <c r="C44" i="6"/>
  <c r="D44" i="6"/>
  <c r="G44" i="6"/>
  <c r="I44" i="6"/>
  <c r="J44" i="6"/>
  <c r="H44" i="6"/>
  <c r="K44" i="6"/>
  <c r="F45" i="6"/>
  <c r="C45" i="6"/>
  <c r="D45" i="6"/>
  <c r="G45" i="6"/>
  <c r="I45" i="6"/>
  <c r="J45" i="6"/>
  <c r="H45" i="6"/>
  <c r="K45" i="6"/>
  <c r="F46" i="6"/>
  <c r="C46" i="6"/>
  <c r="D46" i="6"/>
  <c r="G46" i="6"/>
  <c r="I46" i="6"/>
  <c r="J46" i="6"/>
  <c r="H46" i="6"/>
  <c r="K46" i="6"/>
  <c r="F47" i="6"/>
  <c r="C47" i="6"/>
  <c r="D47" i="6"/>
  <c r="G47" i="6"/>
  <c r="I47" i="6"/>
  <c r="J47" i="6"/>
  <c r="H47" i="6"/>
  <c r="K47" i="6"/>
  <c r="F48" i="6"/>
  <c r="C48" i="6"/>
  <c r="D48" i="6"/>
  <c r="G48" i="6"/>
  <c r="I48" i="6"/>
  <c r="J48" i="6"/>
  <c r="H48" i="6"/>
  <c r="K48" i="6"/>
  <c r="F49" i="6"/>
  <c r="C49" i="6"/>
  <c r="D49" i="6"/>
  <c r="G49" i="6"/>
  <c r="I49" i="6"/>
  <c r="J49" i="6"/>
  <c r="H49" i="6"/>
  <c r="K49" i="6"/>
  <c r="F50" i="6"/>
  <c r="C50" i="6"/>
  <c r="D50" i="6"/>
  <c r="G50" i="6"/>
  <c r="I50" i="6"/>
  <c r="J50" i="6"/>
  <c r="H50" i="6"/>
  <c r="K50" i="6"/>
  <c r="F51" i="6"/>
  <c r="C51" i="6"/>
  <c r="D51" i="6"/>
  <c r="G51" i="6"/>
  <c r="I51" i="6"/>
  <c r="J51" i="6"/>
  <c r="H51" i="6"/>
  <c r="K51" i="6"/>
  <c r="F52" i="6"/>
  <c r="C52" i="6"/>
  <c r="D52" i="6"/>
  <c r="G52" i="6"/>
  <c r="I52" i="6"/>
  <c r="J52" i="6"/>
  <c r="H52" i="6"/>
  <c r="K52" i="6"/>
  <c r="F53" i="6"/>
  <c r="C53" i="6"/>
  <c r="D53" i="6"/>
  <c r="G53" i="6"/>
  <c r="I53" i="6"/>
  <c r="J53" i="6"/>
  <c r="H53" i="6"/>
  <c r="K53" i="6"/>
  <c r="K54" i="6"/>
  <c r="E7" i="7"/>
  <c r="F55" i="6"/>
  <c r="C55" i="6"/>
  <c r="D55" i="6"/>
  <c r="G55" i="6"/>
  <c r="I55" i="6"/>
  <c r="J55" i="6"/>
  <c r="H55" i="6"/>
  <c r="K55" i="6"/>
  <c r="K56" i="6"/>
  <c r="E8" i="7"/>
  <c r="C57" i="6"/>
  <c r="D57" i="6"/>
  <c r="G57" i="6"/>
  <c r="I57" i="6"/>
  <c r="J57" i="6"/>
  <c r="H57" i="6"/>
  <c r="K57" i="6"/>
  <c r="C58" i="6"/>
  <c r="D58" i="6"/>
  <c r="G58" i="6"/>
  <c r="I58" i="6"/>
  <c r="J58" i="6"/>
  <c r="H58" i="6"/>
  <c r="K58" i="6"/>
  <c r="F59" i="6"/>
  <c r="C59" i="6"/>
  <c r="D59" i="6"/>
  <c r="G59" i="6"/>
  <c r="I59" i="6"/>
  <c r="J59" i="6"/>
  <c r="H59" i="6"/>
  <c r="K59" i="6"/>
  <c r="D60" i="6"/>
  <c r="G60" i="6"/>
  <c r="I60" i="6"/>
  <c r="J60" i="6"/>
  <c r="H60" i="6"/>
  <c r="K60" i="6"/>
  <c r="K61" i="6"/>
  <c r="E9" i="7"/>
  <c r="C7" i="6"/>
  <c r="D7" i="6"/>
  <c r="G7" i="6"/>
  <c r="I7" i="6"/>
  <c r="J7" i="6"/>
  <c r="H7" i="6"/>
  <c r="K7" i="6"/>
  <c r="C8" i="6"/>
  <c r="D8" i="6"/>
  <c r="G8" i="6"/>
  <c r="I8" i="6"/>
  <c r="J8" i="6"/>
  <c r="H8" i="6"/>
  <c r="K8" i="6"/>
  <c r="C9" i="6"/>
  <c r="D9" i="6"/>
  <c r="G9" i="6"/>
  <c r="I9" i="6"/>
  <c r="J9" i="6"/>
  <c r="H9" i="6"/>
  <c r="K9" i="6"/>
  <c r="C10" i="6"/>
  <c r="D10" i="6"/>
  <c r="G10" i="6"/>
  <c r="I10" i="6"/>
  <c r="J10" i="6"/>
  <c r="H10" i="6"/>
  <c r="K10" i="6"/>
  <c r="K11" i="6"/>
  <c r="D6" i="7"/>
  <c r="F12" i="6"/>
  <c r="C12" i="6"/>
  <c r="D12" i="6"/>
  <c r="G12" i="6"/>
  <c r="I12" i="6"/>
  <c r="J12" i="6"/>
  <c r="H12" i="6"/>
  <c r="K12" i="6"/>
  <c r="F13" i="6"/>
  <c r="C13" i="6"/>
  <c r="D13" i="6"/>
  <c r="G13" i="6"/>
  <c r="I13" i="6"/>
  <c r="J13" i="6"/>
  <c r="H13" i="6"/>
  <c r="K13" i="6"/>
  <c r="F14" i="6"/>
  <c r="C14" i="6"/>
  <c r="D14" i="6"/>
  <c r="G14" i="6"/>
  <c r="I14" i="6"/>
  <c r="J14" i="6"/>
  <c r="H14" i="6"/>
  <c r="K14" i="6"/>
  <c r="F15" i="6"/>
  <c r="C15" i="6"/>
  <c r="D15" i="6"/>
  <c r="G15" i="6"/>
  <c r="I15" i="6"/>
  <c r="J15" i="6"/>
  <c r="H15" i="6"/>
  <c r="K15" i="6"/>
  <c r="F16" i="6"/>
  <c r="C16" i="6"/>
  <c r="D16" i="6"/>
  <c r="G16" i="6"/>
  <c r="I16" i="6"/>
  <c r="J16" i="6"/>
  <c r="H16" i="6"/>
  <c r="K16" i="6"/>
  <c r="F17" i="6"/>
  <c r="C17" i="6"/>
  <c r="D17" i="6"/>
  <c r="G17" i="6"/>
  <c r="I17" i="6"/>
  <c r="J17" i="6"/>
  <c r="H17" i="6"/>
  <c r="K17" i="6"/>
  <c r="F18" i="6"/>
  <c r="C18" i="6"/>
  <c r="D18" i="6"/>
  <c r="G18" i="6"/>
  <c r="I18" i="6"/>
  <c r="J18" i="6"/>
  <c r="H18" i="6"/>
  <c r="K18" i="6"/>
  <c r="F19" i="6"/>
  <c r="C19" i="6"/>
  <c r="D19" i="6"/>
  <c r="G19" i="6"/>
  <c r="I19" i="6"/>
  <c r="J19" i="6"/>
  <c r="H19" i="6"/>
  <c r="K19" i="6"/>
  <c r="F20" i="6"/>
  <c r="C20" i="6"/>
  <c r="D20" i="6"/>
  <c r="G20" i="6"/>
  <c r="I20" i="6"/>
  <c r="J20" i="6"/>
  <c r="H20" i="6"/>
  <c r="K20" i="6"/>
  <c r="F21" i="6"/>
  <c r="C21" i="6"/>
  <c r="D21" i="6"/>
  <c r="G21" i="6"/>
  <c r="I21" i="6"/>
  <c r="J21" i="6"/>
  <c r="H21" i="6"/>
  <c r="K21" i="6"/>
  <c r="K22" i="6"/>
  <c r="D7" i="7"/>
  <c r="F23" i="6"/>
  <c r="C23" i="6"/>
  <c r="D23" i="6"/>
  <c r="G23" i="6"/>
  <c r="I23" i="6"/>
  <c r="J23" i="6"/>
  <c r="K23" i="6"/>
  <c r="K24" i="6"/>
  <c r="D8" i="7"/>
  <c r="C25" i="6"/>
  <c r="D25" i="6"/>
  <c r="G25" i="6"/>
  <c r="I25" i="6"/>
  <c r="J25" i="6"/>
  <c r="K25" i="6"/>
  <c r="C26" i="6"/>
  <c r="D26" i="6"/>
  <c r="G26" i="6"/>
  <c r="I26" i="6"/>
  <c r="J26" i="6"/>
  <c r="K26" i="6"/>
  <c r="F27" i="6"/>
  <c r="C27" i="6"/>
  <c r="D27" i="6"/>
  <c r="G27" i="6"/>
  <c r="I27" i="6"/>
  <c r="J27" i="6"/>
  <c r="K27" i="6"/>
  <c r="D28" i="6"/>
  <c r="G28" i="6"/>
  <c r="I28" i="6"/>
  <c r="J28" i="6"/>
  <c r="K28" i="6"/>
  <c r="K29" i="6"/>
  <c r="D9" i="7"/>
  <c r="J43" i="6"/>
  <c r="J79" i="6"/>
  <c r="J119" i="6"/>
  <c r="J163" i="6"/>
  <c r="D10" i="7"/>
  <c r="D16" i="7"/>
  <c r="D17" i="7"/>
  <c r="D18" i="7"/>
  <c r="D19" i="7"/>
  <c r="D45" i="7"/>
  <c r="D47" i="7"/>
  <c r="D56" i="7"/>
  <c r="D57" i="7"/>
  <c r="D58" i="7"/>
  <c r="D61" i="7"/>
  <c r="D62" i="7"/>
  <c r="D63" i="7"/>
  <c r="D64" i="7"/>
  <c r="E10" i="7"/>
  <c r="E16" i="7"/>
  <c r="E17" i="7"/>
  <c r="E18" i="7"/>
  <c r="E19" i="7"/>
  <c r="E20" i="7"/>
  <c r="E21" i="7"/>
  <c r="E22" i="7"/>
  <c r="E23" i="7"/>
  <c r="E45" i="7"/>
  <c r="E47" i="7"/>
  <c r="E56" i="7"/>
  <c r="E57" i="7"/>
  <c r="E58" i="7"/>
  <c r="E61" i="7"/>
  <c r="E62" i="7"/>
  <c r="E63" i="7"/>
  <c r="E64" i="7"/>
  <c r="F10" i="7"/>
  <c r="F16" i="7"/>
  <c r="F17" i="7"/>
  <c r="F18" i="7"/>
  <c r="F19" i="7"/>
  <c r="F20" i="7"/>
  <c r="F21" i="7"/>
  <c r="F22" i="7"/>
  <c r="F23" i="7"/>
  <c r="F24" i="7"/>
  <c r="F25" i="7"/>
  <c r="F26" i="7"/>
  <c r="F27" i="7"/>
  <c r="F45" i="7"/>
  <c r="F47" i="7"/>
  <c r="F56" i="7"/>
  <c r="F57" i="7"/>
  <c r="F58" i="7"/>
  <c r="F61" i="7"/>
  <c r="F62" i="7"/>
  <c r="F63" i="7"/>
  <c r="F64" i="7"/>
  <c r="G10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45" i="7"/>
  <c r="G47" i="7"/>
  <c r="G56" i="7"/>
  <c r="G57" i="7"/>
  <c r="G58" i="7"/>
  <c r="G61" i="7"/>
  <c r="G62" i="7"/>
  <c r="G63" i="7"/>
  <c r="G64" i="7"/>
  <c r="H10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45" i="7"/>
  <c r="H47" i="7"/>
  <c r="H56" i="7"/>
  <c r="H57" i="7"/>
  <c r="H58" i="7"/>
  <c r="H61" i="7"/>
  <c r="H62" i="7"/>
  <c r="H63" i="7"/>
  <c r="H64" i="7"/>
  <c r="J64" i="7"/>
  <c r="J61" i="7"/>
  <c r="J10" i="7"/>
  <c r="K182" i="6"/>
  <c r="J174" i="6"/>
  <c r="J181" i="6"/>
  <c r="J182" i="6"/>
  <c r="G163" i="6"/>
  <c r="G174" i="6"/>
  <c r="G181" i="6"/>
  <c r="G182" i="6"/>
  <c r="E177" i="6"/>
  <c r="E178" i="6"/>
  <c r="E179" i="6"/>
  <c r="E180" i="6"/>
  <c r="E181" i="6"/>
  <c r="E175" i="6"/>
  <c r="E176" i="6"/>
  <c r="E164" i="6"/>
  <c r="E165" i="6"/>
  <c r="E166" i="6"/>
  <c r="E167" i="6"/>
  <c r="E168" i="6"/>
  <c r="E169" i="6"/>
  <c r="E170" i="6"/>
  <c r="E171" i="6"/>
  <c r="E172" i="6"/>
  <c r="E173" i="6"/>
  <c r="E174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82" i="6"/>
  <c r="D163" i="6"/>
  <c r="D174" i="6"/>
  <c r="D181" i="6"/>
  <c r="D182" i="6"/>
  <c r="B163" i="6"/>
  <c r="B174" i="6"/>
  <c r="B181" i="6"/>
  <c r="B182" i="6"/>
  <c r="J176" i="6"/>
  <c r="G176" i="6"/>
  <c r="D176" i="6"/>
  <c r="B176" i="6"/>
  <c r="K142" i="6"/>
  <c r="J142" i="6"/>
  <c r="I142" i="6"/>
  <c r="H142" i="6"/>
  <c r="G142" i="6"/>
  <c r="F142" i="6"/>
  <c r="E142" i="6"/>
  <c r="D142" i="6"/>
  <c r="C142" i="6"/>
  <c r="B142" i="6"/>
  <c r="K138" i="6"/>
  <c r="J130" i="6"/>
  <c r="J137" i="6"/>
  <c r="J138" i="6"/>
  <c r="G119" i="6"/>
  <c r="G130" i="6"/>
  <c r="G137" i="6"/>
  <c r="G138" i="6"/>
  <c r="E133" i="6"/>
  <c r="E134" i="6"/>
  <c r="E135" i="6"/>
  <c r="E136" i="6"/>
  <c r="E137" i="6"/>
  <c r="E131" i="6"/>
  <c r="E132" i="6"/>
  <c r="E120" i="6"/>
  <c r="E121" i="6"/>
  <c r="E122" i="6"/>
  <c r="E123" i="6"/>
  <c r="E124" i="6"/>
  <c r="E125" i="6"/>
  <c r="E126" i="6"/>
  <c r="E127" i="6"/>
  <c r="E128" i="6"/>
  <c r="E129" i="6"/>
  <c r="E130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38" i="6"/>
  <c r="D119" i="6"/>
  <c r="D130" i="6"/>
  <c r="D137" i="6"/>
  <c r="D138" i="6"/>
  <c r="B119" i="6"/>
  <c r="B130" i="6"/>
  <c r="B137" i="6"/>
  <c r="B138" i="6"/>
  <c r="J132" i="6"/>
  <c r="G132" i="6"/>
  <c r="D132" i="6"/>
  <c r="B132" i="6"/>
  <c r="K102" i="6"/>
  <c r="J102" i="6"/>
  <c r="I102" i="6"/>
  <c r="H102" i="6"/>
  <c r="G102" i="6"/>
  <c r="F102" i="6"/>
  <c r="E102" i="6"/>
  <c r="D102" i="6"/>
  <c r="C102" i="6"/>
  <c r="B102" i="6"/>
  <c r="K98" i="6"/>
  <c r="J90" i="6"/>
  <c r="J97" i="6"/>
  <c r="J98" i="6"/>
  <c r="G79" i="6"/>
  <c r="G90" i="6"/>
  <c r="G97" i="6"/>
  <c r="G98" i="6"/>
  <c r="E93" i="6"/>
  <c r="E94" i="6"/>
  <c r="E95" i="6"/>
  <c r="E96" i="6"/>
  <c r="E97" i="6"/>
  <c r="E91" i="6"/>
  <c r="E92" i="6"/>
  <c r="E80" i="6"/>
  <c r="E81" i="6"/>
  <c r="E82" i="6"/>
  <c r="E83" i="6"/>
  <c r="E84" i="6"/>
  <c r="E85" i="6"/>
  <c r="E86" i="6"/>
  <c r="E87" i="6"/>
  <c r="E88" i="6"/>
  <c r="E89" i="6"/>
  <c r="E90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98" i="6"/>
  <c r="D79" i="6"/>
  <c r="D90" i="6"/>
  <c r="D97" i="6"/>
  <c r="D98" i="6"/>
  <c r="B79" i="6"/>
  <c r="B90" i="6"/>
  <c r="B97" i="6"/>
  <c r="B98" i="6"/>
  <c r="J92" i="6"/>
  <c r="G92" i="6"/>
  <c r="D92" i="6"/>
  <c r="B92" i="6"/>
  <c r="K66" i="6"/>
  <c r="J66" i="6"/>
  <c r="I66" i="6"/>
  <c r="H66" i="6"/>
  <c r="G66" i="6"/>
  <c r="F66" i="6"/>
  <c r="E66" i="6"/>
  <c r="D66" i="6"/>
  <c r="C66" i="6"/>
  <c r="B66" i="6"/>
  <c r="K62" i="6"/>
  <c r="J54" i="6"/>
  <c r="J61" i="6"/>
  <c r="J62" i="6"/>
  <c r="G43" i="6"/>
  <c r="G54" i="6"/>
  <c r="G61" i="6"/>
  <c r="G62" i="6"/>
  <c r="E57" i="6"/>
  <c r="E58" i="6"/>
  <c r="E59" i="6"/>
  <c r="E60" i="6"/>
  <c r="E61" i="6"/>
  <c r="E55" i="6"/>
  <c r="E56" i="6"/>
  <c r="E44" i="6"/>
  <c r="E45" i="6"/>
  <c r="E46" i="6"/>
  <c r="E47" i="6"/>
  <c r="E48" i="6"/>
  <c r="E49" i="6"/>
  <c r="E50" i="6"/>
  <c r="E51" i="6"/>
  <c r="E52" i="6"/>
  <c r="E53" i="6"/>
  <c r="E54" i="6"/>
  <c r="E35" i="6"/>
  <c r="E36" i="6"/>
  <c r="E37" i="6"/>
  <c r="E38" i="6"/>
  <c r="E39" i="6"/>
  <c r="E40" i="6"/>
  <c r="E41" i="6"/>
  <c r="E42" i="6"/>
  <c r="E43" i="6"/>
  <c r="E62" i="6"/>
  <c r="D43" i="6"/>
  <c r="D54" i="6"/>
  <c r="D61" i="6"/>
  <c r="D62" i="6"/>
  <c r="B43" i="6"/>
  <c r="B54" i="6"/>
  <c r="B61" i="6"/>
  <c r="B62" i="6"/>
  <c r="J56" i="6"/>
  <c r="G56" i="6"/>
  <c r="D56" i="6"/>
  <c r="B56" i="6"/>
  <c r="K34" i="6"/>
  <c r="J34" i="6"/>
  <c r="I34" i="6"/>
  <c r="H34" i="6"/>
  <c r="G34" i="6"/>
  <c r="F34" i="6"/>
  <c r="E34" i="6"/>
  <c r="D34" i="6"/>
  <c r="C34" i="6"/>
  <c r="B34" i="6"/>
  <c r="K30" i="6"/>
  <c r="J11" i="6"/>
  <c r="J22" i="6"/>
  <c r="J29" i="6"/>
  <c r="J30" i="6"/>
  <c r="G11" i="6"/>
  <c r="G22" i="6"/>
  <c r="G29" i="6"/>
  <c r="G30" i="6"/>
  <c r="E25" i="6"/>
  <c r="E26" i="6"/>
  <c r="E27" i="6"/>
  <c r="E28" i="6"/>
  <c r="E29" i="6"/>
  <c r="E23" i="6"/>
  <c r="E24" i="6"/>
  <c r="E12" i="6"/>
  <c r="E13" i="6"/>
  <c r="E14" i="6"/>
  <c r="E15" i="6"/>
  <c r="E16" i="6"/>
  <c r="E17" i="6"/>
  <c r="E18" i="6"/>
  <c r="E19" i="6"/>
  <c r="E20" i="6"/>
  <c r="E21" i="6"/>
  <c r="E22" i="6"/>
  <c r="E7" i="6"/>
  <c r="E8" i="6"/>
  <c r="E9" i="6"/>
  <c r="E10" i="6"/>
  <c r="E11" i="6"/>
  <c r="E30" i="6"/>
  <c r="D11" i="6"/>
  <c r="D22" i="6"/>
  <c r="D29" i="6"/>
  <c r="D30" i="6"/>
  <c r="B11" i="6"/>
  <c r="B22" i="6"/>
  <c r="B29" i="6"/>
  <c r="B30" i="6"/>
  <c r="Q16" i="6"/>
  <c r="P19" i="6"/>
  <c r="O25" i="6"/>
  <c r="J24" i="6"/>
  <c r="G24" i="6"/>
  <c r="D24" i="6"/>
  <c r="B24" i="6"/>
  <c r="P22" i="6"/>
</calcChain>
</file>

<file path=xl/sharedStrings.xml><?xml version="1.0" encoding="utf-8"?>
<sst xmlns="http://schemas.openxmlformats.org/spreadsheetml/2006/main" count="265" uniqueCount="142">
  <si>
    <t>Nombre d'intervenants</t>
  </si>
  <si>
    <t>Particuliers</t>
  </si>
  <si>
    <t>Expatriés</t>
  </si>
  <si>
    <t>Publicité / Marketing</t>
  </si>
  <si>
    <t xml:space="preserve">entreprises </t>
  </si>
  <si>
    <t>https://blog.chapkadirect.fr/expatries-francais-2016/</t>
  </si>
  <si>
    <t>Construction du chiffre d'affaire</t>
  </si>
  <si>
    <t>paritculiers</t>
  </si>
  <si>
    <t>Année 1</t>
  </si>
  <si>
    <t>Nombre de personnes</t>
  </si>
  <si>
    <t>taux de consultation</t>
  </si>
  <si>
    <t>Nbre de pers. qui consultent</t>
  </si>
  <si>
    <t>Nombre de messages vers la cible</t>
  </si>
  <si>
    <t>Taux de transformation</t>
  </si>
  <si>
    <t>Nombre d'usagers</t>
  </si>
  <si>
    <t>Frais techniques</t>
  </si>
  <si>
    <t>Consultations par usagé</t>
  </si>
  <si>
    <t>Nombre de consultations</t>
  </si>
  <si>
    <t>CA Consultations</t>
  </si>
  <si>
    <t>Entreprise 1</t>
  </si>
  <si>
    <t>Ratio Usagers - Intervenants</t>
  </si>
  <si>
    <t>Entreprise 2</t>
  </si>
  <si>
    <t>Entreprise 3</t>
  </si>
  <si>
    <t>Entreprise 4</t>
  </si>
  <si>
    <t>Total entreprises</t>
  </si>
  <si>
    <t>Entreprises</t>
  </si>
  <si>
    <t>Cotisation des entreprises/mos</t>
  </si>
  <si>
    <t>Par an</t>
  </si>
  <si>
    <t>CA Abonnements entreprises</t>
  </si>
  <si>
    <t>Expatriés USA</t>
  </si>
  <si>
    <t>CA attendu</t>
  </si>
  <si>
    <t>Compte de Résultat Prévisionnel</t>
  </si>
  <si>
    <t>2018 - 2019</t>
  </si>
  <si>
    <t>2019 - 2020</t>
  </si>
  <si>
    <t>2020 - 2021</t>
  </si>
  <si>
    <t>2021 - 2022</t>
  </si>
  <si>
    <t>2022 - 2023</t>
  </si>
  <si>
    <t>Expatriés UK</t>
  </si>
  <si>
    <t>POSTES</t>
  </si>
  <si>
    <t>Expatriés Allemagne</t>
  </si>
  <si>
    <t>Expatriés Espagne</t>
  </si>
  <si>
    <t>Chiffre d'affaire consultations</t>
  </si>
  <si>
    <t>Jours ouvrés</t>
  </si>
  <si>
    <t>Jours de congé</t>
  </si>
  <si>
    <t>Expatriés Canada</t>
  </si>
  <si>
    <t>Entreprises clientes</t>
  </si>
  <si>
    <t>Expatriés Israel</t>
  </si>
  <si>
    <t>Expatriés Maroc</t>
  </si>
  <si>
    <t>Nbre RV /jour/Int.</t>
  </si>
  <si>
    <t>Nbre Intervenants nécessaires</t>
  </si>
  <si>
    <t>Expatriés Italie</t>
  </si>
  <si>
    <t>Expatriés Algérie</t>
  </si>
  <si>
    <t>Expatriés Chine</t>
  </si>
  <si>
    <t>Rendez-vous donnés par jour</t>
  </si>
  <si>
    <t>Total expatriés</t>
  </si>
  <si>
    <t>Ecoles</t>
  </si>
  <si>
    <t>Total des PRODUITS (A)</t>
  </si>
  <si>
    <t>Ecoles étudiants à l'étranger</t>
  </si>
  <si>
    <t>Charges fixes</t>
  </si>
  <si>
    <t>Développement Site Web V1</t>
  </si>
  <si>
    <t>Total Ecoles</t>
  </si>
  <si>
    <t>Mobilier + Matériel informatique</t>
  </si>
  <si>
    <t>Charges variables</t>
  </si>
  <si>
    <t>Apporteur d'affaire entreprise 1</t>
  </si>
  <si>
    <t>Nombre d'usagers par intervenants</t>
  </si>
  <si>
    <t>Visiteurs du Blog</t>
  </si>
  <si>
    <t>Provinciaux</t>
  </si>
  <si>
    <t>Patients actuels des intervenants</t>
  </si>
  <si>
    <t>Charges d'exploitation</t>
  </si>
  <si>
    <t>Total particuliers</t>
  </si>
  <si>
    <t>Charges externes</t>
  </si>
  <si>
    <t>Loyer</t>
  </si>
  <si>
    <t>Voiture de fonction</t>
  </si>
  <si>
    <t>Frais de déplacement</t>
  </si>
  <si>
    <t>Fournitures non stockées (eau, électricité, gaz)</t>
  </si>
  <si>
    <t>Assurances (locaux, RC prof.)</t>
  </si>
  <si>
    <t>Frais de documentation (adhésions associations)</t>
  </si>
  <si>
    <t>Honoraires (comptable et juriste)</t>
  </si>
  <si>
    <t>Consultations Experts</t>
  </si>
  <si>
    <t>Communication et Publicité</t>
  </si>
  <si>
    <t>Frais de mission et de réception</t>
  </si>
  <si>
    <t>Frais de téléphone et accès internet</t>
  </si>
  <si>
    <t>Charges de personnel</t>
  </si>
  <si>
    <t>CEO</t>
  </si>
  <si>
    <t xml:space="preserve">Total </t>
  </si>
  <si>
    <t>La première année pub = 100% du CA</t>
  </si>
  <si>
    <t>CTO Chef de projet technique</t>
  </si>
  <si>
    <t>Community manager</t>
  </si>
  <si>
    <t>Bloggeur</t>
  </si>
  <si>
    <t>4e année, pub = 25% du CA</t>
  </si>
  <si>
    <t>Developer web</t>
  </si>
  <si>
    <t>5e anné, pub = 15% du CA</t>
  </si>
  <si>
    <t>Pub = 15% du CA en rythme de CA</t>
  </si>
  <si>
    <t>Back office / standard / Gestion relation client</t>
  </si>
  <si>
    <t>Stagiaire - Community management</t>
  </si>
  <si>
    <t>Stagiaire - Developpement Web</t>
  </si>
  <si>
    <t xml:space="preserve">Stagiaire - Service client </t>
  </si>
  <si>
    <t>Apporteur d'affaire entreprise 2</t>
  </si>
  <si>
    <t>Apporteur d'affaire entreprise 3</t>
  </si>
  <si>
    <t>Total des CHARGES (B)</t>
  </si>
  <si>
    <t>Année 2</t>
  </si>
  <si>
    <t>Apporteur d'affaire entreprise 4</t>
  </si>
  <si>
    <t>Résultat avant Impôt (A)-(B)</t>
  </si>
  <si>
    <t>Apporteur d'affaire entreprise 5</t>
  </si>
  <si>
    <t>Impôt sur les bénéfices</t>
  </si>
  <si>
    <t>Apporteur d'affaire entreprise 6</t>
  </si>
  <si>
    <t>RESULTAT NET COMPTABLE</t>
  </si>
  <si>
    <t>Apporteur d'affaire entreprise 7</t>
  </si>
  <si>
    <t>Apporteur d'affaire entreprise 8</t>
  </si>
  <si>
    <t>Apporteur d'affaire entreprise 9</t>
  </si>
  <si>
    <t>Apporteur d'affaire entreprise 10</t>
  </si>
  <si>
    <t>Apporteur d'affaire entreprise 11</t>
  </si>
  <si>
    <t>Entreprise 5</t>
  </si>
  <si>
    <t>Apporteur d'affaire entreprise 12</t>
  </si>
  <si>
    <t>Entreprise 6</t>
  </si>
  <si>
    <t>Entreprise 7</t>
  </si>
  <si>
    <t>Entreprise 8</t>
  </si>
  <si>
    <t>Apporteur d'affaire entreprise 13</t>
  </si>
  <si>
    <t>Apporteur d'affaire entreprise 14</t>
  </si>
  <si>
    <t>Apporteur d'affaire entreprise 15</t>
  </si>
  <si>
    <t>Apporteur d'affaire entreprise 16</t>
  </si>
  <si>
    <t>Apporteur d'affaire entreprise 17</t>
  </si>
  <si>
    <t>Apporteur d'affaire entreprise 18</t>
  </si>
  <si>
    <t>Apporteur d'affaire entreprise 19</t>
  </si>
  <si>
    <t>Apporteur d'affaire entreprise 20</t>
  </si>
  <si>
    <t>Charges financières</t>
  </si>
  <si>
    <t>Charges exceptionnelles</t>
  </si>
  <si>
    <t>Année 3</t>
  </si>
  <si>
    <t>Entreprise 9</t>
  </si>
  <si>
    <t>Entreprise 10</t>
  </si>
  <si>
    <t>Entreprise 11</t>
  </si>
  <si>
    <t>Entreprise 12</t>
  </si>
  <si>
    <t>Année 4</t>
  </si>
  <si>
    <t>Entreprise 13</t>
  </si>
  <si>
    <t>Entreprise 14</t>
  </si>
  <si>
    <t>Entreprise 15</t>
  </si>
  <si>
    <t>Entreprise 16</t>
  </si>
  <si>
    <t>Année 5</t>
  </si>
  <si>
    <t>Entreprise 17</t>
  </si>
  <si>
    <t>Entreprise 18</t>
  </si>
  <si>
    <t>Entreprise 19</t>
  </si>
  <si>
    <t>Entreprise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</si>
</sst>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#,##0.00\ [$€-1]"/>
    <numFmt numFmtId="170" formatCode="#,##0\ [$€-1]"/>
  </numFmts>
  <fonts count="14" x14ac:knownFonts="1">
    <font>
      <sz val="10"/>
      <color rgb="FF000000"/>
      <name val="Arial"/>
    </font>
    <font>
      <sz val="8"/>
      <name val="Arial"/>
    </font>
    <font>
      <sz val="10"/>
      <color rgb="FF000000"/>
      <name val="Arial"/>
    </font>
    <font>
      <sz val="10"/>
      <name val="Arial"/>
    </font>
    <font>
      <sz val="10"/>
      <name val="Arial"/>
    </font>
    <font>
      <sz val="8"/>
      <name val="Arial"/>
    </font>
    <font>
      <u/>
      <sz val="8"/>
      <color rgb="FF0000FF"/>
      <name val="Arial"/>
    </font>
    <font>
      <sz val="8"/>
      <name val="Calibri"/>
    </font>
    <font>
      <sz val="8"/>
      <color rgb="FF000000"/>
      <name val="Calibri"/>
    </font>
    <font>
      <b/>
      <sz val="11"/>
      <color rgb="FF000000"/>
      <name val="Calibri"/>
    </font>
    <font>
      <b/>
      <sz val="8"/>
      <name val="Arial"/>
    </font>
    <font>
      <b/>
      <sz val="8"/>
      <color rgb="FF000000"/>
      <name val="Calibri"/>
    </font>
    <font>
      <sz val="8"/>
      <color rgb="FF000000"/>
      <name val="Inconsolata"/>
    </font>
    <font>
      <sz val="11"/>
      <color rgb="FF000000"/>
      <name val="Inconsolata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3D85C6"/>
        <bgColor rgb="FF3D85C6"/>
      </patternFill>
    </fill>
    <fill>
      <patternFill patternType="solid">
        <fgColor rgb="FFC0C0C0"/>
        <bgColor rgb="FFC0C0C0"/>
      </patternFill>
    </fill>
    <fill>
      <patternFill patternType="solid">
        <fgColor rgb="FF4BACC6"/>
        <bgColor rgb="FF4BACC6"/>
      </patternFill>
    </fill>
    <fill>
      <patternFill patternType="solid">
        <fgColor rgb="FF6AA84F"/>
        <bgColor rgb="FF6AA84F"/>
      </patternFill>
    </fill>
    <fill>
      <patternFill patternType="solid">
        <fgColor rgb="FFEA9999"/>
        <bgColor rgb="FFEA9999"/>
      </patternFill>
    </fill>
    <fill>
      <patternFill patternType="solid">
        <fgColor rgb="FFE06666"/>
        <bgColor rgb="FFE06666"/>
      </patternFill>
    </fill>
    <fill>
      <patternFill patternType="solid">
        <fgColor rgb="FFF9CB9C"/>
        <bgColor rgb="FFF9CB9C"/>
      </patternFill>
    </fill>
    <fill>
      <patternFill patternType="solid">
        <fgColor rgb="FFE69138"/>
        <bgColor rgb="FFE69138"/>
      </patternFill>
    </fill>
    <fill>
      <patternFill patternType="solid">
        <fgColor rgb="FF999999"/>
        <bgColor rgb="FF999999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9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10" fontId="1" fillId="0" borderId="0" xfId="0" applyNumberFormat="1" applyFont="1" applyAlignment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2" borderId="0" xfId="0" applyFont="1" applyFill="1" applyAlignment="1"/>
    <xf numFmtId="10" fontId="8" fillId="2" borderId="0" xfId="0" applyNumberFormat="1" applyFont="1" applyFill="1" applyAlignment="1"/>
    <xf numFmtId="0" fontId="8" fillId="2" borderId="0" xfId="0" applyFont="1" applyFill="1" applyAlignment="1"/>
    <xf numFmtId="0" fontId="10" fillId="6" borderId="1" xfId="0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7" borderId="1" xfId="0" applyFont="1" applyFill="1" applyBorder="1" applyAlignment="1"/>
    <xf numFmtId="0" fontId="8" fillId="2" borderId="1" xfId="0" applyFont="1" applyFill="1" applyBorder="1" applyAlignment="1"/>
    <xf numFmtId="9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9" fontId="5" fillId="2" borderId="1" xfId="0" applyNumberFormat="1" applyFont="1" applyFill="1" applyBorder="1" applyAlignment="1"/>
    <xf numFmtId="3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170" fontId="8" fillId="0" borderId="1" xfId="0" applyNumberFormat="1" applyFont="1" applyBorder="1" applyAlignment="1">
      <alignment horizontal="right"/>
    </xf>
    <xf numFmtId="0" fontId="5" fillId="2" borderId="0" xfId="0" applyFont="1" applyFill="1" applyAlignment="1"/>
    <xf numFmtId="0" fontId="5" fillId="0" borderId="1" xfId="0" applyFont="1" applyBorder="1"/>
    <xf numFmtId="0" fontId="5" fillId="0" borderId="1" xfId="0" applyFont="1" applyBorder="1" applyAlignment="1"/>
    <xf numFmtId="167" fontId="8" fillId="2" borderId="0" xfId="0" applyNumberFormat="1" applyFont="1" applyFill="1" applyAlignment="1">
      <alignment horizontal="right"/>
    </xf>
    <xf numFmtId="9" fontId="12" fillId="2" borderId="1" xfId="0" applyNumberFormat="1" applyFont="1" applyFill="1" applyBorder="1"/>
    <xf numFmtId="9" fontId="12" fillId="2" borderId="1" xfId="0" applyNumberFormat="1" applyFont="1" applyFill="1" applyBorder="1" applyAlignment="1"/>
    <xf numFmtId="0" fontId="8" fillId="0" borderId="1" xfId="0" applyFont="1" applyBorder="1" applyAlignment="1"/>
    <xf numFmtId="0" fontId="8" fillId="8" borderId="1" xfId="0" applyFont="1" applyFill="1" applyBorder="1" applyAlignment="1"/>
    <xf numFmtId="3" fontId="8" fillId="8" borderId="1" xfId="0" applyNumberFormat="1" applyFont="1" applyFill="1" applyBorder="1" applyAlignment="1">
      <alignment horizontal="right"/>
    </xf>
    <xf numFmtId="9" fontId="8" fillId="8" borderId="1" xfId="0" applyNumberFormat="1" applyFont="1" applyFill="1" applyBorder="1" applyAlignment="1"/>
    <xf numFmtId="9" fontId="8" fillId="8" borderId="1" xfId="0" applyNumberFormat="1" applyFont="1" applyFill="1" applyBorder="1" applyAlignment="1"/>
    <xf numFmtId="0" fontId="8" fillId="8" borderId="1" xfId="0" applyFont="1" applyFill="1" applyBorder="1" applyAlignment="1">
      <alignment horizontal="right"/>
    </xf>
    <xf numFmtId="170" fontId="8" fillId="8" borderId="1" xfId="0" applyNumberFormat="1" applyFont="1" applyFill="1" applyBorder="1" applyAlignment="1">
      <alignment horizontal="right"/>
    </xf>
    <xf numFmtId="0" fontId="8" fillId="6" borderId="1" xfId="0" applyFont="1" applyFill="1" applyBorder="1" applyAlignment="1"/>
    <xf numFmtId="0" fontId="8" fillId="5" borderId="1" xfId="0" applyFont="1" applyFill="1" applyBorder="1" applyAlignment="1"/>
    <xf numFmtId="3" fontId="8" fillId="2" borderId="1" xfId="0" applyNumberFormat="1" applyFont="1" applyFill="1" applyBorder="1" applyAlignment="1"/>
    <xf numFmtId="0" fontId="3" fillId="0" borderId="0" xfId="0" applyFont="1" applyAlignment="1"/>
    <xf numFmtId="0" fontId="3" fillId="0" borderId="0" xfId="0" applyFont="1" applyAlignment="1"/>
    <xf numFmtId="1" fontId="8" fillId="2" borderId="1" xfId="0" applyNumberFormat="1" applyFont="1" applyFill="1" applyBorder="1" applyAlignment="1">
      <alignment horizontal="right"/>
    </xf>
    <xf numFmtId="9" fontId="12" fillId="2" borderId="1" xfId="0" applyNumberFormat="1" applyFont="1" applyFill="1" applyBorder="1"/>
    <xf numFmtId="0" fontId="3" fillId="0" borderId="4" xfId="0" applyFont="1" applyBorder="1" applyAlignment="1"/>
    <xf numFmtId="0" fontId="3" fillId="0" borderId="5" xfId="0" applyFont="1" applyBorder="1" applyAlignment="1"/>
    <xf numFmtId="0" fontId="3" fillId="9" borderId="5" xfId="0" applyFont="1" applyFill="1" applyBorder="1" applyAlignment="1"/>
    <xf numFmtId="0" fontId="8" fillId="0" borderId="1" xfId="0" applyFont="1" applyBorder="1" applyAlignment="1"/>
    <xf numFmtId="0" fontId="3" fillId="9" borderId="1" xfId="0" applyFont="1" applyFill="1" applyBorder="1" applyAlignment="1"/>
    <xf numFmtId="0" fontId="8" fillId="0" borderId="1" xfId="0" applyFont="1" applyBorder="1" applyAlignment="1">
      <alignment horizontal="right"/>
    </xf>
    <xf numFmtId="0" fontId="3" fillId="0" borderId="6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3" fillId="0" borderId="4" xfId="0" applyFont="1" applyBorder="1" applyAlignment="1"/>
    <xf numFmtId="0" fontId="3" fillId="0" borderId="5" xfId="0" applyFont="1" applyBorder="1" applyAlignment="1"/>
    <xf numFmtId="3" fontId="8" fillId="0" borderId="1" xfId="0" applyNumberFormat="1" applyFont="1" applyBorder="1" applyAlignment="1"/>
    <xf numFmtId="0" fontId="3" fillId="8" borderId="4" xfId="0" applyFont="1" applyFill="1" applyBorder="1" applyAlignment="1"/>
    <xf numFmtId="0" fontId="12" fillId="2" borderId="1" xfId="0" applyFont="1" applyFill="1" applyBorder="1"/>
    <xf numFmtId="0" fontId="3" fillId="0" borderId="4" xfId="0" applyFont="1" applyBorder="1" applyAlignment="1"/>
    <xf numFmtId="0" fontId="8" fillId="10" borderId="1" xfId="0" applyFont="1" applyFill="1" applyBorder="1" applyAlignment="1">
      <alignment horizontal="right"/>
    </xf>
    <xf numFmtId="0" fontId="8" fillId="11" borderId="1" xfId="0" applyFont="1" applyFill="1" applyBorder="1" applyAlignment="1"/>
    <xf numFmtId="3" fontId="8" fillId="11" borderId="1" xfId="0" applyNumberFormat="1" applyFont="1" applyFill="1" applyBorder="1" applyAlignment="1">
      <alignment horizontal="right"/>
    </xf>
    <xf numFmtId="9" fontId="8" fillId="11" borderId="1" xfId="0" applyNumberFormat="1" applyFont="1" applyFill="1" applyBorder="1" applyAlignment="1"/>
    <xf numFmtId="9" fontId="8" fillId="11" borderId="1" xfId="0" applyNumberFormat="1" applyFont="1" applyFill="1" applyBorder="1" applyAlignment="1"/>
    <xf numFmtId="0" fontId="8" fillId="11" borderId="1" xfId="0" applyFont="1" applyFill="1" applyBorder="1" applyAlignment="1">
      <alignment horizontal="right"/>
    </xf>
    <xf numFmtId="170" fontId="8" fillId="11" borderId="1" xfId="0" applyNumberFormat="1" applyFont="1" applyFill="1" applyBorder="1" applyAlignment="1">
      <alignment horizontal="right"/>
    </xf>
    <xf numFmtId="0" fontId="8" fillId="12" borderId="1" xfId="0" applyFont="1" applyFill="1" applyBorder="1" applyAlignment="1"/>
    <xf numFmtId="170" fontId="3" fillId="0" borderId="5" xfId="0" applyNumberFormat="1" applyFont="1" applyBorder="1" applyAlignment="1">
      <alignment horizontal="right"/>
    </xf>
    <xf numFmtId="0" fontId="8" fillId="2" borderId="1" xfId="0" applyFont="1" applyFill="1" applyBorder="1" applyAlignment="1"/>
    <xf numFmtId="0" fontId="8" fillId="13" borderId="1" xfId="0" applyFont="1" applyFill="1" applyBorder="1" applyAlignment="1"/>
    <xf numFmtId="170" fontId="3" fillId="0" borderId="5" xfId="0" applyNumberFormat="1" applyFont="1" applyBorder="1" applyAlignment="1">
      <alignment horizontal="right"/>
    </xf>
    <xf numFmtId="3" fontId="8" fillId="13" borderId="1" xfId="0" applyNumberFormat="1" applyFont="1" applyFill="1" applyBorder="1" applyAlignment="1">
      <alignment horizontal="right"/>
    </xf>
    <xf numFmtId="9" fontId="5" fillId="13" borderId="1" xfId="0" applyNumberFormat="1" applyFont="1" applyFill="1" applyBorder="1" applyAlignment="1"/>
    <xf numFmtId="9" fontId="5" fillId="13" borderId="1" xfId="0" applyNumberFormat="1" applyFont="1" applyFill="1" applyBorder="1" applyAlignment="1"/>
    <xf numFmtId="0" fontId="8" fillId="13" borderId="1" xfId="0" applyFont="1" applyFill="1" applyBorder="1" applyAlignment="1">
      <alignment horizontal="right"/>
    </xf>
    <xf numFmtId="0" fontId="12" fillId="13" borderId="1" xfId="0" applyFont="1" applyFill="1" applyBorder="1"/>
    <xf numFmtId="170" fontId="8" fillId="13" borderId="1" xfId="0" applyNumberFormat="1" applyFont="1" applyFill="1" applyBorder="1" applyAlignment="1">
      <alignment horizontal="right"/>
    </xf>
    <xf numFmtId="0" fontId="8" fillId="6" borderId="1" xfId="0" applyFont="1" applyFill="1" applyBorder="1" applyAlignment="1"/>
    <xf numFmtId="0" fontId="8" fillId="14" borderId="1" xfId="0" applyFont="1" applyFill="1" applyBorder="1" applyAlignment="1"/>
    <xf numFmtId="170" fontId="3" fillId="9" borderId="5" xfId="0" applyNumberFormat="1" applyFont="1" applyFill="1" applyBorder="1" applyAlignment="1">
      <alignment horizontal="right"/>
    </xf>
    <xf numFmtId="9" fontId="12" fillId="2" borderId="1" xfId="0" applyNumberFormat="1" applyFont="1" applyFill="1" applyBorder="1" applyAlignment="1"/>
    <xf numFmtId="170" fontId="3" fillId="0" borderId="0" xfId="0" applyNumberFormat="1" applyFont="1" applyAlignment="1"/>
    <xf numFmtId="0" fontId="3" fillId="8" borderId="4" xfId="0" applyFont="1" applyFill="1" applyBorder="1" applyAlignment="1"/>
    <xf numFmtId="170" fontId="3" fillId="0" borderId="5" xfId="0" applyNumberFormat="1" applyFont="1" applyBorder="1" applyAlignment="1"/>
    <xf numFmtId="10" fontId="12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12" fillId="2" borderId="0" xfId="0" applyFont="1" applyFill="1"/>
    <xf numFmtId="0" fontId="3" fillId="4" borderId="4" xfId="0" applyFont="1" applyFill="1" applyBorder="1" applyAlignment="1"/>
    <xf numFmtId="0" fontId="3" fillId="0" borderId="1" xfId="0" applyFont="1" applyBorder="1" applyAlignment="1"/>
    <xf numFmtId="0" fontId="8" fillId="15" borderId="1" xfId="0" applyFont="1" applyFill="1" applyBorder="1" applyAlignment="1"/>
    <xf numFmtId="170" fontId="3" fillId="0" borderId="5" xfId="0" applyNumberFormat="1" applyFont="1" applyBorder="1" applyAlignment="1"/>
    <xf numFmtId="170" fontId="3" fillId="0" borderId="5" xfId="0" applyNumberFormat="1" applyFont="1" applyBorder="1" applyAlignment="1">
      <alignment horizontal="right"/>
    </xf>
    <xf numFmtId="3" fontId="8" fillId="15" borderId="1" xfId="0" applyNumberFormat="1" applyFont="1" applyFill="1" applyBorder="1" applyAlignment="1"/>
    <xf numFmtId="10" fontId="8" fillId="15" borderId="1" xfId="0" applyNumberFormat="1" applyFont="1" applyFill="1" applyBorder="1" applyAlignment="1"/>
    <xf numFmtId="0" fontId="3" fillId="4" borderId="4" xfId="0" applyFont="1" applyFill="1" applyBorder="1" applyAlignment="1"/>
    <xf numFmtId="0" fontId="8" fillId="15" borderId="1" xfId="0" applyFont="1" applyFill="1" applyBorder="1" applyAlignment="1"/>
    <xf numFmtId="0" fontId="3" fillId="2" borderId="1" xfId="0" applyFont="1" applyFill="1" applyBorder="1" applyAlignment="1"/>
    <xf numFmtId="170" fontId="8" fillId="15" borderId="1" xfId="0" applyNumberFormat="1" applyFont="1" applyFill="1" applyBorder="1" applyAlignment="1"/>
    <xf numFmtId="0" fontId="3" fillId="0" borderId="4" xfId="0" applyFont="1" applyBorder="1" applyAlignment="1"/>
    <xf numFmtId="3" fontId="8" fillId="2" borderId="0" xfId="0" applyNumberFormat="1" applyFont="1" applyFill="1" applyAlignment="1"/>
    <xf numFmtId="167" fontId="8" fillId="2" borderId="0" xfId="0" applyNumberFormat="1" applyFont="1" applyFill="1" applyAlignment="1"/>
    <xf numFmtId="0" fontId="8" fillId="16" borderId="1" xfId="0" applyFont="1" applyFill="1" applyBorder="1" applyAlignment="1"/>
    <xf numFmtId="0" fontId="3" fillId="0" borderId="7" xfId="0" applyFont="1" applyBorder="1" applyAlignment="1"/>
    <xf numFmtId="3" fontId="8" fillId="16" borderId="2" xfId="0" applyNumberFormat="1" applyFont="1" applyFill="1" applyBorder="1" applyAlignment="1"/>
    <xf numFmtId="10" fontId="8" fillId="2" borderId="8" xfId="0" applyNumberFormat="1" applyFont="1" applyFill="1" applyBorder="1" applyAlignment="1"/>
    <xf numFmtId="3" fontId="8" fillId="16" borderId="1" xfId="0" applyNumberFormat="1" applyFont="1" applyFill="1" applyBorder="1" applyAlignment="1"/>
    <xf numFmtId="170" fontId="8" fillId="16" borderId="1" xfId="0" applyNumberFormat="1" applyFont="1" applyFill="1" applyBorder="1" applyAlignment="1"/>
    <xf numFmtId="10" fontId="8" fillId="2" borderId="0" xfId="0" applyNumberFormat="1" applyFont="1" applyFill="1" applyAlignment="1">
      <alignment horizontal="right"/>
    </xf>
    <xf numFmtId="0" fontId="5" fillId="6" borderId="1" xfId="0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/>
    <xf numFmtId="167" fontId="8" fillId="0" borderId="1" xfId="0" applyNumberFormat="1" applyFont="1" applyBorder="1" applyAlignment="1">
      <alignment horizontal="right"/>
    </xf>
    <xf numFmtId="10" fontId="12" fillId="2" borderId="1" xfId="0" applyNumberFormat="1" applyFont="1" applyFill="1" applyBorder="1"/>
    <xf numFmtId="10" fontId="12" fillId="2" borderId="1" xfId="0" applyNumberFormat="1" applyFont="1" applyFill="1" applyBorder="1" applyAlignment="1"/>
    <xf numFmtId="3" fontId="8" fillId="2" borderId="9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167" fontId="8" fillId="0" borderId="9" xfId="0" applyNumberFormat="1" applyFont="1" applyBorder="1" applyAlignment="1">
      <alignment horizontal="right"/>
    </xf>
    <xf numFmtId="0" fontId="8" fillId="2" borderId="9" xfId="0" applyFont="1" applyFill="1" applyBorder="1" applyAlignment="1"/>
    <xf numFmtId="0" fontId="8" fillId="8" borderId="2" xfId="0" applyFont="1" applyFill="1" applyBorder="1" applyAlignment="1"/>
    <xf numFmtId="3" fontId="8" fillId="8" borderId="10" xfId="0" applyNumberFormat="1" applyFont="1" applyFill="1" applyBorder="1" applyAlignment="1">
      <alignment horizontal="right"/>
    </xf>
    <xf numFmtId="10" fontId="8" fillId="8" borderId="10" xfId="0" applyNumberFormat="1" applyFont="1" applyFill="1" applyBorder="1" applyAlignment="1"/>
    <xf numFmtId="0" fontId="8" fillId="8" borderId="10" xfId="0" applyFont="1" applyFill="1" applyBorder="1" applyAlignment="1"/>
    <xf numFmtId="0" fontId="8" fillId="8" borderId="10" xfId="0" applyFont="1" applyFill="1" applyBorder="1" applyAlignment="1">
      <alignment horizontal="right"/>
    </xf>
    <xf numFmtId="167" fontId="8" fillId="8" borderId="3" xfId="0" applyNumberFormat="1" applyFont="1" applyFill="1" applyBorder="1" applyAlignment="1">
      <alignment horizontal="right"/>
    </xf>
    <xf numFmtId="0" fontId="8" fillId="5" borderId="7" xfId="0" applyFont="1" applyFill="1" applyBorder="1" applyAlignment="1"/>
    <xf numFmtId="0" fontId="3" fillId="4" borderId="4" xfId="0" applyFont="1" applyFill="1" applyBorder="1" applyAlignment="1"/>
    <xf numFmtId="3" fontId="8" fillId="2" borderId="7" xfId="0" applyNumberFormat="1" applyFont="1" applyFill="1" applyBorder="1" applyAlignment="1"/>
    <xf numFmtId="0" fontId="3" fillId="0" borderId="1" xfId="0" applyFont="1" applyBorder="1" applyAlignment="1"/>
    <xf numFmtId="1" fontId="8" fillId="2" borderId="7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/>
    <xf numFmtId="3" fontId="8" fillId="2" borderId="7" xfId="0" applyNumberFormat="1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167" fontId="8" fillId="0" borderId="7" xfId="0" applyNumberFormat="1" applyFont="1" applyBorder="1" applyAlignment="1">
      <alignment horizontal="right"/>
    </xf>
    <xf numFmtId="0" fontId="3" fillId="2" borderId="4" xfId="0" applyFont="1" applyFill="1" applyBorder="1" applyAlignment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8" borderId="4" xfId="0" applyFont="1" applyFill="1" applyBorder="1" applyAlignment="1"/>
    <xf numFmtId="0" fontId="3" fillId="3" borderId="1" xfId="0" applyFont="1" applyFill="1" applyBorder="1" applyAlignment="1"/>
    <xf numFmtId="170" fontId="3" fillId="3" borderId="5" xfId="0" applyNumberFormat="1" applyFont="1" applyFill="1" applyBorder="1" applyAlignment="1"/>
    <xf numFmtId="170" fontId="3" fillId="3" borderId="5" xfId="0" applyNumberFormat="1" applyFont="1" applyFill="1" applyBorder="1" applyAlignment="1">
      <alignment horizontal="right"/>
    </xf>
    <xf numFmtId="0" fontId="8" fillId="5" borderId="9" xfId="0" applyFont="1" applyFill="1" applyBorder="1" applyAlignment="1"/>
    <xf numFmtId="3" fontId="8" fillId="2" borderId="9" xfId="0" applyNumberFormat="1" applyFont="1" applyFill="1" applyBorder="1" applyAlignment="1"/>
    <xf numFmtId="170" fontId="3" fillId="9" borderId="5" xfId="0" applyNumberFormat="1" applyFont="1" applyFill="1" applyBorder="1" applyAlignment="1">
      <alignment horizontal="right"/>
    </xf>
    <xf numFmtId="0" fontId="8" fillId="11" borderId="2" xfId="0" applyFont="1" applyFill="1" applyBorder="1" applyAlignment="1"/>
    <xf numFmtId="167" fontId="3" fillId="0" borderId="0" xfId="0" applyNumberFormat="1" applyFont="1" applyAlignment="1"/>
    <xf numFmtId="3" fontId="8" fillId="11" borderId="10" xfId="0" applyNumberFormat="1" applyFont="1" applyFill="1" applyBorder="1" applyAlignment="1">
      <alignment horizontal="right"/>
    </xf>
    <xf numFmtId="10" fontId="8" fillId="11" borderId="10" xfId="0" applyNumberFormat="1" applyFont="1" applyFill="1" applyBorder="1" applyAlignment="1"/>
    <xf numFmtId="0" fontId="13" fillId="2" borderId="0" xfId="0" applyFont="1" applyFill="1" applyAlignment="1"/>
    <xf numFmtId="0" fontId="8" fillId="11" borderId="10" xfId="0" applyFont="1" applyFill="1" applyBorder="1" applyAlignment="1">
      <alignment horizontal="right"/>
    </xf>
    <xf numFmtId="0" fontId="3" fillId="0" borderId="6" xfId="0" applyFont="1" applyBorder="1" applyAlignment="1"/>
    <xf numFmtId="167" fontId="8" fillId="11" borderId="3" xfId="0" applyNumberFormat="1" applyFont="1" applyFill="1" applyBorder="1" applyAlignment="1">
      <alignment horizontal="right"/>
    </xf>
    <xf numFmtId="170" fontId="3" fillId="0" borderId="6" xfId="0" applyNumberFormat="1" applyFont="1" applyBorder="1" applyAlignment="1"/>
    <xf numFmtId="0" fontId="8" fillId="12" borderId="9" xfId="0" applyFont="1" applyFill="1" applyBorder="1" applyAlignment="1"/>
    <xf numFmtId="10" fontId="5" fillId="2" borderId="9" xfId="0" applyNumberFormat="1" applyFont="1" applyFill="1" applyBorder="1" applyAlignment="1"/>
    <xf numFmtId="0" fontId="12" fillId="2" borderId="9" xfId="0" applyFont="1" applyFill="1" applyBorder="1"/>
    <xf numFmtId="0" fontId="8" fillId="17" borderId="2" xfId="0" applyFont="1" applyFill="1" applyBorder="1" applyAlignment="1"/>
    <xf numFmtId="3" fontId="8" fillId="17" borderId="3" xfId="0" applyNumberFormat="1" applyFont="1" applyFill="1" applyBorder="1" applyAlignment="1">
      <alignment horizontal="right"/>
    </xf>
    <xf numFmtId="10" fontId="5" fillId="17" borderId="10" xfId="0" applyNumberFormat="1" applyFont="1" applyFill="1" applyBorder="1" applyAlignment="1"/>
    <xf numFmtId="0" fontId="8" fillId="17" borderId="10" xfId="0" applyFont="1" applyFill="1" applyBorder="1" applyAlignment="1">
      <alignment horizontal="right"/>
    </xf>
    <xf numFmtId="0" fontId="12" fillId="17" borderId="10" xfId="0" applyFont="1" applyFill="1" applyBorder="1"/>
    <xf numFmtId="167" fontId="8" fillId="17" borderId="3" xfId="0" applyNumberFormat="1" applyFont="1" applyFill="1" applyBorder="1" applyAlignment="1">
      <alignment horizontal="right"/>
    </xf>
    <xf numFmtId="0" fontId="8" fillId="14" borderId="7" xfId="0" applyFont="1" applyFill="1" applyBorder="1" applyAlignment="1"/>
    <xf numFmtId="0" fontId="8" fillId="2" borderId="7" xfId="0" applyFont="1" applyFill="1" applyBorder="1" applyAlignment="1"/>
    <xf numFmtId="0" fontId="12" fillId="2" borderId="7" xfId="0" applyFont="1" applyFill="1" applyBorder="1"/>
    <xf numFmtId="0" fontId="8" fillId="14" borderId="9" xfId="0" applyFont="1" applyFill="1" applyBorder="1" applyAlignment="1"/>
    <xf numFmtId="0" fontId="8" fillId="15" borderId="2" xfId="0" applyFont="1" applyFill="1" applyBorder="1" applyAlignment="1"/>
    <xf numFmtId="3" fontId="8" fillId="15" borderId="10" xfId="0" applyNumberFormat="1" applyFont="1" applyFill="1" applyBorder="1" applyAlignment="1"/>
    <xf numFmtId="10" fontId="8" fillId="15" borderId="10" xfId="0" applyNumberFormat="1" applyFont="1" applyFill="1" applyBorder="1" applyAlignment="1"/>
    <xf numFmtId="0" fontId="8" fillId="15" borderId="10" xfId="0" applyFont="1" applyFill="1" applyBorder="1" applyAlignment="1"/>
    <xf numFmtId="167" fontId="8" fillId="15" borderId="3" xfId="0" applyNumberFormat="1" applyFont="1" applyFill="1" applyBorder="1" applyAlignment="1"/>
    <xf numFmtId="3" fontId="8" fillId="16" borderId="11" xfId="0" applyNumberFormat="1" applyFont="1" applyFill="1" applyBorder="1" applyAlignment="1"/>
    <xf numFmtId="167" fontId="8" fillId="16" borderId="1" xfId="0" applyNumberFormat="1" applyFont="1" applyFill="1" applyBorder="1" applyAlignment="1"/>
    <xf numFmtId="10" fontId="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2" borderId="0" xfId="0" applyFont="1" applyFill="1"/>
    <xf numFmtId="10" fontId="5" fillId="2" borderId="0" xfId="0" applyNumberFormat="1" applyFont="1" applyFill="1"/>
    <xf numFmtId="10" fontId="12" fillId="2" borderId="0" xfId="0" applyNumberFormat="1" applyFont="1" applyFill="1" applyAlignment="1"/>
    <xf numFmtId="0" fontId="0" fillId="0" borderId="0" xfId="0" applyFont="1" applyAlignment="1"/>
    <xf numFmtId="0" fontId="9" fillId="2" borderId="0" xfId="0" applyFont="1" applyFill="1" applyAlignment="1">
      <alignment horizontal="center" vertical="center"/>
    </xf>
    <xf numFmtId="0" fontId="3" fillId="9" borderId="4" xfId="0" applyFont="1" applyFill="1" applyBorder="1" applyAlignment="1"/>
    <xf numFmtId="0" fontId="4" fillId="0" borderId="5" xfId="0" applyFont="1" applyBorder="1"/>
    <xf numFmtId="0" fontId="3" fillId="0" borderId="4" xfId="0" applyFont="1" applyBorder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log.chapkadirect.fr/expatries-francais-201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92"/>
  <sheetViews>
    <sheetView showGridLines="0" workbookViewId="0"/>
  </sheetViews>
  <sheetFormatPr baseColWidth="10" defaultColWidth="14.5" defaultRowHeight="15.75" customHeight="1" x14ac:dyDescent="0"/>
  <cols>
    <col min="1" max="1" width="28.6640625" customWidth="1"/>
    <col min="2" max="2" width="10.5" customWidth="1"/>
    <col min="3" max="3" width="11.33203125" customWidth="1"/>
    <col min="4" max="4" width="12.6640625" customWidth="1"/>
    <col min="5" max="5" width="16.83203125" customWidth="1"/>
    <col min="6" max="6" width="14.83203125" customWidth="1"/>
    <col min="7" max="7" width="10.5" customWidth="1"/>
    <col min="8" max="8" width="10.33203125" customWidth="1"/>
    <col min="9" max="9" width="13.5" customWidth="1"/>
    <col min="10" max="10" width="12.83203125" customWidth="1"/>
    <col min="11" max="11" width="15.1640625" customWidth="1"/>
    <col min="19" max="19" width="26.1640625" customWidth="1"/>
  </cols>
  <sheetData>
    <row r="1" spans="1:30" ht="12">
      <c r="A1" s="1"/>
      <c r="B1" s="1"/>
      <c r="C1" s="1"/>
      <c r="D1" s="1"/>
      <c r="E1" s="2" t="s">
        <v>3</v>
      </c>
      <c r="F1" s="3"/>
      <c r="G1" s="4"/>
      <c r="H1" s="5" t="s">
        <v>4</v>
      </c>
      <c r="I1" s="4"/>
      <c r="J1" s="4"/>
      <c r="K1" s="4"/>
      <c r="L1" s="4"/>
      <c r="M1" s="6" t="s">
        <v>5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2">
      <c r="A2" s="2" t="s">
        <v>6</v>
      </c>
      <c r="B2" s="1"/>
      <c r="C2" s="1"/>
      <c r="D2" s="1"/>
      <c r="E2" s="1"/>
      <c r="F2" s="3"/>
      <c r="G2" s="4"/>
      <c r="H2" s="7">
        <v>30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2">
      <c r="A3" s="1"/>
      <c r="B3" s="1"/>
      <c r="C3" s="1"/>
      <c r="D3" s="1"/>
      <c r="E3" s="1"/>
      <c r="F3" s="3"/>
      <c r="G3" s="4"/>
      <c r="H3" s="8" t="s">
        <v>7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2">
      <c r="A4" s="8"/>
      <c r="B4" s="8"/>
      <c r="C4" s="9">
        <v>0.05</v>
      </c>
      <c r="D4" s="8"/>
      <c r="E4" s="8">
        <v>7</v>
      </c>
      <c r="F4" s="9">
        <v>0.05</v>
      </c>
      <c r="G4" s="10"/>
      <c r="H4" s="7">
        <v>20</v>
      </c>
      <c r="I4" s="8">
        <v>10</v>
      </c>
      <c r="J4" s="10"/>
      <c r="K4" s="10"/>
      <c r="L4" s="4"/>
      <c r="M4" s="8"/>
      <c r="N4" s="8"/>
      <c r="O4" s="9"/>
      <c r="P4" s="8"/>
      <c r="Q4" s="9"/>
      <c r="R4" s="10"/>
      <c r="S4" s="10"/>
      <c r="T4" s="8"/>
      <c r="U4" s="10"/>
      <c r="V4" s="10"/>
      <c r="W4" s="4"/>
      <c r="X4" s="4"/>
      <c r="Y4" s="4"/>
      <c r="Z4" s="4"/>
      <c r="AA4" s="4"/>
      <c r="AB4" s="4"/>
      <c r="AC4" s="4"/>
      <c r="AD4" s="4"/>
    </row>
    <row r="5" spans="1:30" ht="14">
      <c r="A5" s="186" t="s">
        <v>6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4"/>
      <c r="M5" s="8"/>
      <c r="N5" s="8"/>
      <c r="O5" s="9"/>
      <c r="P5" s="8"/>
      <c r="Q5" s="9"/>
      <c r="R5" s="10"/>
      <c r="S5" s="10"/>
      <c r="T5" s="8"/>
      <c r="U5" s="10"/>
      <c r="V5" s="10"/>
      <c r="W5" s="4"/>
      <c r="X5" s="4"/>
      <c r="Y5" s="4"/>
      <c r="Z5" s="4"/>
      <c r="AA5" s="4"/>
      <c r="AB5" s="4"/>
      <c r="AC5" s="4"/>
      <c r="AD5" s="4"/>
    </row>
    <row r="6" spans="1:30" ht="22">
      <c r="A6" s="11" t="s">
        <v>8</v>
      </c>
      <c r="B6" s="12" t="s">
        <v>9</v>
      </c>
      <c r="C6" s="11" t="s">
        <v>10</v>
      </c>
      <c r="D6" s="12" t="s">
        <v>11</v>
      </c>
      <c r="E6" s="12" t="s">
        <v>12</v>
      </c>
      <c r="F6" s="11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18</v>
      </c>
      <c r="L6" s="14"/>
      <c r="M6" s="15"/>
      <c r="N6" s="14"/>
      <c r="O6" s="14"/>
      <c r="P6" s="14"/>
      <c r="Q6" s="14"/>
      <c r="R6" s="14"/>
      <c r="S6" s="14"/>
      <c r="T6" s="14"/>
      <c r="U6" s="14"/>
      <c r="V6" s="16"/>
      <c r="W6" s="14"/>
      <c r="X6" s="14"/>
      <c r="Y6" s="14"/>
      <c r="Z6" s="14"/>
      <c r="AA6" s="14"/>
      <c r="AB6" s="14"/>
      <c r="AC6" s="14"/>
      <c r="AD6" s="14"/>
    </row>
    <row r="7" spans="1:30" ht="12">
      <c r="A7" s="17" t="s">
        <v>19</v>
      </c>
      <c r="B7" s="18">
        <v>3800</v>
      </c>
      <c r="C7" s="19">
        <f>C4</f>
        <v>0.05</v>
      </c>
      <c r="D7" s="20">
        <f t="shared" ref="D7:D10" si="0">C7*B7</f>
        <v>190</v>
      </c>
      <c r="E7" s="20">
        <f t="shared" ref="E7:E10" si="1">$E$4*D7</f>
        <v>1330</v>
      </c>
      <c r="F7" s="21">
        <v>0.5</v>
      </c>
      <c r="G7" s="22">
        <f t="shared" ref="G7:G10" si="2">F7*D7</f>
        <v>95</v>
      </c>
      <c r="H7" s="23">
        <f t="shared" ref="H7:H10" si="3">$H$2</f>
        <v>30</v>
      </c>
      <c r="I7" s="23">
        <f>I4</f>
        <v>10</v>
      </c>
      <c r="J7" s="24">
        <f t="shared" ref="J7:J10" si="4">G7*I7</f>
        <v>950</v>
      </c>
      <c r="K7" s="25">
        <f t="shared" ref="K7:K10" si="5">J7*H7</f>
        <v>28500</v>
      </c>
      <c r="L7" s="4"/>
      <c r="M7" s="26"/>
      <c r="N7" s="4"/>
      <c r="O7" s="27"/>
      <c r="P7" s="28" t="s">
        <v>20</v>
      </c>
      <c r="Q7" s="27"/>
      <c r="R7" s="27"/>
      <c r="S7" s="27"/>
      <c r="T7" s="27"/>
      <c r="U7" s="4"/>
      <c r="V7" s="29"/>
      <c r="W7" s="4"/>
      <c r="X7" s="4"/>
      <c r="Y7" s="4"/>
      <c r="Z7" s="4"/>
      <c r="AA7" s="4"/>
      <c r="AB7" s="4"/>
      <c r="AC7" s="4"/>
      <c r="AD7" s="4"/>
    </row>
    <row r="8" spans="1:30" ht="12">
      <c r="A8" s="17" t="s">
        <v>21</v>
      </c>
      <c r="B8" s="18">
        <v>3000</v>
      </c>
      <c r="C8" s="30">
        <f>C4</f>
        <v>0.05</v>
      </c>
      <c r="D8" s="18">
        <f t="shared" si="0"/>
        <v>150</v>
      </c>
      <c r="E8" s="20">
        <f t="shared" si="1"/>
        <v>1050</v>
      </c>
      <c r="F8" s="31">
        <v>0.5</v>
      </c>
      <c r="G8" s="22">
        <f t="shared" si="2"/>
        <v>75</v>
      </c>
      <c r="H8" s="23">
        <f t="shared" si="3"/>
        <v>30</v>
      </c>
      <c r="I8" s="23">
        <f>I4</f>
        <v>10</v>
      </c>
      <c r="J8" s="24">
        <f t="shared" si="4"/>
        <v>750</v>
      </c>
      <c r="K8" s="25">
        <f t="shared" si="5"/>
        <v>22500</v>
      </c>
      <c r="L8" s="4"/>
      <c r="M8" s="8"/>
      <c r="N8" s="4"/>
      <c r="O8" s="32"/>
      <c r="P8" s="32"/>
      <c r="Q8" s="32"/>
      <c r="R8" s="32"/>
      <c r="S8" s="32"/>
      <c r="T8" s="27"/>
      <c r="U8" s="4"/>
      <c r="V8" s="29"/>
      <c r="W8" s="4"/>
      <c r="X8" s="4"/>
      <c r="Y8" s="4"/>
      <c r="Z8" s="4"/>
      <c r="AA8" s="4"/>
      <c r="AB8" s="4"/>
      <c r="AC8" s="4"/>
      <c r="AD8" s="4"/>
    </row>
    <row r="9" spans="1:30" ht="12">
      <c r="A9" s="17" t="s">
        <v>22</v>
      </c>
      <c r="B9" s="18">
        <v>3000</v>
      </c>
      <c r="C9" s="30">
        <f>C4</f>
        <v>0.05</v>
      </c>
      <c r="D9" s="18">
        <f t="shared" si="0"/>
        <v>150</v>
      </c>
      <c r="E9" s="20">
        <f t="shared" si="1"/>
        <v>1050</v>
      </c>
      <c r="F9" s="31">
        <v>0.5</v>
      </c>
      <c r="G9" s="22">
        <f t="shared" si="2"/>
        <v>75</v>
      </c>
      <c r="H9" s="23">
        <f t="shared" si="3"/>
        <v>30</v>
      </c>
      <c r="I9" s="23">
        <f>I4</f>
        <v>10</v>
      </c>
      <c r="J9" s="24">
        <f t="shared" si="4"/>
        <v>750</v>
      </c>
      <c r="K9" s="25">
        <f t="shared" si="5"/>
        <v>22500</v>
      </c>
      <c r="L9" s="4"/>
      <c r="M9" s="8"/>
      <c r="N9" s="4"/>
      <c r="O9" s="32"/>
      <c r="P9" s="32"/>
      <c r="Q9" s="32"/>
      <c r="R9" s="32"/>
      <c r="S9" s="32"/>
      <c r="T9" s="27"/>
      <c r="U9" s="4"/>
      <c r="V9" s="29"/>
      <c r="W9" s="4"/>
      <c r="X9" s="4"/>
      <c r="Y9" s="4"/>
      <c r="Z9" s="4"/>
      <c r="AA9" s="4"/>
      <c r="AB9" s="4"/>
      <c r="AC9" s="4"/>
      <c r="AD9" s="4"/>
    </row>
    <row r="10" spans="1:30" ht="12">
      <c r="A10" s="17" t="s">
        <v>23</v>
      </c>
      <c r="B10" s="18">
        <v>3000</v>
      </c>
      <c r="C10" s="30">
        <f>C4</f>
        <v>0.05</v>
      </c>
      <c r="D10" s="18">
        <f t="shared" si="0"/>
        <v>150</v>
      </c>
      <c r="E10" s="20">
        <f t="shared" si="1"/>
        <v>1050</v>
      </c>
      <c r="F10" s="31">
        <v>0.5</v>
      </c>
      <c r="G10" s="22">
        <f t="shared" si="2"/>
        <v>75</v>
      </c>
      <c r="H10" s="23">
        <f t="shared" si="3"/>
        <v>30</v>
      </c>
      <c r="I10" s="23">
        <f>I4</f>
        <v>10</v>
      </c>
      <c r="J10" s="24">
        <f t="shared" si="4"/>
        <v>750</v>
      </c>
      <c r="K10" s="25">
        <f t="shared" si="5"/>
        <v>22500</v>
      </c>
      <c r="L10" s="4"/>
      <c r="M10" s="8"/>
      <c r="N10" s="4"/>
      <c r="O10" s="32"/>
      <c r="P10" s="32"/>
      <c r="Q10" s="32"/>
      <c r="R10" s="32"/>
      <c r="S10" s="32"/>
      <c r="T10" s="27"/>
      <c r="U10" s="4"/>
      <c r="V10" s="29"/>
      <c r="W10" s="4"/>
      <c r="X10" s="4"/>
      <c r="Y10" s="4"/>
      <c r="Z10" s="4"/>
      <c r="AA10" s="4"/>
      <c r="AB10" s="4"/>
      <c r="AC10" s="4"/>
      <c r="AD10" s="4"/>
    </row>
    <row r="11" spans="1:30" ht="12">
      <c r="A11" s="33" t="s">
        <v>24</v>
      </c>
      <c r="B11" s="34">
        <f>SUM(B7:B10)</f>
        <v>12800</v>
      </c>
      <c r="C11" s="35"/>
      <c r="D11" s="34">
        <f t="shared" ref="D11:E11" si="6">SUM(D7:D10)</f>
        <v>640</v>
      </c>
      <c r="E11" s="34">
        <f t="shared" si="6"/>
        <v>4480</v>
      </c>
      <c r="F11" s="36"/>
      <c r="G11" s="34">
        <f>SUM(G7:G10)</f>
        <v>320</v>
      </c>
      <c r="H11" s="37"/>
      <c r="I11" s="37"/>
      <c r="J11" s="34">
        <f t="shared" ref="J11:K11" si="7">SUM(J7:J10)</f>
        <v>3200</v>
      </c>
      <c r="K11" s="38">
        <f t="shared" si="7"/>
        <v>96000</v>
      </c>
      <c r="L11" s="4"/>
      <c r="M11" s="8"/>
      <c r="N11" s="5"/>
      <c r="O11" s="39" t="s">
        <v>25</v>
      </c>
      <c r="P11" s="39" t="s">
        <v>26</v>
      </c>
      <c r="Q11" s="39" t="s">
        <v>27</v>
      </c>
      <c r="R11" s="32"/>
      <c r="S11" s="39" t="s">
        <v>28</v>
      </c>
      <c r="T11" s="27"/>
      <c r="U11" s="4"/>
      <c r="V11" s="29"/>
      <c r="W11" s="4"/>
      <c r="X11" s="4"/>
      <c r="Y11" s="4"/>
      <c r="Z11" s="4"/>
      <c r="AA11" s="4"/>
      <c r="AB11" s="4"/>
      <c r="AC11" s="4"/>
      <c r="AD11" s="4"/>
    </row>
    <row r="12" spans="1:30" ht="12">
      <c r="A12" s="40" t="s">
        <v>29</v>
      </c>
      <c r="B12" s="41">
        <v>141942</v>
      </c>
      <c r="C12" s="30">
        <f>C4</f>
        <v>0.05</v>
      </c>
      <c r="D12" s="44">
        <f t="shared" ref="D12:D21" si="8">C12*B12</f>
        <v>7097.1</v>
      </c>
      <c r="E12" s="44">
        <f t="shared" ref="E12:E21" si="9">$E$4*D12</f>
        <v>49679.700000000004</v>
      </c>
      <c r="F12" s="45">
        <f>F4</f>
        <v>0.05</v>
      </c>
      <c r="G12" s="22">
        <f t="shared" ref="G12:G21" si="10">F12*D12</f>
        <v>354.85500000000002</v>
      </c>
      <c r="H12" s="23">
        <f t="shared" ref="H12:H21" si="11">$H$4</f>
        <v>20</v>
      </c>
      <c r="I12" s="23">
        <f>I4</f>
        <v>10</v>
      </c>
      <c r="J12" s="24">
        <f t="shared" ref="J12:J21" si="12">G12*I12</f>
        <v>3548.55</v>
      </c>
      <c r="K12" s="25">
        <f t="shared" ref="K12:K21" si="13">J12*H12</f>
        <v>70971</v>
      </c>
      <c r="L12" s="4"/>
      <c r="M12" s="8"/>
      <c r="N12" s="4"/>
      <c r="O12" s="49">
        <v>10</v>
      </c>
      <c r="P12" s="49">
        <v>250</v>
      </c>
      <c r="Q12" s="51">
        <v>3000</v>
      </c>
      <c r="R12" s="32"/>
      <c r="S12" s="51">
        <v>30000</v>
      </c>
      <c r="T12" s="27"/>
      <c r="U12" s="4"/>
      <c r="V12" s="29"/>
      <c r="W12" s="4"/>
      <c r="X12" s="4"/>
      <c r="Y12" s="4"/>
      <c r="Z12" s="4"/>
      <c r="AA12" s="4"/>
      <c r="AB12" s="4"/>
      <c r="AC12" s="4"/>
      <c r="AD12" s="4"/>
    </row>
    <row r="13" spans="1:30" ht="12">
      <c r="A13" s="40" t="s">
        <v>37</v>
      </c>
      <c r="B13" s="41">
        <v>127837</v>
      </c>
      <c r="C13" s="30">
        <f>C4</f>
        <v>0.05</v>
      </c>
      <c r="D13" s="44">
        <f t="shared" si="8"/>
        <v>6391.85</v>
      </c>
      <c r="E13" s="44">
        <f t="shared" si="9"/>
        <v>44742.950000000004</v>
      </c>
      <c r="F13" s="45">
        <f>F4</f>
        <v>0.05</v>
      </c>
      <c r="G13" s="22">
        <f t="shared" si="10"/>
        <v>319.59250000000003</v>
      </c>
      <c r="H13" s="23">
        <f t="shared" si="11"/>
        <v>20</v>
      </c>
      <c r="I13" s="23">
        <f>I4</f>
        <v>10</v>
      </c>
      <c r="J13" s="24">
        <f t="shared" si="12"/>
        <v>3195.9250000000002</v>
      </c>
      <c r="K13" s="25">
        <f t="shared" si="13"/>
        <v>63918.5</v>
      </c>
      <c r="L13" s="4"/>
      <c r="M13" s="8"/>
      <c r="N13" s="4"/>
      <c r="O13" s="53"/>
      <c r="P13" s="53"/>
      <c r="Q13" s="54"/>
      <c r="R13" s="55"/>
      <c r="S13" s="54"/>
      <c r="T13" s="4"/>
      <c r="U13" s="4"/>
      <c r="V13" s="29"/>
      <c r="W13" s="4"/>
      <c r="X13" s="4"/>
      <c r="Y13" s="4"/>
      <c r="Z13" s="4"/>
      <c r="AA13" s="4"/>
      <c r="AB13" s="4"/>
      <c r="AC13" s="4"/>
      <c r="AD13" s="4"/>
    </row>
    <row r="14" spans="1:30" ht="12">
      <c r="A14" s="40" t="s">
        <v>39</v>
      </c>
      <c r="B14" s="41">
        <v>114020</v>
      </c>
      <c r="C14" s="30">
        <f>C4</f>
        <v>0.05</v>
      </c>
      <c r="D14" s="44">
        <f t="shared" si="8"/>
        <v>5701</v>
      </c>
      <c r="E14" s="44">
        <f t="shared" si="9"/>
        <v>39907</v>
      </c>
      <c r="F14" s="45">
        <f>F4</f>
        <v>0.05</v>
      </c>
      <c r="G14" s="22">
        <f t="shared" si="10"/>
        <v>285.05</v>
      </c>
      <c r="H14" s="23">
        <f t="shared" si="11"/>
        <v>20</v>
      </c>
      <c r="I14" s="23">
        <f>I4</f>
        <v>10</v>
      </c>
      <c r="J14" s="24">
        <f t="shared" si="12"/>
        <v>2850.5</v>
      </c>
      <c r="K14" s="25">
        <f t="shared" si="13"/>
        <v>57010</v>
      </c>
      <c r="L14" s="4"/>
      <c r="M14" s="8"/>
      <c r="N14" s="4"/>
      <c r="O14" s="53"/>
      <c r="P14" s="53"/>
      <c r="Q14" s="54"/>
      <c r="R14" s="55"/>
      <c r="S14" s="54"/>
      <c r="T14" s="4"/>
      <c r="U14" s="4"/>
      <c r="V14" s="29"/>
      <c r="W14" s="4"/>
      <c r="X14" s="4"/>
      <c r="Y14" s="4"/>
      <c r="Z14" s="4"/>
      <c r="AA14" s="4"/>
      <c r="AB14" s="4"/>
      <c r="AC14" s="4"/>
      <c r="AD14" s="4"/>
    </row>
    <row r="15" spans="1:30" ht="12">
      <c r="A15" s="40" t="s">
        <v>40</v>
      </c>
      <c r="B15" s="41">
        <v>86016</v>
      </c>
      <c r="C15" s="30">
        <f>C4</f>
        <v>0.05</v>
      </c>
      <c r="D15" s="44">
        <f t="shared" si="8"/>
        <v>4300.8</v>
      </c>
      <c r="E15" s="44">
        <f t="shared" si="9"/>
        <v>30105.600000000002</v>
      </c>
      <c r="F15" s="45">
        <f>F4</f>
        <v>0.05</v>
      </c>
      <c r="G15" s="22">
        <f t="shared" si="10"/>
        <v>215.04000000000002</v>
      </c>
      <c r="H15" s="23">
        <f t="shared" si="11"/>
        <v>20</v>
      </c>
      <c r="I15" s="23">
        <f>I4</f>
        <v>10</v>
      </c>
      <c r="J15" s="24">
        <f t="shared" si="12"/>
        <v>2150.4</v>
      </c>
      <c r="K15" s="25">
        <f t="shared" si="13"/>
        <v>43008</v>
      </c>
      <c r="L15" s="4"/>
      <c r="M15" s="8"/>
      <c r="N15" s="4"/>
      <c r="O15" s="49" t="s">
        <v>42</v>
      </c>
      <c r="P15" s="51" t="s">
        <v>43</v>
      </c>
      <c r="Q15" s="32"/>
      <c r="R15" s="54"/>
      <c r="S15" s="4"/>
      <c r="T15" s="4"/>
      <c r="U15" s="4"/>
      <c r="V15" s="29"/>
      <c r="W15" s="4"/>
      <c r="X15" s="4"/>
      <c r="Y15" s="4"/>
      <c r="Z15" s="4"/>
      <c r="AA15" s="4"/>
      <c r="AB15" s="4"/>
      <c r="AC15" s="4"/>
      <c r="AD15" s="4"/>
    </row>
    <row r="16" spans="1:30" ht="15" customHeight="1">
      <c r="A16" s="40" t="s">
        <v>44</v>
      </c>
      <c r="B16" s="58">
        <v>92116</v>
      </c>
      <c r="C16" s="30">
        <f>C4</f>
        <v>0.05</v>
      </c>
      <c r="D16" s="44">
        <f t="shared" si="8"/>
        <v>4605.8</v>
      </c>
      <c r="E16" s="44">
        <f t="shared" si="9"/>
        <v>32240.600000000002</v>
      </c>
      <c r="F16" s="45">
        <f>F4</f>
        <v>0.05</v>
      </c>
      <c r="G16" s="22">
        <f t="shared" si="10"/>
        <v>230.29000000000002</v>
      </c>
      <c r="H16" s="23">
        <f t="shared" si="11"/>
        <v>20</v>
      </c>
      <c r="I16" s="23">
        <f>I4</f>
        <v>10</v>
      </c>
      <c r="J16" s="24">
        <f t="shared" si="12"/>
        <v>2302.9</v>
      </c>
      <c r="K16" s="25">
        <f t="shared" si="13"/>
        <v>46058</v>
      </c>
      <c r="L16" s="4"/>
      <c r="M16" s="8"/>
      <c r="N16" s="4"/>
      <c r="O16" s="51">
        <v>251</v>
      </c>
      <c r="P16" s="51">
        <v>25</v>
      </c>
      <c r="Q16" s="51">
        <f>O16-P16</f>
        <v>226</v>
      </c>
      <c r="R16" s="55"/>
      <c r="S16" s="4"/>
      <c r="T16" s="4"/>
      <c r="U16" s="4"/>
      <c r="V16" s="29"/>
      <c r="W16" s="4"/>
      <c r="X16" s="4"/>
      <c r="Y16" s="4"/>
      <c r="Z16" s="4"/>
      <c r="AA16" s="4"/>
      <c r="AB16" s="4"/>
      <c r="AC16" s="4"/>
      <c r="AD16" s="4"/>
    </row>
    <row r="17" spans="1:30" ht="12" customHeight="1">
      <c r="A17" s="40" t="s">
        <v>46</v>
      </c>
      <c r="B17" s="58">
        <v>50451</v>
      </c>
      <c r="C17" s="30">
        <f>C4</f>
        <v>0.05</v>
      </c>
      <c r="D17" s="44">
        <f t="shared" si="8"/>
        <v>2522.5500000000002</v>
      </c>
      <c r="E17" s="44">
        <f t="shared" si="9"/>
        <v>17657.850000000002</v>
      </c>
      <c r="F17" s="45">
        <f>F4</f>
        <v>0.05</v>
      </c>
      <c r="G17" s="22">
        <f t="shared" si="10"/>
        <v>126.12750000000001</v>
      </c>
      <c r="H17" s="23">
        <f t="shared" si="11"/>
        <v>20</v>
      </c>
      <c r="I17" s="60">
        <f>I4</f>
        <v>10</v>
      </c>
      <c r="J17" s="24">
        <f t="shared" si="12"/>
        <v>1261.2750000000001</v>
      </c>
      <c r="K17" s="25">
        <f t="shared" si="13"/>
        <v>25225.5</v>
      </c>
      <c r="L17" s="4"/>
      <c r="M17" s="8"/>
      <c r="N17" s="4"/>
      <c r="O17" s="32"/>
      <c r="P17" s="32"/>
      <c r="Q17" s="32"/>
      <c r="R17" s="55"/>
      <c r="S17" s="4"/>
      <c r="T17" s="4"/>
      <c r="U17" s="4"/>
      <c r="V17" s="29"/>
      <c r="W17" s="4"/>
      <c r="X17" s="4"/>
      <c r="Y17" s="4"/>
      <c r="Z17" s="4"/>
      <c r="AA17" s="4"/>
      <c r="AB17" s="4"/>
      <c r="AC17" s="4"/>
      <c r="AD17" s="4"/>
    </row>
    <row r="18" spans="1:30" ht="12">
      <c r="A18" s="40" t="s">
        <v>47</v>
      </c>
      <c r="B18" s="41">
        <v>51109</v>
      </c>
      <c r="C18" s="30">
        <f>C4</f>
        <v>0.05</v>
      </c>
      <c r="D18" s="44">
        <f t="shared" si="8"/>
        <v>2555.4500000000003</v>
      </c>
      <c r="E18" s="44">
        <f t="shared" si="9"/>
        <v>17888.150000000001</v>
      </c>
      <c r="F18" s="45">
        <f>F4</f>
        <v>0.05</v>
      </c>
      <c r="G18" s="22">
        <f t="shared" si="10"/>
        <v>127.77250000000002</v>
      </c>
      <c r="H18" s="23">
        <f t="shared" si="11"/>
        <v>20</v>
      </c>
      <c r="I18" s="60">
        <f>I4</f>
        <v>10</v>
      </c>
      <c r="J18" s="24">
        <f t="shared" si="12"/>
        <v>1277.7250000000001</v>
      </c>
      <c r="K18" s="25">
        <f t="shared" si="13"/>
        <v>25554.500000000004</v>
      </c>
      <c r="L18" s="4"/>
      <c r="M18" s="8"/>
      <c r="N18" s="4"/>
      <c r="O18" s="39" t="s">
        <v>48</v>
      </c>
      <c r="P18" s="39" t="s">
        <v>49</v>
      </c>
      <c r="Q18" s="32"/>
      <c r="R18" s="55"/>
      <c r="S18" s="4"/>
      <c r="T18" s="4"/>
      <c r="U18" s="4"/>
      <c r="V18" s="29"/>
      <c r="W18" s="4"/>
      <c r="X18" s="4"/>
      <c r="Y18" s="4"/>
      <c r="Z18" s="4"/>
      <c r="AA18" s="4"/>
      <c r="AB18" s="4"/>
      <c r="AC18" s="4"/>
      <c r="AD18" s="4"/>
    </row>
    <row r="19" spans="1:30" ht="12">
      <c r="A19" s="40" t="s">
        <v>50</v>
      </c>
      <c r="B19" s="41">
        <v>44835</v>
      </c>
      <c r="C19" s="30">
        <f>C4</f>
        <v>0.05</v>
      </c>
      <c r="D19" s="44">
        <f t="shared" si="8"/>
        <v>2241.75</v>
      </c>
      <c r="E19" s="44">
        <f t="shared" si="9"/>
        <v>15692.25</v>
      </c>
      <c r="F19" s="45">
        <f>F4</f>
        <v>0.05</v>
      </c>
      <c r="G19" s="22">
        <f t="shared" si="10"/>
        <v>112.08750000000001</v>
      </c>
      <c r="H19" s="23">
        <f t="shared" si="11"/>
        <v>20</v>
      </c>
      <c r="I19" s="60">
        <f>I4</f>
        <v>10</v>
      </c>
      <c r="J19" s="24">
        <f t="shared" si="12"/>
        <v>1120.875</v>
      </c>
      <c r="K19" s="25">
        <f t="shared" si="13"/>
        <v>22417.5</v>
      </c>
      <c r="L19" s="4"/>
      <c r="M19" s="8"/>
      <c r="N19" s="4"/>
      <c r="O19" s="62">
        <v>1</v>
      </c>
      <c r="P19" s="51">
        <f>J7/(O19*Q16)</f>
        <v>4.2035398230088497</v>
      </c>
      <c r="Q19" s="32"/>
      <c r="R19" s="55"/>
      <c r="S19" s="4"/>
      <c r="T19" s="4"/>
      <c r="U19" s="4"/>
      <c r="V19" s="29"/>
      <c r="W19" s="4"/>
      <c r="X19" s="4"/>
      <c r="Y19" s="4"/>
      <c r="Z19" s="4"/>
      <c r="AA19" s="4"/>
      <c r="AB19" s="4"/>
      <c r="AC19" s="4"/>
      <c r="AD19" s="4"/>
    </row>
    <row r="20" spans="1:30" ht="12">
      <c r="A20" s="40" t="s">
        <v>51</v>
      </c>
      <c r="B20" s="41">
        <v>38325</v>
      </c>
      <c r="C20" s="30">
        <f>C4</f>
        <v>0.05</v>
      </c>
      <c r="D20" s="44">
        <f t="shared" si="8"/>
        <v>1916.25</v>
      </c>
      <c r="E20" s="44">
        <f t="shared" si="9"/>
        <v>13413.75</v>
      </c>
      <c r="F20" s="45">
        <f>F4</f>
        <v>0.05</v>
      </c>
      <c r="G20" s="22">
        <f t="shared" si="10"/>
        <v>95.8125</v>
      </c>
      <c r="H20" s="23">
        <f t="shared" si="11"/>
        <v>20</v>
      </c>
      <c r="I20" s="60">
        <f>I4</f>
        <v>10</v>
      </c>
      <c r="J20" s="24">
        <f t="shared" si="12"/>
        <v>958.125</v>
      </c>
      <c r="K20" s="25">
        <f t="shared" si="13"/>
        <v>19162.5</v>
      </c>
      <c r="L20" s="4"/>
      <c r="M20" s="8"/>
      <c r="N20" s="4"/>
      <c r="O20" s="32"/>
      <c r="P20" s="32"/>
      <c r="Q20" s="32"/>
      <c r="R20" s="55"/>
      <c r="S20" s="4"/>
      <c r="T20" s="4"/>
      <c r="U20" s="4"/>
      <c r="V20" s="29"/>
      <c r="W20" s="4"/>
      <c r="X20" s="4"/>
      <c r="Y20" s="4"/>
      <c r="Z20" s="4"/>
      <c r="AA20" s="4"/>
      <c r="AB20" s="4"/>
      <c r="AC20" s="4"/>
      <c r="AD20" s="4"/>
    </row>
    <row r="21" spans="1:30" ht="12">
      <c r="A21" s="40" t="s">
        <v>52</v>
      </c>
      <c r="B21" s="41">
        <v>31296</v>
      </c>
      <c r="C21" s="30">
        <f>C4</f>
        <v>0.05</v>
      </c>
      <c r="D21" s="44">
        <f t="shared" si="8"/>
        <v>1564.8000000000002</v>
      </c>
      <c r="E21" s="44">
        <f t="shared" si="9"/>
        <v>10953.600000000002</v>
      </c>
      <c r="F21" s="45">
        <f>F4</f>
        <v>0.05</v>
      </c>
      <c r="G21" s="22">
        <f t="shared" si="10"/>
        <v>78.240000000000009</v>
      </c>
      <c r="H21" s="23">
        <f t="shared" si="11"/>
        <v>20</v>
      </c>
      <c r="I21" s="60">
        <f>I4</f>
        <v>10</v>
      </c>
      <c r="J21" s="24">
        <f t="shared" si="12"/>
        <v>782.40000000000009</v>
      </c>
      <c r="K21" s="25">
        <f t="shared" si="13"/>
        <v>15648.000000000002</v>
      </c>
      <c r="L21" s="4"/>
      <c r="M21" s="8"/>
      <c r="N21" s="4"/>
      <c r="O21" s="39" t="s">
        <v>0</v>
      </c>
      <c r="P21" s="39" t="s">
        <v>53</v>
      </c>
      <c r="Q21" s="32"/>
      <c r="R21" s="55"/>
      <c r="S21" s="54"/>
      <c r="T21" s="4"/>
      <c r="U21" s="4"/>
      <c r="V21" s="29"/>
      <c r="W21" s="4"/>
      <c r="X21" s="4"/>
      <c r="Y21" s="4"/>
      <c r="Z21" s="4"/>
      <c r="AA21" s="4"/>
      <c r="AB21" s="4"/>
      <c r="AC21" s="4"/>
      <c r="AD21" s="4"/>
    </row>
    <row r="22" spans="1:30" ht="12">
      <c r="A22" s="63" t="s">
        <v>54</v>
      </c>
      <c r="B22" s="64">
        <f>SUM(B12:B21)</f>
        <v>777947</v>
      </c>
      <c r="C22" s="65"/>
      <c r="D22" s="64">
        <f t="shared" ref="D22:E22" si="14">SUM(D12:D21)</f>
        <v>38897.35</v>
      </c>
      <c r="E22" s="64">
        <f t="shared" si="14"/>
        <v>272281.45</v>
      </c>
      <c r="F22" s="66"/>
      <c r="G22" s="64">
        <f>SUM(G12:G21)</f>
        <v>1944.8675000000001</v>
      </c>
      <c r="H22" s="67"/>
      <c r="I22" s="67"/>
      <c r="J22" s="64">
        <f t="shared" ref="J22:K22" si="15">SUM(J12:J21)</f>
        <v>19448.674999999999</v>
      </c>
      <c r="K22" s="68">
        <f t="shared" si="15"/>
        <v>388973.5</v>
      </c>
      <c r="L22" s="4"/>
      <c r="M22" s="8"/>
      <c r="N22" s="4"/>
      <c r="O22" s="62">
        <v>172</v>
      </c>
      <c r="P22" s="51">
        <f>J7/Q16/O22</f>
        <v>2.4439185017493311E-2</v>
      </c>
      <c r="Q22" s="32"/>
      <c r="R22" s="55"/>
      <c r="S22" s="54"/>
      <c r="T22" s="4"/>
      <c r="U22" s="4"/>
      <c r="V22" s="29"/>
      <c r="W22" s="4"/>
      <c r="X22" s="4"/>
      <c r="Y22" s="4"/>
      <c r="Z22" s="4"/>
      <c r="AA22" s="4"/>
      <c r="AB22" s="4"/>
      <c r="AC22" s="4"/>
      <c r="AD22" s="4"/>
    </row>
    <row r="23" spans="1:30" ht="12">
      <c r="A23" s="69" t="s">
        <v>57</v>
      </c>
      <c r="B23" s="18">
        <v>73400</v>
      </c>
      <c r="C23" s="19">
        <f>C4</f>
        <v>0.05</v>
      </c>
      <c r="D23" s="44">
        <f>C23*B23</f>
        <v>3670</v>
      </c>
      <c r="E23" s="44">
        <f>$E$4*D23</f>
        <v>25690</v>
      </c>
      <c r="F23" s="21">
        <f>F4</f>
        <v>0.05</v>
      </c>
      <c r="G23" s="22">
        <f>F23*D23</f>
        <v>183.5</v>
      </c>
      <c r="H23" s="23">
        <v>10</v>
      </c>
      <c r="I23" s="60">
        <f>I4</f>
        <v>10</v>
      </c>
      <c r="J23" s="24">
        <f>G23*I23</f>
        <v>1835</v>
      </c>
      <c r="K23" s="25">
        <f>J23*H23</f>
        <v>18350</v>
      </c>
      <c r="L23" s="4"/>
      <c r="M23" s="8"/>
      <c r="N23" s="4"/>
      <c r="O23" s="71"/>
      <c r="P23" s="32"/>
      <c r="Q23" s="32"/>
      <c r="R23" s="55"/>
      <c r="S23" s="54"/>
      <c r="T23" s="4"/>
      <c r="U23" s="4"/>
      <c r="V23" s="29"/>
      <c r="W23" s="4"/>
      <c r="X23" s="4"/>
      <c r="Y23" s="4"/>
      <c r="Z23" s="4"/>
      <c r="AA23" s="4"/>
      <c r="AB23" s="4"/>
      <c r="AC23" s="4"/>
      <c r="AD23" s="4"/>
    </row>
    <row r="24" spans="1:30" ht="12">
      <c r="A24" s="72" t="s">
        <v>60</v>
      </c>
      <c r="B24" s="74">
        <f>SUM(B23)</f>
        <v>73400</v>
      </c>
      <c r="C24" s="75"/>
      <c r="D24" s="74">
        <f t="shared" ref="D24:E24" si="16">SUM(D23)</f>
        <v>3670</v>
      </c>
      <c r="E24" s="74">
        <f t="shared" si="16"/>
        <v>25690</v>
      </c>
      <c r="F24" s="76"/>
      <c r="G24" s="74">
        <f>SUM(G23)</f>
        <v>183.5</v>
      </c>
      <c r="H24" s="77"/>
      <c r="I24" s="78"/>
      <c r="J24" s="74">
        <f t="shared" ref="J24:K24" si="17">SUM(J23)</f>
        <v>1835</v>
      </c>
      <c r="K24" s="79">
        <f t="shared" si="17"/>
        <v>18350</v>
      </c>
      <c r="L24" s="4"/>
      <c r="M24" s="8"/>
      <c r="N24" s="4"/>
      <c r="O24" s="39" t="s">
        <v>64</v>
      </c>
      <c r="P24" s="80"/>
      <c r="Q24" s="32"/>
      <c r="R24" s="55"/>
      <c r="S24" s="54"/>
      <c r="T24" s="4"/>
      <c r="U24" s="4"/>
      <c r="V24" s="29"/>
      <c r="W24" s="4"/>
      <c r="X24" s="4"/>
      <c r="Y24" s="4"/>
      <c r="Z24" s="4"/>
      <c r="AA24" s="4"/>
      <c r="AB24" s="4"/>
      <c r="AC24" s="4"/>
      <c r="AD24" s="4"/>
    </row>
    <row r="25" spans="1:30" ht="12">
      <c r="A25" s="81" t="s">
        <v>1</v>
      </c>
      <c r="B25" s="18">
        <v>100000</v>
      </c>
      <c r="C25" s="30">
        <f>C4</f>
        <v>0.05</v>
      </c>
      <c r="D25" s="44">
        <f t="shared" ref="D25:D28" si="18">C25*B25</f>
        <v>5000</v>
      </c>
      <c r="E25" s="44">
        <f t="shared" ref="E25:E28" si="19">$E$4*D25</f>
        <v>35000</v>
      </c>
      <c r="F25" s="31">
        <v>0.01</v>
      </c>
      <c r="G25" s="22">
        <f t="shared" ref="G25:G28" si="20">F25*D25</f>
        <v>50</v>
      </c>
      <c r="H25" s="23">
        <v>10</v>
      </c>
      <c r="I25" s="60">
        <f>I4</f>
        <v>10</v>
      </c>
      <c r="J25" s="24">
        <f t="shared" ref="J25:J28" si="21">G25*I25</f>
        <v>500</v>
      </c>
      <c r="K25" s="25">
        <f t="shared" ref="K25:K28" si="22">J25*H25</f>
        <v>5000</v>
      </c>
      <c r="L25" s="4"/>
      <c r="M25" s="8"/>
      <c r="N25" s="4"/>
      <c r="O25" s="23">
        <f>G7/P19</f>
        <v>22.599999999999998</v>
      </c>
      <c r="P25" s="32"/>
      <c r="Q25" s="32"/>
      <c r="R25" s="55"/>
      <c r="S25" s="54"/>
      <c r="T25" s="4"/>
      <c r="U25" s="4"/>
      <c r="V25" s="29"/>
      <c r="W25" s="4"/>
      <c r="X25" s="4"/>
      <c r="Y25" s="4"/>
      <c r="Z25" s="4"/>
      <c r="AA25" s="4"/>
      <c r="AB25" s="4"/>
      <c r="AC25" s="4"/>
      <c r="AD25" s="4"/>
    </row>
    <row r="26" spans="1:30" ht="12">
      <c r="A26" s="81" t="s">
        <v>65</v>
      </c>
      <c r="B26" s="18">
        <v>30000</v>
      </c>
      <c r="C26" s="30">
        <f>C4</f>
        <v>0.05</v>
      </c>
      <c r="D26" s="44">
        <f t="shared" si="18"/>
        <v>1500</v>
      </c>
      <c r="E26" s="44">
        <f t="shared" si="19"/>
        <v>10500</v>
      </c>
      <c r="F26" s="31">
        <v>0.2</v>
      </c>
      <c r="G26" s="22">
        <f t="shared" si="20"/>
        <v>300</v>
      </c>
      <c r="H26" s="23">
        <v>10</v>
      </c>
      <c r="I26" s="60">
        <f>I4</f>
        <v>10</v>
      </c>
      <c r="J26" s="24">
        <f t="shared" si="21"/>
        <v>3000</v>
      </c>
      <c r="K26" s="25">
        <f t="shared" si="22"/>
        <v>30000</v>
      </c>
      <c r="L26" s="4"/>
      <c r="M26" s="8"/>
      <c r="N26" s="4"/>
      <c r="O26" s="4"/>
      <c r="P26" s="4"/>
      <c r="Q26" s="4"/>
      <c r="R26" s="4"/>
      <c r="S26" s="54"/>
      <c r="T26" s="4"/>
      <c r="U26" s="4"/>
      <c r="V26" s="29"/>
      <c r="W26" s="4"/>
      <c r="X26" s="4"/>
      <c r="Y26" s="4"/>
      <c r="Z26" s="4"/>
      <c r="AA26" s="4"/>
      <c r="AB26" s="4"/>
      <c r="AC26" s="4"/>
      <c r="AD26" s="4"/>
    </row>
    <row r="27" spans="1:30" ht="12">
      <c r="A27" s="81" t="s">
        <v>66</v>
      </c>
      <c r="B27" s="18">
        <v>5000</v>
      </c>
      <c r="C27" s="30">
        <f>C4</f>
        <v>0.05</v>
      </c>
      <c r="D27" s="44">
        <f t="shared" si="18"/>
        <v>250</v>
      </c>
      <c r="E27" s="44">
        <f t="shared" si="19"/>
        <v>1750</v>
      </c>
      <c r="F27" s="45">
        <f>F4</f>
        <v>0.05</v>
      </c>
      <c r="G27" s="22">
        <f t="shared" si="20"/>
        <v>12.5</v>
      </c>
      <c r="H27" s="23">
        <v>10</v>
      </c>
      <c r="I27" s="60">
        <f>I4</f>
        <v>10</v>
      </c>
      <c r="J27" s="24">
        <f t="shared" si="21"/>
        <v>125</v>
      </c>
      <c r="K27" s="25">
        <f t="shared" si="22"/>
        <v>1250</v>
      </c>
      <c r="L27" s="4"/>
      <c r="M27" s="8"/>
      <c r="N27" s="4"/>
      <c r="O27" s="53"/>
      <c r="P27" s="53"/>
      <c r="Q27" s="54"/>
      <c r="R27" s="55"/>
      <c r="S27" s="54"/>
      <c r="T27" s="4"/>
      <c r="U27" s="4"/>
      <c r="V27" s="29"/>
      <c r="W27" s="4"/>
      <c r="X27" s="4"/>
      <c r="Y27" s="4"/>
      <c r="Z27" s="4"/>
      <c r="AA27" s="4"/>
      <c r="AB27" s="4"/>
      <c r="AC27" s="4"/>
      <c r="AD27" s="4"/>
    </row>
    <row r="28" spans="1:30" ht="12">
      <c r="A28" s="81" t="s">
        <v>67</v>
      </c>
      <c r="B28" s="18">
        <v>500</v>
      </c>
      <c r="C28" s="83">
        <v>1</v>
      </c>
      <c r="D28" s="44">
        <f t="shared" si="18"/>
        <v>500</v>
      </c>
      <c r="E28" s="44">
        <f t="shared" si="19"/>
        <v>3500</v>
      </c>
      <c r="F28" s="31">
        <v>0.3</v>
      </c>
      <c r="G28" s="22">
        <f t="shared" si="20"/>
        <v>150</v>
      </c>
      <c r="H28" s="23">
        <v>10</v>
      </c>
      <c r="I28" s="60">
        <f>I4</f>
        <v>10</v>
      </c>
      <c r="J28" s="24">
        <f t="shared" si="21"/>
        <v>1500</v>
      </c>
      <c r="K28" s="25">
        <f t="shared" si="22"/>
        <v>15000</v>
      </c>
      <c r="L28" s="4"/>
      <c r="M28" s="8"/>
      <c r="N28" s="8"/>
      <c r="O28" s="54"/>
      <c r="P28" s="4"/>
      <c r="Q28" s="87"/>
      <c r="R28" s="88"/>
      <c r="S28" s="89"/>
      <c r="T28" s="90"/>
      <c r="U28" s="88"/>
      <c r="V28" s="29"/>
      <c r="W28" s="4"/>
      <c r="X28" s="4"/>
      <c r="Y28" s="4"/>
      <c r="Z28" s="4"/>
      <c r="AA28" s="4"/>
      <c r="AB28" s="4"/>
      <c r="AC28" s="4"/>
      <c r="AD28" s="4"/>
    </row>
    <row r="29" spans="1:30" ht="12">
      <c r="A29" s="93" t="s">
        <v>69</v>
      </c>
      <c r="B29" s="96">
        <f>SUM(B25:B28)</f>
        <v>135500</v>
      </c>
      <c r="C29" s="97"/>
      <c r="D29" s="96">
        <f t="shared" ref="D29:E29" si="23">SUM(D25:D28)</f>
        <v>7250</v>
      </c>
      <c r="E29" s="96">
        <f t="shared" si="23"/>
        <v>50750</v>
      </c>
      <c r="F29" s="97"/>
      <c r="G29" s="96">
        <f>SUM(G25:G28)</f>
        <v>512.5</v>
      </c>
      <c r="H29" s="99"/>
      <c r="I29" s="99"/>
      <c r="J29" s="96">
        <f t="shared" ref="J29:K29" si="24">SUM(J25:J28)</f>
        <v>5125</v>
      </c>
      <c r="K29" s="101">
        <f t="shared" si="24"/>
        <v>51250</v>
      </c>
      <c r="L29" s="4"/>
      <c r="M29" s="8"/>
      <c r="N29" s="103"/>
      <c r="O29" s="54"/>
      <c r="P29" s="5"/>
      <c r="Q29" s="9"/>
      <c r="R29" s="103"/>
      <c r="S29" s="10"/>
      <c r="T29" s="10"/>
      <c r="U29" s="103"/>
      <c r="V29" s="104"/>
      <c r="W29" s="4"/>
      <c r="X29" s="4"/>
      <c r="Y29" s="4"/>
      <c r="Z29" s="4"/>
      <c r="AA29" s="4"/>
      <c r="AB29" s="4"/>
      <c r="AC29" s="4"/>
      <c r="AD29" s="4"/>
    </row>
    <row r="30" spans="1:30" ht="12">
      <c r="A30" s="105" t="s">
        <v>84</v>
      </c>
      <c r="B30" s="107">
        <f>SUM(B11,B22,B29)</f>
        <v>926247</v>
      </c>
      <c r="C30" s="108"/>
      <c r="D30" s="109">
        <f>SUM(D11,D22,D29)</f>
        <v>46787.35</v>
      </c>
      <c r="E30" s="109">
        <f>SUM(E29,E24,E22,E11)</f>
        <v>353201.45</v>
      </c>
      <c r="F30" s="108"/>
      <c r="G30" s="109">
        <f>SUM(G11,G22,G29)</f>
        <v>2777.3675000000003</v>
      </c>
      <c r="H30" s="10"/>
      <c r="I30" s="10"/>
      <c r="J30" s="109">
        <f t="shared" ref="J30:K30" si="25">SUM(J11,J22,J29)</f>
        <v>27773.674999999999</v>
      </c>
      <c r="K30" s="110">
        <f t="shared" si="25"/>
        <v>536223.5</v>
      </c>
      <c r="L30" s="4"/>
      <c r="M30" s="8"/>
      <c r="N30" s="10"/>
      <c r="O30" s="54"/>
      <c r="P30" s="5"/>
      <c r="Q30" s="9"/>
      <c r="R30" s="10"/>
      <c r="S30" s="10"/>
      <c r="T30" s="10"/>
      <c r="U30" s="10"/>
      <c r="V30" s="10"/>
      <c r="W30" s="4"/>
      <c r="X30" s="4"/>
      <c r="Y30" s="4"/>
      <c r="Z30" s="4"/>
      <c r="AA30" s="4"/>
      <c r="AB30" s="4"/>
      <c r="AC30" s="4"/>
      <c r="AD30" s="4"/>
    </row>
    <row r="31" spans="1:30" ht="12">
      <c r="A31" s="8"/>
      <c r="B31" s="8"/>
      <c r="C31" s="8"/>
      <c r="D31" s="8"/>
      <c r="E31" s="8"/>
      <c r="F31" s="9"/>
      <c r="G31" s="8"/>
      <c r="H31" s="8"/>
      <c r="I31" s="8"/>
      <c r="J31" s="8"/>
      <c r="K31" s="8"/>
      <c r="L31" s="4"/>
      <c r="M31" s="4"/>
      <c r="N31" s="4"/>
      <c r="O31" s="5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2">
      <c r="A32" s="89"/>
      <c r="B32" s="89"/>
      <c r="C32" s="89"/>
      <c r="D32" s="89"/>
      <c r="E32" s="89"/>
      <c r="F32" s="111"/>
      <c r="G32" s="89"/>
      <c r="H32" s="89"/>
      <c r="I32" s="89"/>
      <c r="J32" s="89"/>
      <c r="K32" s="89"/>
      <c r="L32" s="4"/>
      <c r="M32" s="4"/>
      <c r="N32" s="4"/>
      <c r="O32" s="5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2">
      <c r="A33" s="8"/>
      <c r="B33" s="8"/>
      <c r="C33" s="9">
        <v>0.05</v>
      </c>
      <c r="D33" s="8"/>
      <c r="E33" s="8">
        <v>7</v>
      </c>
      <c r="F33" s="9">
        <v>0.1</v>
      </c>
      <c r="G33" s="10"/>
      <c r="H33" s="10"/>
      <c r="I33" s="8">
        <f>I4</f>
        <v>10</v>
      </c>
      <c r="J33" s="10"/>
      <c r="K33" s="10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22">
      <c r="A34" s="112" t="s">
        <v>100</v>
      </c>
      <c r="B34" s="113" t="str">
        <f t="shared" ref="B34:K34" si="26">B$6</f>
        <v>Nombre de personnes</v>
      </c>
      <c r="C34" s="114" t="str">
        <f t="shared" si="26"/>
        <v>taux de consultation</v>
      </c>
      <c r="D34" s="113" t="str">
        <f t="shared" si="26"/>
        <v>Nbre de pers. qui consultent</v>
      </c>
      <c r="E34" s="113" t="str">
        <f t="shared" si="26"/>
        <v>Nombre de messages vers la cible</v>
      </c>
      <c r="F34" s="114" t="str">
        <f t="shared" si="26"/>
        <v>Taux de transformation</v>
      </c>
      <c r="G34" s="114" t="str">
        <f t="shared" si="26"/>
        <v>Nombre d'usagers</v>
      </c>
      <c r="H34" s="114" t="str">
        <f t="shared" si="26"/>
        <v>Frais techniques</v>
      </c>
      <c r="I34" s="114" t="str">
        <f t="shared" si="26"/>
        <v>Consultations par usagé</v>
      </c>
      <c r="J34" s="114" t="str">
        <f t="shared" si="26"/>
        <v>Nombre de consultations</v>
      </c>
      <c r="K34" s="114" t="str">
        <f t="shared" si="26"/>
        <v>CA Consultations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:30" ht="12">
      <c r="A35" s="17" t="s">
        <v>19</v>
      </c>
      <c r="B35" s="18">
        <v>3800</v>
      </c>
      <c r="C35" s="115">
        <f>C33</f>
        <v>0.05</v>
      </c>
      <c r="D35" s="20">
        <f t="shared" ref="D35:D42" si="27">C35*B35</f>
        <v>190</v>
      </c>
      <c r="E35" s="20">
        <f t="shared" ref="E35:E42" si="28">$E$33*D35</f>
        <v>1330</v>
      </c>
      <c r="F35" s="115">
        <v>0.5</v>
      </c>
      <c r="G35" s="22">
        <f t="shared" ref="G35:G42" si="29">F35*D35</f>
        <v>95</v>
      </c>
      <c r="H35" s="23">
        <f t="shared" ref="H35:H42" si="30">$H$2</f>
        <v>30</v>
      </c>
      <c r="I35" s="23">
        <f>I33</f>
        <v>10</v>
      </c>
      <c r="J35" s="24">
        <f t="shared" ref="J35:J42" si="31">G35*I35</f>
        <v>950</v>
      </c>
      <c r="K35" s="116">
        <f t="shared" ref="K35:K42" si="32">J35*H35</f>
        <v>28500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2">
      <c r="A36" s="17" t="s">
        <v>21</v>
      </c>
      <c r="B36" s="18">
        <v>3000</v>
      </c>
      <c r="C36" s="117">
        <f>C33</f>
        <v>0.05</v>
      </c>
      <c r="D36" s="18">
        <f t="shared" si="27"/>
        <v>150</v>
      </c>
      <c r="E36" s="20">
        <f t="shared" si="28"/>
        <v>1050</v>
      </c>
      <c r="F36" s="118">
        <v>0.5</v>
      </c>
      <c r="G36" s="119">
        <f t="shared" si="29"/>
        <v>75</v>
      </c>
      <c r="H36" s="23">
        <f t="shared" si="30"/>
        <v>30</v>
      </c>
      <c r="I36" s="120">
        <f>I33</f>
        <v>10</v>
      </c>
      <c r="J36" s="121">
        <f t="shared" si="31"/>
        <v>750</v>
      </c>
      <c r="K36" s="122">
        <f t="shared" si="32"/>
        <v>22500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2">
      <c r="A37" s="17" t="s">
        <v>22</v>
      </c>
      <c r="B37" s="18">
        <v>3000</v>
      </c>
      <c r="C37" s="117">
        <f>C33</f>
        <v>0.05</v>
      </c>
      <c r="D37" s="18">
        <f t="shared" si="27"/>
        <v>150</v>
      </c>
      <c r="E37" s="20">
        <f t="shared" si="28"/>
        <v>1050</v>
      </c>
      <c r="F37" s="118">
        <v>0.5</v>
      </c>
      <c r="G37" s="119">
        <f t="shared" si="29"/>
        <v>75</v>
      </c>
      <c r="H37" s="23">
        <f t="shared" si="30"/>
        <v>30</v>
      </c>
      <c r="I37" s="120">
        <f>I33</f>
        <v>10</v>
      </c>
      <c r="J37" s="121">
        <f t="shared" si="31"/>
        <v>750</v>
      </c>
      <c r="K37" s="122">
        <f t="shared" si="32"/>
        <v>22500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2">
      <c r="A38" s="17" t="s">
        <v>23</v>
      </c>
      <c r="B38" s="18">
        <v>3000</v>
      </c>
      <c r="C38" s="117">
        <f>C33</f>
        <v>0.05</v>
      </c>
      <c r="D38" s="123">
        <f t="shared" si="27"/>
        <v>150</v>
      </c>
      <c r="E38" s="20">
        <f t="shared" si="28"/>
        <v>1050</v>
      </c>
      <c r="F38" s="118">
        <v>0.5</v>
      </c>
      <c r="G38" s="119">
        <f t="shared" si="29"/>
        <v>75</v>
      </c>
      <c r="H38" s="23">
        <f t="shared" si="30"/>
        <v>30</v>
      </c>
      <c r="I38" s="120">
        <f>I33</f>
        <v>10</v>
      </c>
      <c r="J38" s="121">
        <f t="shared" si="31"/>
        <v>750</v>
      </c>
      <c r="K38" s="122">
        <f t="shared" si="32"/>
        <v>22500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2">
      <c r="A39" s="17" t="s">
        <v>112</v>
      </c>
      <c r="B39" s="18">
        <v>3000</v>
      </c>
      <c r="C39" s="117">
        <f t="shared" ref="C39:C42" si="33">C36</f>
        <v>0.05</v>
      </c>
      <c r="D39" s="123">
        <f t="shared" si="27"/>
        <v>150</v>
      </c>
      <c r="E39" s="20">
        <f t="shared" si="28"/>
        <v>1050</v>
      </c>
      <c r="F39" s="118">
        <v>0.5</v>
      </c>
      <c r="G39" s="119">
        <f t="shared" si="29"/>
        <v>75</v>
      </c>
      <c r="H39" s="23">
        <f t="shared" si="30"/>
        <v>30</v>
      </c>
      <c r="I39" s="120">
        <f t="shared" ref="I39:I42" si="34">I35</f>
        <v>10</v>
      </c>
      <c r="J39" s="121">
        <f t="shared" si="31"/>
        <v>750</v>
      </c>
      <c r="K39" s="122">
        <f t="shared" si="32"/>
        <v>22500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2">
      <c r="A40" s="17" t="s">
        <v>114</v>
      </c>
      <c r="B40" s="18">
        <v>3000</v>
      </c>
      <c r="C40" s="117">
        <f t="shared" si="33"/>
        <v>0.05</v>
      </c>
      <c r="D40" s="123">
        <f t="shared" si="27"/>
        <v>150</v>
      </c>
      <c r="E40" s="20">
        <f t="shared" si="28"/>
        <v>1050</v>
      </c>
      <c r="F40" s="118">
        <v>0.5</v>
      </c>
      <c r="G40" s="119">
        <f t="shared" si="29"/>
        <v>75</v>
      </c>
      <c r="H40" s="23">
        <f t="shared" si="30"/>
        <v>30</v>
      </c>
      <c r="I40" s="120">
        <f t="shared" si="34"/>
        <v>10</v>
      </c>
      <c r="J40" s="121">
        <f t="shared" si="31"/>
        <v>750</v>
      </c>
      <c r="K40" s="122">
        <f t="shared" si="32"/>
        <v>22500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2">
      <c r="A41" s="17" t="s">
        <v>115</v>
      </c>
      <c r="B41" s="18">
        <v>3000</v>
      </c>
      <c r="C41" s="117">
        <f t="shared" si="33"/>
        <v>0.05</v>
      </c>
      <c r="D41" s="123">
        <f t="shared" si="27"/>
        <v>150</v>
      </c>
      <c r="E41" s="20">
        <f t="shared" si="28"/>
        <v>1050</v>
      </c>
      <c r="F41" s="118">
        <v>0.5</v>
      </c>
      <c r="G41" s="119">
        <f t="shared" si="29"/>
        <v>75</v>
      </c>
      <c r="H41" s="23">
        <f t="shared" si="30"/>
        <v>30</v>
      </c>
      <c r="I41" s="120">
        <f t="shared" si="34"/>
        <v>10</v>
      </c>
      <c r="J41" s="121">
        <f t="shared" si="31"/>
        <v>750</v>
      </c>
      <c r="K41" s="122">
        <f t="shared" si="32"/>
        <v>22500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2">
      <c r="A42" s="17" t="s">
        <v>116</v>
      </c>
      <c r="B42" s="18">
        <v>3000</v>
      </c>
      <c r="C42" s="117">
        <f t="shared" si="33"/>
        <v>0.05</v>
      </c>
      <c r="D42" s="123">
        <f t="shared" si="27"/>
        <v>150</v>
      </c>
      <c r="E42" s="20">
        <f t="shared" si="28"/>
        <v>1050</v>
      </c>
      <c r="F42" s="118">
        <v>0.5</v>
      </c>
      <c r="G42" s="119">
        <f t="shared" si="29"/>
        <v>75</v>
      </c>
      <c r="H42" s="23">
        <f t="shared" si="30"/>
        <v>30</v>
      </c>
      <c r="I42" s="120">
        <f t="shared" si="34"/>
        <v>10</v>
      </c>
      <c r="J42" s="121">
        <f t="shared" si="31"/>
        <v>750</v>
      </c>
      <c r="K42" s="122">
        <f t="shared" si="32"/>
        <v>22500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2">
      <c r="A43" s="124" t="s">
        <v>24</v>
      </c>
      <c r="B43" s="125">
        <f>SUM(B35:B42)</f>
        <v>24800</v>
      </c>
      <c r="C43" s="126"/>
      <c r="D43" s="125">
        <f t="shared" ref="D43:E43" si="35">SUM(D35:D42)</f>
        <v>1240</v>
      </c>
      <c r="E43" s="127">
        <f t="shared" si="35"/>
        <v>8680</v>
      </c>
      <c r="F43" s="126"/>
      <c r="G43" s="125">
        <f>SUM(G35:G42)</f>
        <v>620</v>
      </c>
      <c r="H43" s="128"/>
      <c r="I43" s="128"/>
      <c r="J43" s="125">
        <f t="shared" ref="J43:K43" si="36">SUM(J35:J42)</f>
        <v>6200</v>
      </c>
      <c r="K43" s="129">
        <f t="shared" si="36"/>
        <v>186000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2">
      <c r="A44" s="130" t="s">
        <v>29</v>
      </c>
      <c r="B44" s="132">
        <v>141942</v>
      </c>
      <c r="C44" s="117">
        <f>C33</f>
        <v>0.05</v>
      </c>
      <c r="D44" s="134">
        <f t="shared" ref="D44:D53" si="37">C44*B44</f>
        <v>7097.1</v>
      </c>
      <c r="E44" s="135">
        <f t="shared" ref="E44:E53" si="38">$E$33*D44</f>
        <v>49679.700000000004</v>
      </c>
      <c r="F44" s="117">
        <f>F33</f>
        <v>0.1</v>
      </c>
      <c r="G44" s="136">
        <f t="shared" ref="G44:G53" si="39">F44*D44</f>
        <v>709.71</v>
      </c>
      <c r="H44" s="23">
        <f t="shared" ref="H44:H53" si="40">$H$4</f>
        <v>20</v>
      </c>
      <c r="I44" s="137">
        <f>I33</f>
        <v>10</v>
      </c>
      <c r="J44" s="138">
        <f t="shared" ref="J44:J53" si="41">G44*I44</f>
        <v>7097.1</v>
      </c>
      <c r="K44" s="139">
        <f t="shared" ref="K44:K53" si="42">J44*H44</f>
        <v>141942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2">
      <c r="A45" s="40" t="s">
        <v>37</v>
      </c>
      <c r="B45" s="41">
        <v>127837</v>
      </c>
      <c r="C45" s="117">
        <f>C33</f>
        <v>0.05</v>
      </c>
      <c r="D45" s="134">
        <f t="shared" si="37"/>
        <v>6391.85</v>
      </c>
      <c r="E45" s="135">
        <f t="shared" si="38"/>
        <v>44742.950000000004</v>
      </c>
      <c r="F45" s="117">
        <f>F33</f>
        <v>0.1</v>
      </c>
      <c r="G45" s="22">
        <f t="shared" si="39"/>
        <v>639.18500000000006</v>
      </c>
      <c r="H45" s="23">
        <f t="shared" si="40"/>
        <v>20</v>
      </c>
      <c r="I45" s="23">
        <f>I33</f>
        <v>10</v>
      </c>
      <c r="J45" s="24">
        <f t="shared" si="41"/>
        <v>6391.85</v>
      </c>
      <c r="K45" s="116">
        <f t="shared" si="42"/>
        <v>127837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2">
      <c r="A46" s="40" t="s">
        <v>39</v>
      </c>
      <c r="B46" s="41">
        <v>114020</v>
      </c>
      <c r="C46" s="117">
        <f>C33</f>
        <v>0.05</v>
      </c>
      <c r="D46" s="134">
        <f t="shared" si="37"/>
        <v>5701</v>
      </c>
      <c r="E46" s="135">
        <f t="shared" si="38"/>
        <v>39907</v>
      </c>
      <c r="F46" s="117">
        <f>F33</f>
        <v>0.1</v>
      </c>
      <c r="G46" s="22">
        <f t="shared" si="39"/>
        <v>570.1</v>
      </c>
      <c r="H46" s="23">
        <f t="shared" si="40"/>
        <v>20</v>
      </c>
      <c r="I46" s="23">
        <f>I33</f>
        <v>10</v>
      </c>
      <c r="J46" s="24">
        <f t="shared" si="41"/>
        <v>5701</v>
      </c>
      <c r="K46" s="116">
        <f t="shared" si="42"/>
        <v>114020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2">
      <c r="A47" s="40" t="s">
        <v>40</v>
      </c>
      <c r="B47" s="41">
        <v>86016</v>
      </c>
      <c r="C47" s="117">
        <f>C33</f>
        <v>0.05</v>
      </c>
      <c r="D47" s="134">
        <f t="shared" si="37"/>
        <v>4300.8</v>
      </c>
      <c r="E47" s="135">
        <f t="shared" si="38"/>
        <v>30105.600000000002</v>
      </c>
      <c r="F47" s="117">
        <f>F33</f>
        <v>0.1</v>
      </c>
      <c r="G47" s="22">
        <f t="shared" si="39"/>
        <v>430.08000000000004</v>
      </c>
      <c r="H47" s="23">
        <f t="shared" si="40"/>
        <v>20</v>
      </c>
      <c r="I47" s="23">
        <f>I33</f>
        <v>10</v>
      </c>
      <c r="J47" s="24">
        <f t="shared" si="41"/>
        <v>4300.8</v>
      </c>
      <c r="K47" s="116">
        <f t="shared" si="42"/>
        <v>86016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2">
      <c r="A48" s="40" t="s">
        <v>44</v>
      </c>
      <c r="B48" s="58">
        <v>92116</v>
      </c>
      <c r="C48" s="117">
        <f>C33</f>
        <v>0.05</v>
      </c>
      <c r="D48" s="134">
        <f t="shared" si="37"/>
        <v>4605.8</v>
      </c>
      <c r="E48" s="135">
        <f t="shared" si="38"/>
        <v>32240.600000000002</v>
      </c>
      <c r="F48" s="117">
        <f>F33</f>
        <v>0.1</v>
      </c>
      <c r="G48" s="22">
        <f t="shared" si="39"/>
        <v>460.58000000000004</v>
      </c>
      <c r="H48" s="23">
        <f t="shared" si="40"/>
        <v>20</v>
      </c>
      <c r="I48" s="23">
        <f>I33</f>
        <v>10</v>
      </c>
      <c r="J48" s="24">
        <f t="shared" si="41"/>
        <v>4605.8</v>
      </c>
      <c r="K48" s="116">
        <f t="shared" si="42"/>
        <v>92116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2">
      <c r="A49" s="40" t="s">
        <v>46</v>
      </c>
      <c r="B49" s="58">
        <v>50451</v>
      </c>
      <c r="C49" s="117">
        <f>C33</f>
        <v>0.05</v>
      </c>
      <c r="D49" s="134">
        <f t="shared" si="37"/>
        <v>2522.5500000000002</v>
      </c>
      <c r="E49" s="135">
        <f t="shared" si="38"/>
        <v>17657.850000000002</v>
      </c>
      <c r="F49" s="117">
        <f>F33</f>
        <v>0.1</v>
      </c>
      <c r="G49" s="22">
        <f t="shared" si="39"/>
        <v>252.25500000000002</v>
      </c>
      <c r="H49" s="23">
        <f t="shared" si="40"/>
        <v>20</v>
      </c>
      <c r="I49" s="60">
        <f>I33</f>
        <v>10</v>
      </c>
      <c r="J49" s="24">
        <f t="shared" si="41"/>
        <v>2522.5500000000002</v>
      </c>
      <c r="K49" s="116">
        <f t="shared" si="42"/>
        <v>50451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2">
      <c r="A50" s="40" t="s">
        <v>47</v>
      </c>
      <c r="B50" s="41">
        <v>51109</v>
      </c>
      <c r="C50" s="117">
        <f>C33</f>
        <v>0.05</v>
      </c>
      <c r="D50" s="134">
        <f t="shared" si="37"/>
        <v>2555.4500000000003</v>
      </c>
      <c r="E50" s="135">
        <f t="shared" si="38"/>
        <v>17888.150000000001</v>
      </c>
      <c r="F50" s="117">
        <f>F33</f>
        <v>0.1</v>
      </c>
      <c r="G50" s="22">
        <f t="shared" si="39"/>
        <v>255.54500000000004</v>
      </c>
      <c r="H50" s="23">
        <f t="shared" si="40"/>
        <v>20</v>
      </c>
      <c r="I50" s="60">
        <f>I33</f>
        <v>10</v>
      </c>
      <c r="J50" s="24">
        <f t="shared" si="41"/>
        <v>2555.4500000000003</v>
      </c>
      <c r="K50" s="116">
        <f t="shared" si="42"/>
        <v>51109.000000000007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2">
      <c r="A51" s="40" t="s">
        <v>50</v>
      </c>
      <c r="B51" s="41">
        <v>44835</v>
      </c>
      <c r="C51" s="117">
        <f>C33</f>
        <v>0.05</v>
      </c>
      <c r="D51" s="134">
        <f t="shared" si="37"/>
        <v>2241.75</v>
      </c>
      <c r="E51" s="135">
        <f t="shared" si="38"/>
        <v>15692.25</v>
      </c>
      <c r="F51" s="117">
        <f>F33</f>
        <v>0.1</v>
      </c>
      <c r="G51" s="22">
        <f t="shared" si="39"/>
        <v>224.17500000000001</v>
      </c>
      <c r="H51" s="23">
        <f t="shared" si="40"/>
        <v>20</v>
      </c>
      <c r="I51" s="60">
        <f>I33</f>
        <v>10</v>
      </c>
      <c r="J51" s="24">
        <f t="shared" si="41"/>
        <v>2241.75</v>
      </c>
      <c r="K51" s="116">
        <f t="shared" si="42"/>
        <v>44835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2">
      <c r="A52" s="40" t="s">
        <v>51</v>
      </c>
      <c r="B52" s="41">
        <v>38325</v>
      </c>
      <c r="C52" s="117">
        <f>C33</f>
        <v>0.05</v>
      </c>
      <c r="D52" s="134">
        <f t="shared" si="37"/>
        <v>1916.25</v>
      </c>
      <c r="E52" s="135">
        <f t="shared" si="38"/>
        <v>13413.75</v>
      </c>
      <c r="F52" s="117">
        <f>F33</f>
        <v>0.1</v>
      </c>
      <c r="G52" s="22">
        <f t="shared" si="39"/>
        <v>191.625</v>
      </c>
      <c r="H52" s="23">
        <f t="shared" si="40"/>
        <v>20</v>
      </c>
      <c r="I52" s="60">
        <f>I33</f>
        <v>10</v>
      </c>
      <c r="J52" s="24">
        <f t="shared" si="41"/>
        <v>1916.25</v>
      </c>
      <c r="K52" s="116">
        <f t="shared" si="42"/>
        <v>38325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>
      <c r="A53" s="147" t="s">
        <v>52</v>
      </c>
      <c r="B53" s="148">
        <v>31296</v>
      </c>
      <c r="C53" s="117">
        <f>C33</f>
        <v>0.05</v>
      </c>
      <c r="D53" s="134">
        <f t="shared" si="37"/>
        <v>1564.8000000000002</v>
      </c>
      <c r="E53" s="135">
        <f t="shared" si="38"/>
        <v>10953.600000000002</v>
      </c>
      <c r="F53" s="117">
        <f>F33</f>
        <v>0.1</v>
      </c>
      <c r="G53" s="22">
        <f t="shared" si="39"/>
        <v>156.48000000000002</v>
      </c>
      <c r="H53" s="23">
        <f t="shared" si="40"/>
        <v>20</v>
      </c>
      <c r="I53" s="60">
        <f>I33</f>
        <v>10</v>
      </c>
      <c r="J53" s="121">
        <f t="shared" si="41"/>
        <v>1564.8000000000002</v>
      </c>
      <c r="K53" s="122">
        <f t="shared" si="42"/>
        <v>31296.000000000004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2">
      <c r="A54" s="150" t="s">
        <v>54</v>
      </c>
      <c r="B54" s="152">
        <f>SUM(B44:B53)</f>
        <v>777947</v>
      </c>
      <c r="C54" s="153"/>
      <c r="D54" s="152">
        <f t="shared" ref="D54:E54" si="43">SUM(D44:D53)</f>
        <v>38897.35</v>
      </c>
      <c r="E54" s="152">
        <f t="shared" si="43"/>
        <v>272281.45</v>
      </c>
      <c r="F54" s="153"/>
      <c r="G54" s="152">
        <f>SUM(G44:G53)</f>
        <v>3889.7350000000001</v>
      </c>
      <c r="H54" s="155"/>
      <c r="I54" s="155"/>
      <c r="J54" s="152">
        <f t="shared" ref="J54:K54" si="44">SUM(J44:J53)</f>
        <v>38897.35</v>
      </c>
      <c r="K54" s="157">
        <f t="shared" si="44"/>
        <v>777947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2">
      <c r="A55" s="159" t="s">
        <v>57</v>
      </c>
      <c r="B55" s="123">
        <v>73400</v>
      </c>
      <c r="C55" s="160">
        <f>C33</f>
        <v>0.05</v>
      </c>
      <c r="D55" s="134">
        <f>C55*B55</f>
        <v>3670</v>
      </c>
      <c r="E55" s="20">
        <f>$E$33*D55</f>
        <v>25690</v>
      </c>
      <c r="F55" s="160">
        <f>F33</f>
        <v>0.1</v>
      </c>
      <c r="G55" s="136">
        <f>F55*D55</f>
        <v>367</v>
      </c>
      <c r="H55" s="23">
        <f>$H$4</f>
        <v>20</v>
      </c>
      <c r="I55" s="161">
        <f>I33</f>
        <v>10</v>
      </c>
      <c r="J55" s="121">
        <f>G55*I55</f>
        <v>3670</v>
      </c>
      <c r="K55" s="122">
        <f>J55*H55</f>
        <v>73400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2">
      <c r="A56" s="162" t="s">
        <v>60</v>
      </c>
      <c r="B56" s="163">
        <f>SUM(B55)</f>
        <v>73400</v>
      </c>
      <c r="C56" s="164"/>
      <c r="D56" s="163">
        <f t="shared" ref="D56:E56" si="45">SUM(D55)</f>
        <v>3670</v>
      </c>
      <c r="E56" s="163">
        <f t="shared" si="45"/>
        <v>25690</v>
      </c>
      <c r="F56" s="164"/>
      <c r="G56" s="163">
        <f>SUM(G55)</f>
        <v>367</v>
      </c>
      <c r="H56" s="165"/>
      <c r="I56" s="166"/>
      <c r="J56" s="163">
        <f t="shared" ref="J56:K56" si="46">SUM(J55)</f>
        <v>3670</v>
      </c>
      <c r="K56" s="167">
        <f t="shared" si="46"/>
        <v>73400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2">
      <c r="A57" s="168" t="s">
        <v>1</v>
      </c>
      <c r="B57" s="169">
        <v>800000</v>
      </c>
      <c r="C57" s="117">
        <f>C33</f>
        <v>0.05</v>
      </c>
      <c r="D57" s="134">
        <f t="shared" ref="D57:D60" si="47">C57*B57</f>
        <v>40000</v>
      </c>
      <c r="E57" s="20">
        <f t="shared" ref="E57:E60" si="48">$E$33*D57</f>
        <v>280000</v>
      </c>
      <c r="F57" s="118">
        <v>0.02</v>
      </c>
      <c r="G57" s="136">
        <f t="shared" ref="G57:G60" si="49">F57*D57</f>
        <v>800</v>
      </c>
      <c r="H57" s="23">
        <f t="shared" ref="H57:H60" si="50">$H$4</f>
        <v>20</v>
      </c>
      <c r="I57" s="170">
        <f>I33</f>
        <v>10</v>
      </c>
      <c r="J57" s="121">
        <f t="shared" ref="J57:J60" si="51">G57*I57</f>
        <v>8000</v>
      </c>
      <c r="K57" s="139">
        <f t="shared" ref="K57:K60" si="52">J57*H57</f>
        <v>160000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2">
      <c r="A58" s="81" t="s">
        <v>65</v>
      </c>
      <c r="B58" s="18">
        <v>60000</v>
      </c>
      <c r="C58" s="117">
        <f>C33</f>
        <v>0.05</v>
      </c>
      <c r="D58" s="134">
        <f t="shared" si="47"/>
        <v>3000</v>
      </c>
      <c r="E58" s="20">
        <f t="shared" si="48"/>
        <v>21000</v>
      </c>
      <c r="F58" s="118">
        <v>0.2</v>
      </c>
      <c r="G58" s="136">
        <f t="shared" si="49"/>
        <v>600</v>
      </c>
      <c r="H58" s="23">
        <f t="shared" si="50"/>
        <v>20</v>
      </c>
      <c r="I58" s="60">
        <f>I33</f>
        <v>10</v>
      </c>
      <c r="J58" s="121">
        <f t="shared" si="51"/>
        <v>6000</v>
      </c>
      <c r="K58" s="139">
        <f t="shared" si="52"/>
        <v>120000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2">
      <c r="A59" s="81" t="s">
        <v>66</v>
      </c>
      <c r="B59" s="18">
        <v>10000</v>
      </c>
      <c r="C59" s="117">
        <f>C33</f>
        <v>0.05</v>
      </c>
      <c r="D59" s="134">
        <f t="shared" si="47"/>
        <v>500</v>
      </c>
      <c r="E59" s="20">
        <f t="shared" si="48"/>
        <v>3500</v>
      </c>
      <c r="F59" s="117">
        <f>F33</f>
        <v>0.1</v>
      </c>
      <c r="G59" s="136">
        <f t="shared" si="49"/>
        <v>50</v>
      </c>
      <c r="H59" s="23">
        <f t="shared" si="50"/>
        <v>20</v>
      </c>
      <c r="I59" s="60">
        <f>I33</f>
        <v>10</v>
      </c>
      <c r="J59" s="121">
        <f t="shared" si="51"/>
        <v>500</v>
      </c>
      <c r="K59" s="139">
        <f t="shared" si="52"/>
        <v>10000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2">
      <c r="A60" s="171" t="s">
        <v>67</v>
      </c>
      <c r="B60" s="123">
        <v>1000</v>
      </c>
      <c r="C60" s="118">
        <v>1</v>
      </c>
      <c r="D60" s="134">
        <f t="shared" si="47"/>
        <v>1000</v>
      </c>
      <c r="E60" s="20">
        <f t="shared" si="48"/>
        <v>7000</v>
      </c>
      <c r="F60" s="118">
        <v>0.3</v>
      </c>
      <c r="G60" s="136">
        <f t="shared" si="49"/>
        <v>300</v>
      </c>
      <c r="H60" s="23">
        <f t="shared" si="50"/>
        <v>20</v>
      </c>
      <c r="I60" s="60">
        <f>I33</f>
        <v>10</v>
      </c>
      <c r="J60" s="121">
        <f t="shared" si="51"/>
        <v>3000</v>
      </c>
      <c r="K60" s="139">
        <f t="shared" si="52"/>
        <v>60000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2">
      <c r="A61" s="172" t="s">
        <v>69</v>
      </c>
      <c r="B61" s="173">
        <f>SUM(B57:B60)</f>
        <v>871000</v>
      </c>
      <c r="C61" s="174"/>
      <c r="D61" s="173">
        <f t="shared" ref="D61:E61" si="53">SUM(D57:D60)</f>
        <v>44500</v>
      </c>
      <c r="E61" s="173">
        <f t="shared" si="53"/>
        <v>311500</v>
      </c>
      <c r="F61" s="174"/>
      <c r="G61" s="173">
        <f>SUM(G57:G60)</f>
        <v>1750</v>
      </c>
      <c r="H61" s="175"/>
      <c r="I61" s="175"/>
      <c r="J61" s="173">
        <f t="shared" ref="J61:K61" si="54">SUM(J57:J60)</f>
        <v>17500</v>
      </c>
      <c r="K61" s="176">
        <f t="shared" si="54"/>
        <v>350000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2">
      <c r="A62" s="105" t="s">
        <v>84</v>
      </c>
      <c r="B62" s="107">
        <f>SUM(B43,B54,B61)</f>
        <v>1673747</v>
      </c>
      <c r="C62" s="108"/>
      <c r="D62" s="107">
        <f>SUM(D43,D54,D61)</f>
        <v>84637.35</v>
      </c>
      <c r="E62" s="177">
        <f>SUM(E61,E56,E54,E43)</f>
        <v>618151.44999999995</v>
      </c>
      <c r="F62" s="108"/>
      <c r="G62" s="109">
        <f>SUM(G43,G54,G61)</f>
        <v>6259.7350000000006</v>
      </c>
      <c r="H62" s="10"/>
      <c r="I62" s="10"/>
      <c r="J62" s="109">
        <f t="shared" ref="J62:K62" si="55">SUM(J43,J54,J61)</f>
        <v>62597.35</v>
      </c>
      <c r="K62" s="178">
        <f t="shared" si="55"/>
        <v>1313947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2">
      <c r="A63" s="4"/>
      <c r="B63" s="4"/>
      <c r="C63" s="4"/>
      <c r="D63" s="4"/>
      <c r="E63" s="4"/>
      <c r="F63" s="179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2">
      <c r="A64" s="4"/>
      <c r="B64" s="4"/>
      <c r="C64" s="4"/>
      <c r="D64" s="4"/>
      <c r="E64" s="4"/>
      <c r="F64" s="179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2">
      <c r="A65" s="8"/>
      <c r="B65" s="8"/>
      <c r="C65" s="9">
        <v>0.05</v>
      </c>
      <c r="D65" s="8"/>
      <c r="E65" s="8">
        <v>7</v>
      </c>
      <c r="F65" s="9">
        <v>0.1</v>
      </c>
      <c r="G65" s="10"/>
      <c r="H65" s="10"/>
      <c r="I65" s="8">
        <f>I4</f>
        <v>10</v>
      </c>
      <c r="J65" s="10"/>
      <c r="K65" s="10"/>
      <c r="L65" s="4"/>
      <c r="M65" s="4"/>
      <c r="N65" s="4"/>
      <c r="O65" s="53"/>
      <c r="P65" s="53"/>
      <c r="Q65" s="54"/>
      <c r="R65" s="55"/>
      <c r="S65" s="5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22">
      <c r="A66" s="112" t="s">
        <v>127</v>
      </c>
      <c r="B66" s="113" t="str">
        <f t="shared" ref="B66:K66" si="56">B$6</f>
        <v>Nombre de personnes</v>
      </c>
      <c r="C66" s="114" t="str">
        <f t="shared" si="56"/>
        <v>taux de consultation</v>
      </c>
      <c r="D66" s="113" t="str">
        <f t="shared" si="56"/>
        <v>Nbre de pers. qui consultent</v>
      </c>
      <c r="E66" s="113" t="str">
        <f t="shared" si="56"/>
        <v>Nombre de messages vers la cible</v>
      </c>
      <c r="F66" s="114" t="str">
        <f t="shared" si="56"/>
        <v>Taux de transformation</v>
      </c>
      <c r="G66" s="114" t="str">
        <f t="shared" si="56"/>
        <v>Nombre d'usagers</v>
      </c>
      <c r="H66" s="114" t="str">
        <f t="shared" si="56"/>
        <v>Frais techniques</v>
      </c>
      <c r="I66" s="114" t="str">
        <f t="shared" si="56"/>
        <v>Consultations par usagé</v>
      </c>
      <c r="J66" s="114" t="str">
        <f t="shared" si="56"/>
        <v>Nombre de consultations</v>
      </c>
      <c r="K66" s="114" t="str">
        <f t="shared" si="56"/>
        <v>CA Consultations</v>
      </c>
      <c r="L66" s="14"/>
      <c r="M66" s="14"/>
      <c r="N66" s="14"/>
      <c r="O66" s="180"/>
      <c r="P66" s="180"/>
      <c r="Q66" s="180"/>
      <c r="R66" s="181"/>
      <c r="S66" s="180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ht="12">
      <c r="A67" s="17" t="s">
        <v>19</v>
      </c>
      <c r="B67" s="18">
        <v>3800</v>
      </c>
      <c r="C67" s="115">
        <f>C65</f>
        <v>0.05</v>
      </c>
      <c r="D67" s="20">
        <f t="shared" ref="D67:D78" si="57">C67*B67</f>
        <v>190</v>
      </c>
      <c r="E67" s="20">
        <f t="shared" ref="E67:E78" si="58">$E$65*D67</f>
        <v>1330</v>
      </c>
      <c r="F67" s="115">
        <v>0.5</v>
      </c>
      <c r="G67" s="22">
        <f t="shared" ref="G67:G78" si="59">F67*D67</f>
        <v>95</v>
      </c>
      <c r="H67" s="23">
        <f t="shared" ref="H67:H78" si="60">$H$2</f>
        <v>30</v>
      </c>
      <c r="I67" s="23">
        <f>I65</f>
        <v>10</v>
      </c>
      <c r="J67" s="24">
        <f t="shared" ref="J67:J78" si="61">G67*I67</f>
        <v>950</v>
      </c>
      <c r="K67" s="116">
        <f t="shared" ref="K67:K78" si="62">J67*H67</f>
        <v>28500</v>
      </c>
      <c r="L67" s="4"/>
      <c r="M67" s="4"/>
      <c r="N67" s="4"/>
      <c r="O67" s="53"/>
      <c r="P67" s="53"/>
      <c r="Q67" s="54"/>
      <c r="R67" s="55"/>
      <c r="S67" s="5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>
      <c r="A68" s="17" t="s">
        <v>21</v>
      </c>
      <c r="B68" s="18">
        <v>3000</v>
      </c>
      <c r="C68" s="117">
        <f>C65</f>
        <v>0.05</v>
      </c>
      <c r="D68" s="18">
        <f t="shared" si="57"/>
        <v>150</v>
      </c>
      <c r="E68" s="20">
        <f t="shared" si="58"/>
        <v>1050</v>
      </c>
      <c r="F68" s="118">
        <v>0.5</v>
      </c>
      <c r="G68" s="119">
        <f t="shared" si="59"/>
        <v>75</v>
      </c>
      <c r="H68" s="23">
        <f t="shared" si="60"/>
        <v>30</v>
      </c>
      <c r="I68" s="120">
        <f>I65</f>
        <v>10</v>
      </c>
      <c r="J68" s="121">
        <f t="shared" si="61"/>
        <v>750</v>
      </c>
      <c r="K68" s="122">
        <f t="shared" si="62"/>
        <v>22500</v>
      </c>
      <c r="L68" s="4"/>
      <c r="M68" s="4"/>
      <c r="N68" s="4"/>
      <c r="O68" s="53"/>
      <c r="P68" s="53"/>
      <c r="Q68" s="54"/>
      <c r="R68" s="55"/>
      <c r="S68" s="5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2">
      <c r="A69" s="17" t="s">
        <v>22</v>
      </c>
      <c r="B69" s="18">
        <v>3000</v>
      </c>
      <c r="C69" s="117">
        <f>C65</f>
        <v>0.05</v>
      </c>
      <c r="D69" s="18">
        <f t="shared" si="57"/>
        <v>150</v>
      </c>
      <c r="E69" s="20">
        <f t="shared" si="58"/>
        <v>1050</v>
      </c>
      <c r="F69" s="118">
        <v>0.5</v>
      </c>
      <c r="G69" s="119">
        <f t="shared" si="59"/>
        <v>75</v>
      </c>
      <c r="H69" s="23">
        <f t="shared" si="60"/>
        <v>30</v>
      </c>
      <c r="I69" s="120">
        <f>I65</f>
        <v>10</v>
      </c>
      <c r="J69" s="121">
        <f t="shared" si="61"/>
        <v>750</v>
      </c>
      <c r="K69" s="122">
        <f t="shared" si="62"/>
        <v>22500</v>
      </c>
      <c r="L69" s="4"/>
      <c r="M69" s="4"/>
      <c r="N69" s="4"/>
      <c r="O69" s="53"/>
      <c r="P69" s="53"/>
      <c r="Q69" s="54"/>
      <c r="R69" s="55"/>
      <c r="S69" s="5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2">
      <c r="A70" s="17" t="s">
        <v>23</v>
      </c>
      <c r="B70" s="18">
        <v>3000</v>
      </c>
      <c r="C70" s="117">
        <f>C65</f>
        <v>0.05</v>
      </c>
      <c r="D70" s="123">
        <f t="shared" si="57"/>
        <v>150</v>
      </c>
      <c r="E70" s="20">
        <f t="shared" si="58"/>
        <v>1050</v>
      </c>
      <c r="F70" s="118">
        <v>0.5</v>
      </c>
      <c r="G70" s="119">
        <f t="shared" si="59"/>
        <v>75</v>
      </c>
      <c r="H70" s="23">
        <f t="shared" si="60"/>
        <v>30</v>
      </c>
      <c r="I70" s="120">
        <f>I65</f>
        <v>10</v>
      </c>
      <c r="J70" s="121">
        <f t="shared" si="61"/>
        <v>750</v>
      </c>
      <c r="K70" s="122">
        <f t="shared" si="62"/>
        <v>22500</v>
      </c>
      <c r="L70" s="4"/>
      <c r="M70" s="4"/>
      <c r="N70" s="4"/>
      <c r="O70" s="53"/>
      <c r="P70" s="53"/>
      <c r="Q70" s="54"/>
      <c r="R70" s="55"/>
      <c r="S70" s="5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2">
      <c r="A71" s="17" t="s">
        <v>112</v>
      </c>
      <c r="B71" s="18">
        <v>3000</v>
      </c>
      <c r="C71" s="117">
        <f>C65</f>
        <v>0.05</v>
      </c>
      <c r="D71" s="123">
        <f t="shared" si="57"/>
        <v>150</v>
      </c>
      <c r="E71" s="20">
        <f t="shared" si="58"/>
        <v>1050</v>
      </c>
      <c r="F71" s="118">
        <v>0.5</v>
      </c>
      <c r="G71" s="119">
        <f t="shared" si="59"/>
        <v>75</v>
      </c>
      <c r="H71" s="23">
        <f t="shared" si="60"/>
        <v>30</v>
      </c>
      <c r="I71" s="90">
        <f>I65</f>
        <v>10</v>
      </c>
      <c r="J71" s="121">
        <f t="shared" si="61"/>
        <v>750</v>
      </c>
      <c r="K71" s="122">
        <f t="shared" si="62"/>
        <v>22500</v>
      </c>
      <c r="L71" s="4"/>
      <c r="M71" s="4"/>
      <c r="N71" s="4"/>
      <c r="O71" s="53"/>
      <c r="P71" s="53"/>
      <c r="Q71" s="54"/>
      <c r="R71" s="55"/>
      <c r="S71" s="5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2">
      <c r="A72" s="17" t="s">
        <v>114</v>
      </c>
      <c r="B72" s="18">
        <v>3000</v>
      </c>
      <c r="C72" s="117">
        <f>C65</f>
        <v>0.05</v>
      </c>
      <c r="D72" s="123">
        <f t="shared" si="57"/>
        <v>150</v>
      </c>
      <c r="E72" s="20">
        <f t="shared" si="58"/>
        <v>1050</v>
      </c>
      <c r="F72" s="118">
        <v>0.5</v>
      </c>
      <c r="G72" s="119">
        <f t="shared" si="59"/>
        <v>75</v>
      </c>
      <c r="H72" s="23">
        <f t="shared" si="60"/>
        <v>30</v>
      </c>
      <c r="I72" s="120">
        <f t="shared" ref="I72:I78" si="63">I67</f>
        <v>10</v>
      </c>
      <c r="J72" s="121">
        <f t="shared" si="61"/>
        <v>750</v>
      </c>
      <c r="K72" s="122">
        <f t="shared" si="62"/>
        <v>22500</v>
      </c>
      <c r="L72" s="4"/>
      <c r="M72" s="4"/>
      <c r="N72" s="4"/>
      <c r="O72" s="53"/>
      <c r="P72" s="53"/>
      <c r="Q72" s="54"/>
      <c r="R72" s="55"/>
      <c r="S72" s="5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2">
      <c r="A73" s="17" t="s">
        <v>115</v>
      </c>
      <c r="B73" s="18">
        <v>3000</v>
      </c>
      <c r="C73" s="117">
        <f>C65</f>
        <v>0.05</v>
      </c>
      <c r="D73" s="123">
        <f t="shared" si="57"/>
        <v>150</v>
      </c>
      <c r="E73" s="20">
        <f t="shared" si="58"/>
        <v>1050</v>
      </c>
      <c r="F73" s="118">
        <v>0.5</v>
      </c>
      <c r="G73" s="119">
        <f t="shared" si="59"/>
        <v>75</v>
      </c>
      <c r="H73" s="23">
        <f t="shared" si="60"/>
        <v>30</v>
      </c>
      <c r="I73" s="120">
        <f t="shared" si="63"/>
        <v>10</v>
      </c>
      <c r="J73" s="121">
        <f t="shared" si="61"/>
        <v>750</v>
      </c>
      <c r="K73" s="122">
        <f t="shared" si="62"/>
        <v>22500</v>
      </c>
      <c r="L73" s="4"/>
      <c r="M73" s="4"/>
      <c r="N73" s="4"/>
      <c r="O73" s="53"/>
      <c r="P73" s="53"/>
      <c r="Q73" s="54"/>
      <c r="R73" s="55"/>
      <c r="S73" s="5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2">
      <c r="A74" s="17" t="s">
        <v>116</v>
      </c>
      <c r="B74" s="18">
        <v>3000</v>
      </c>
      <c r="C74" s="117">
        <f>C65</f>
        <v>0.05</v>
      </c>
      <c r="D74" s="123">
        <f t="shared" si="57"/>
        <v>150</v>
      </c>
      <c r="E74" s="20">
        <f t="shared" si="58"/>
        <v>1050</v>
      </c>
      <c r="F74" s="118">
        <v>0.5</v>
      </c>
      <c r="G74" s="119">
        <f t="shared" si="59"/>
        <v>75</v>
      </c>
      <c r="H74" s="23">
        <f t="shared" si="60"/>
        <v>30</v>
      </c>
      <c r="I74" s="120">
        <f t="shared" si="63"/>
        <v>10</v>
      </c>
      <c r="J74" s="121">
        <f t="shared" si="61"/>
        <v>750</v>
      </c>
      <c r="K74" s="122">
        <f t="shared" si="62"/>
        <v>22500</v>
      </c>
      <c r="L74" s="4"/>
      <c r="M74" s="4"/>
      <c r="N74" s="4"/>
      <c r="O74" s="53"/>
      <c r="P74" s="53"/>
      <c r="Q74" s="54"/>
      <c r="R74" s="55"/>
      <c r="S74" s="5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2">
      <c r="A75" s="17" t="s">
        <v>128</v>
      </c>
      <c r="B75" s="18">
        <v>3000</v>
      </c>
      <c r="C75" s="117">
        <f>C65</f>
        <v>0.05</v>
      </c>
      <c r="D75" s="123">
        <f t="shared" si="57"/>
        <v>150</v>
      </c>
      <c r="E75" s="20">
        <f t="shared" si="58"/>
        <v>1050</v>
      </c>
      <c r="F75" s="118">
        <v>0.5</v>
      </c>
      <c r="G75" s="119">
        <f t="shared" si="59"/>
        <v>75</v>
      </c>
      <c r="H75" s="23">
        <f t="shared" si="60"/>
        <v>30</v>
      </c>
      <c r="I75" s="120">
        <f t="shared" si="63"/>
        <v>10</v>
      </c>
      <c r="J75" s="121">
        <f t="shared" si="61"/>
        <v>750</v>
      </c>
      <c r="K75" s="122">
        <f t="shared" si="62"/>
        <v>22500</v>
      </c>
      <c r="L75" s="4"/>
      <c r="M75" s="4"/>
      <c r="N75" s="4"/>
      <c r="O75" s="53"/>
      <c r="P75" s="53"/>
      <c r="Q75" s="54"/>
      <c r="R75" s="55"/>
      <c r="S75" s="5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2">
      <c r="A76" s="17" t="s">
        <v>129</v>
      </c>
      <c r="B76" s="18">
        <v>3000</v>
      </c>
      <c r="C76" s="117">
        <f>C65</f>
        <v>0.05</v>
      </c>
      <c r="D76" s="123">
        <f t="shared" si="57"/>
        <v>150</v>
      </c>
      <c r="E76" s="20">
        <f t="shared" si="58"/>
        <v>1050</v>
      </c>
      <c r="F76" s="118">
        <v>0.5</v>
      </c>
      <c r="G76" s="119">
        <f t="shared" si="59"/>
        <v>75</v>
      </c>
      <c r="H76" s="23">
        <f t="shared" si="60"/>
        <v>30</v>
      </c>
      <c r="I76" s="120">
        <f t="shared" si="63"/>
        <v>10</v>
      </c>
      <c r="J76" s="121">
        <f t="shared" si="61"/>
        <v>750</v>
      </c>
      <c r="K76" s="122">
        <f t="shared" si="62"/>
        <v>22500</v>
      </c>
      <c r="L76" s="4"/>
      <c r="M76" s="4"/>
      <c r="N76" s="4"/>
      <c r="O76" s="53"/>
      <c r="P76" s="53"/>
      <c r="Q76" s="54"/>
      <c r="R76" s="55"/>
      <c r="S76" s="5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2">
      <c r="A77" s="17" t="s">
        <v>130</v>
      </c>
      <c r="B77" s="18">
        <v>3000</v>
      </c>
      <c r="C77" s="117">
        <f>C65</f>
        <v>0.05</v>
      </c>
      <c r="D77" s="123">
        <f t="shared" si="57"/>
        <v>150</v>
      </c>
      <c r="E77" s="20">
        <f t="shared" si="58"/>
        <v>1050</v>
      </c>
      <c r="F77" s="118">
        <v>0.5</v>
      </c>
      <c r="G77" s="119">
        <f t="shared" si="59"/>
        <v>75</v>
      </c>
      <c r="H77" s="23">
        <f t="shared" si="60"/>
        <v>30</v>
      </c>
      <c r="I77" s="120">
        <f t="shared" si="63"/>
        <v>10</v>
      </c>
      <c r="J77" s="121">
        <f t="shared" si="61"/>
        <v>750</v>
      </c>
      <c r="K77" s="122">
        <f t="shared" si="62"/>
        <v>22500</v>
      </c>
      <c r="L77" s="4"/>
      <c r="M77" s="4"/>
      <c r="N77" s="4"/>
      <c r="O77" s="53"/>
      <c r="P77" s="53"/>
      <c r="Q77" s="54"/>
      <c r="R77" s="55"/>
      <c r="S77" s="5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2">
      <c r="A78" s="17" t="s">
        <v>131</v>
      </c>
      <c r="B78" s="18">
        <v>3000</v>
      </c>
      <c r="C78" s="117">
        <f>C65</f>
        <v>0.05</v>
      </c>
      <c r="D78" s="123">
        <f t="shared" si="57"/>
        <v>150</v>
      </c>
      <c r="E78" s="20">
        <f t="shared" si="58"/>
        <v>1050</v>
      </c>
      <c r="F78" s="118">
        <v>0.5</v>
      </c>
      <c r="G78" s="119">
        <f t="shared" si="59"/>
        <v>75</v>
      </c>
      <c r="H78" s="23">
        <f t="shared" si="60"/>
        <v>30</v>
      </c>
      <c r="I78" s="120">
        <f t="shared" si="63"/>
        <v>10</v>
      </c>
      <c r="J78" s="121">
        <f t="shared" si="61"/>
        <v>750</v>
      </c>
      <c r="K78" s="122">
        <f t="shared" si="62"/>
        <v>22500</v>
      </c>
      <c r="L78" s="4"/>
      <c r="M78" s="4"/>
      <c r="N78" s="4"/>
      <c r="O78" s="53"/>
      <c r="P78" s="53"/>
      <c r="Q78" s="54"/>
      <c r="R78" s="55"/>
      <c r="S78" s="5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2">
      <c r="A79" s="124" t="s">
        <v>24</v>
      </c>
      <c r="B79" s="125">
        <f>SUM(B67:B78)</f>
        <v>36800</v>
      </c>
      <c r="C79" s="126"/>
      <c r="D79" s="125">
        <f t="shared" ref="D79:E79" si="64">SUM(D67:D78)</f>
        <v>1840</v>
      </c>
      <c r="E79" s="125">
        <f t="shared" si="64"/>
        <v>12880</v>
      </c>
      <c r="F79" s="126"/>
      <c r="G79" s="125">
        <f>SUM(G67:G78)</f>
        <v>920</v>
      </c>
      <c r="H79" s="128"/>
      <c r="I79" s="128"/>
      <c r="J79" s="125">
        <f t="shared" ref="J79:K79" si="65">SUM(J67:J78)</f>
        <v>9200</v>
      </c>
      <c r="K79" s="129">
        <f t="shared" si="65"/>
        <v>276000</v>
      </c>
      <c r="L79" s="4"/>
      <c r="M79" s="4"/>
      <c r="N79" s="4"/>
      <c r="O79" s="53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2">
      <c r="A80" s="130" t="s">
        <v>29</v>
      </c>
      <c r="B80" s="132">
        <v>141942</v>
      </c>
      <c r="C80" s="117">
        <f>C65</f>
        <v>0.05</v>
      </c>
      <c r="D80" s="134">
        <f t="shared" ref="D80:D89" si="66">C80*B80</f>
        <v>7097.1</v>
      </c>
      <c r="E80" s="135">
        <f t="shared" ref="E80:E89" si="67">$E$65*D80</f>
        <v>49679.700000000004</v>
      </c>
      <c r="F80" s="117">
        <f>F65</f>
        <v>0.1</v>
      </c>
      <c r="G80" s="136">
        <f t="shared" ref="G80:G89" si="68">F80*D80</f>
        <v>709.71</v>
      </c>
      <c r="H80" s="23">
        <f t="shared" ref="H80:H89" si="69">$H$4</f>
        <v>20</v>
      </c>
      <c r="I80" s="137">
        <f>I65</f>
        <v>10</v>
      </c>
      <c r="J80" s="138">
        <f t="shared" ref="J80:J89" si="70">G80*I80</f>
        <v>7097.1</v>
      </c>
      <c r="K80" s="139">
        <f t="shared" ref="K80:K89" si="71">J80*H80</f>
        <v>141942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2">
      <c r="A81" s="40" t="s">
        <v>37</v>
      </c>
      <c r="B81" s="41">
        <v>127837</v>
      </c>
      <c r="C81" s="117">
        <f>C65</f>
        <v>0.05</v>
      </c>
      <c r="D81" s="134">
        <f t="shared" si="66"/>
        <v>6391.85</v>
      </c>
      <c r="E81" s="135">
        <f t="shared" si="67"/>
        <v>44742.950000000004</v>
      </c>
      <c r="F81" s="117">
        <f>F65</f>
        <v>0.1</v>
      </c>
      <c r="G81" s="22">
        <f t="shared" si="68"/>
        <v>639.18500000000006</v>
      </c>
      <c r="H81" s="23">
        <f t="shared" si="69"/>
        <v>20</v>
      </c>
      <c r="I81" s="23">
        <f>I65</f>
        <v>10</v>
      </c>
      <c r="J81" s="24">
        <f t="shared" si="70"/>
        <v>6391.85</v>
      </c>
      <c r="K81" s="116">
        <f t="shared" si="71"/>
        <v>127837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2">
      <c r="A82" s="40" t="s">
        <v>39</v>
      </c>
      <c r="B82" s="41">
        <v>114020</v>
      </c>
      <c r="C82" s="117">
        <f>C65</f>
        <v>0.05</v>
      </c>
      <c r="D82" s="134">
        <f t="shared" si="66"/>
        <v>5701</v>
      </c>
      <c r="E82" s="135">
        <f t="shared" si="67"/>
        <v>39907</v>
      </c>
      <c r="F82" s="117">
        <f>F65</f>
        <v>0.1</v>
      </c>
      <c r="G82" s="22">
        <f t="shared" si="68"/>
        <v>570.1</v>
      </c>
      <c r="H82" s="23">
        <f t="shared" si="69"/>
        <v>20</v>
      </c>
      <c r="I82" s="23">
        <f>I65</f>
        <v>10</v>
      </c>
      <c r="J82" s="24">
        <f t="shared" si="70"/>
        <v>5701</v>
      </c>
      <c r="K82" s="116">
        <f t="shared" si="71"/>
        <v>114020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2">
      <c r="A83" s="40" t="s">
        <v>40</v>
      </c>
      <c r="B83" s="41">
        <v>86016</v>
      </c>
      <c r="C83" s="117">
        <f>C65</f>
        <v>0.05</v>
      </c>
      <c r="D83" s="134">
        <f t="shared" si="66"/>
        <v>4300.8</v>
      </c>
      <c r="E83" s="135">
        <f t="shared" si="67"/>
        <v>30105.600000000002</v>
      </c>
      <c r="F83" s="117">
        <f>F65</f>
        <v>0.1</v>
      </c>
      <c r="G83" s="22">
        <f t="shared" si="68"/>
        <v>430.08000000000004</v>
      </c>
      <c r="H83" s="23">
        <f t="shared" si="69"/>
        <v>20</v>
      </c>
      <c r="I83" s="23">
        <f>I65</f>
        <v>10</v>
      </c>
      <c r="J83" s="24">
        <f t="shared" si="70"/>
        <v>4300.8</v>
      </c>
      <c r="K83" s="116">
        <f t="shared" si="71"/>
        <v>86016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2">
      <c r="A84" s="40" t="s">
        <v>44</v>
      </c>
      <c r="B84" s="58">
        <v>92116</v>
      </c>
      <c r="C84" s="117">
        <f>C65</f>
        <v>0.05</v>
      </c>
      <c r="D84" s="134">
        <f t="shared" si="66"/>
        <v>4605.8</v>
      </c>
      <c r="E84" s="135">
        <f t="shared" si="67"/>
        <v>32240.600000000002</v>
      </c>
      <c r="F84" s="117">
        <f>F65</f>
        <v>0.1</v>
      </c>
      <c r="G84" s="22">
        <f t="shared" si="68"/>
        <v>460.58000000000004</v>
      </c>
      <c r="H84" s="23">
        <f t="shared" si="69"/>
        <v>20</v>
      </c>
      <c r="I84" s="23">
        <f>I65</f>
        <v>10</v>
      </c>
      <c r="J84" s="24">
        <f t="shared" si="70"/>
        <v>4605.8</v>
      </c>
      <c r="K84" s="116">
        <f t="shared" si="71"/>
        <v>92116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2">
      <c r="A85" s="40" t="s">
        <v>46</v>
      </c>
      <c r="B85" s="58">
        <v>50451</v>
      </c>
      <c r="C85" s="117">
        <f>C65</f>
        <v>0.05</v>
      </c>
      <c r="D85" s="134">
        <f t="shared" si="66"/>
        <v>2522.5500000000002</v>
      </c>
      <c r="E85" s="135">
        <f t="shared" si="67"/>
        <v>17657.850000000002</v>
      </c>
      <c r="F85" s="117">
        <f>F65</f>
        <v>0.1</v>
      </c>
      <c r="G85" s="22">
        <f t="shared" si="68"/>
        <v>252.25500000000002</v>
      </c>
      <c r="H85" s="23">
        <f t="shared" si="69"/>
        <v>20</v>
      </c>
      <c r="I85" s="60">
        <f>I65</f>
        <v>10</v>
      </c>
      <c r="J85" s="24">
        <f t="shared" si="70"/>
        <v>2522.5500000000002</v>
      </c>
      <c r="K85" s="116">
        <f t="shared" si="71"/>
        <v>50451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2">
      <c r="A86" s="40" t="s">
        <v>47</v>
      </c>
      <c r="B86" s="41">
        <v>51109</v>
      </c>
      <c r="C86" s="117">
        <f>C65</f>
        <v>0.05</v>
      </c>
      <c r="D86" s="134">
        <f t="shared" si="66"/>
        <v>2555.4500000000003</v>
      </c>
      <c r="E86" s="135">
        <f t="shared" si="67"/>
        <v>17888.150000000001</v>
      </c>
      <c r="F86" s="117">
        <f>F65</f>
        <v>0.1</v>
      </c>
      <c r="G86" s="22">
        <f t="shared" si="68"/>
        <v>255.54500000000004</v>
      </c>
      <c r="H86" s="23">
        <f t="shared" si="69"/>
        <v>20</v>
      </c>
      <c r="I86" s="60">
        <f>I65</f>
        <v>10</v>
      </c>
      <c r="J86" s="24">
        <f t="shared" si="70"/>
        <v>2555.4500000000003</v>
      </c>
      <c r="K86" s="116">
        <f t="shared" si="71"/>
        <v>51109.000000000007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2">
      <c r="A87" s="40" t="s">
        <v>50</v>
      </c>
      <c r="B87" s="41">
        <v>44835</v>
      </c>
      <c r="C87" s="117">
        <f>C65</f>
        <v>0.05</v>
      </c>
      <c r="D87" s="134">
        <f t="shared" si="66"/>
        <v>2241.75</v>
      </c>
      <c r="E87" s="135">
        <f t="shared" si="67"/>
        <v>15692.25</v>
      </c>
      <c r="F87" s="117">
        <f>F65</f>
        <v>0.1</v>
      </c>
      <c r="G87" s="22">
        <f t="shared" si="68"/>
        <v>224.17500000000001</v>
      </c>
      <c r="H87" s="23">
        <f t="shared" si="69"/>
        <v>20</v>
      </c>
      <c r="I87" s="60">
        <f>I65</f>
        <v>10</v>
      </c>
      <c r="J87" s="24">
        <f t="shared" si="70"/>
        <v>2241.75</v>
      </c>
      <c r="K87" s="116">
        <f t="shared" si="71"/>
        <v>44835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2">
      <c r="A88" s="40" t="s">
        <v>51</v>
      </c>
      <c r="B88" s="41">
        <v>38325</v>
      </c>
      <c r="C88" s="117">
        <f>C65</f>
        <v>0.05</v>
      </c>
      <c r="D88" s="134">
        <f t="shared" si="66"/>
        <v>1916.25</v>
      </c>
      <c r="E88" s="135">
        <f t="shared" si="67"/>
        <v>13413.75</v>
      </c>
      <c r="F88" s="117">
        <f>F65</f>
        <v>0.1</v>
      </c>
      <c r="G88" s="22">
        <f t="shared" si="68"/>
        <v>191.625</v>
      </c>
      <c r="H88" s="23">
        <f t="shared" si="69"/>
        <v>20</v>
      </c>
      <c r="I88" s="60">
        <f>I65</f>
        <v>10</v>
      </c>
      <c r="J88" s="24">
        <f t="shared" si="70"/>
        <v>1916.25</v>
      </c>
      <c r="K88" s="116">
        <f t="shared" si="71"/>
        <v>38325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2">
      <c r="A89" s="147" t="s">
        <v>52</v>
      </c>
      <c r="B89" s="148">
        <v>31296</v>
      </c>
      <c r="C89" s="117">
        <f>C65</f>
        <v>0.05</v>
      </c>
      <c r="D89" s="134">
        <f t="shared" si="66"/>
        <v>1564.8000000000002</v>
      </c>
      <c r="E89" s="135">
        <f t="shared" si="67"/>
        <v>10953.600000000002</v>
      </c>
      <c r="F89" s="117">
        <f>F65</f>
        <v>0.1</v>
      </c>
      <c r="G89" s="22">
        <f t="shared" si="68"/>
        <v>156.48000000000002</v>
      </c>
      <c r="H89" s="23">
        <f t="shared" si="69"/>
        <v>20</v>
      </c>
      <c r="I89" s="60">
        <f>I65</f>
        <v>10</v>
      </c>
      <c r="J89" s="121">
        <f t="shared" si="70"/>
        <v>1564.8000000000002</v>
      </c>
      <c r="K89" s="122">
        <f t="shared" si="71"/>
        <v>31296.000000000004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2">
      <c r="A90" s="150" t="s">
        <v>54</v>
      </c>
      <c r="B90" s="152">
        <f>SUM(B80:B89)</f>
        <v>777947</v>
      </c>
      <c r="C90" s="153"/>
      <c r="D90" s="152">
        <f t="shared" ref="D90:E90" si="72">SUM(D80:D89)</f>
        <v>38897.35</v>
      </c>
      <c r="E90" s="152">
        <f t="shared" si="72"/>
        <v>272281.45</v>
      </c>
      <c r="F90" s="153"/>
      <c r="G90" s="152">
        <f>SUM(G80:G89)</f>
        <v>3889.7350000000001</v>
      </c>
      <c r="H90" s="155"/>
      <c r="I90" s="155"/>
      <c r="J90" s="152">
        <f t="shared" ref="J90:K90" si="73">SUM(J80:J89)</f>
        <v>38897.35</v>
      </c>
      <c r="K90" s="157">
        <f t="shared" si="73"/>
        <v>777947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2">
      <c r="A91" s="159" t="s">
        <v>57</v>
      </c>
      <c r="B91" s="123">
        <v>73400</v>
      </c>
      <c r="C91" s="160">
        <f>C65</f>
        <v>0.05</v>
      </c>
      <c r="D91" s="134">
        <f>C91*B91</f>
        <v>3670</v>
      </c>
      <c r="E91" s="135">
        <f>$E$65*D91</f>
        <v>25690</v>
      </c>
      <c r="F91" s="160">
        <f>F65</f>
        <v>0.1</v>
      </c>
      <c r="G91" s="136">
        <f>F91*D91</f>
        <v>367</v>
      </c>
      <c r="H91" s="23">
        <f>$H$4</f>
        <v>20</v>
      </c>
      <c r="I91" s="161">
        <f>I65</f>
        <v>10</v>
      </c>
      <c r="J91" s="121">
        <f>G91*I91</f>
        <v>3670</v>
      </c>
      <c r="K91" s="122">
        <f>J91*H91</f>
        <v>73400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2">
      <c r="A92" s="162" t="s">
        <v>60</v>
      </c>
      <c r="B92" s="163">
        <f>SUM(B91)</f>
        <v>73400</v>
      </c>
      <c r="C92" s="164"/>
      <c r="D92" s="163">
        <f t="shared" ref="D92:E92" si="74">SUM(D91)</f>
        <v>3670</v>
      </c>
      <c r="E92" s="163">
        <f t="shared" si="74"/>
        <v>25690</v>
      </c>
      <c r="F92" s="164"/>
      <c r="G92" s="163">
        <f>SUM(G91)</f>
        <v>367</v>
      </c>
      <c r="H92" s="165"/>
      <c r="I92" s="166"/>
      <c r="J92" s="163">
        <f t="shared" ref="J92:K92" si="75">SUM(J91)</f>
        <v>3670</v>
      </c>
      <c r="K92" s="167">
        <f t="shared" si="75"/>
        <v>73400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2">
      <c r="A93" s="168" t="s">
        <v>1</v>
      </c>
      <c r="B93" s="169">
        <v>1000000</v>
      </c>
      <c r="C93" s="117">
        <f>C65</f>
        <v>0.05</v>
      </c>
      <c r="D93" s="134">
        <f t="shared" ref="D93:D96" si="76">C93*B93</f>
        <v>50000</v>
      </c>
      <c r="E93" s="135">
        <f t="shared" ref="E93:E96" si="77">$E$65*D93</f>
        <v>350000</v>
      </c>
      <c r="F93" s="118">
        <v>0.03</v>
      </c>
      <c r="G93" s="136">
        <f t="shared" ref="G93:G96" si="78">F93*D93</f>
        <v>1500</v>
      </c>
      <c r="H93" s="23">
        <f t="shared" ref="H93:H96" si="79">$H$4</f>
        <v>20</v>
      </c>
      <c r="I93" s="170">
        <f>I65</f>
        <v>10</v>
      </c>
      <c r="J93" s="121">
        <f t="shared" ref="J93:J96" si="80">G93*I93</f>
        <v>15000</v>
      </c>
      <c r="K93" s="139">
        <f t="shared" ref="K93:K96" si="81">J93*H93</f>
        <v>300000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2">
      <c r="A94" s="81" t="s">
        <v>65</v>
      </c>
      <c r="B94" s="18">
        <v>90000</v>
      </c>
      <c r="C94" s="117">
        <f>C65</f>
        <v>0.05</v>
      </c>
      <c r="D94" s="134">
        <f t="shared" si="76"/>
        <v>4500</v>
      </c>
      <c r="E94" s="135">
        <f t="shared" si="77"/>
        <v>31500</v>
      </c>
      <c r="F94" s="118">
        <v>0.2</v>
      </c>
      <c r="G94" s="136">
        <f t="shared" si="78"/>
        <v>900</v>
      </c>
      <c r="H94" s="23">
        <f t="shared" si="79"/>
        <v>20</v>
      </c>
      <c r="I94" s="60">
        <f>I65</f>
        <v>10</v>
      </c>
      <c r="J94" s="121">
        <f t="shared" si="80"/>
        <v>9000</v>
      </c>
      <c r="K94" s="139">
        <f t="shared" si="81"/>
        <v>180000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2">
      <c r="A95" s="81" t="s">
        <v>66</v>
      </c>
      <c r="B95" s="18">
        <v>10000</v>
      </c>
      <c r="C95" s="117">
        <f>C65</f>
        <v>0.05</v>
      </c>
      <c r="D95" s="134">
        <f t="shared" si="76"/>
        <v>500</v>
      </c>
      <c r="E95" s="135">
        <f t="shared" si="77"/>
        <v>3500</v>
      </c>
      <c r="F95" s="117">
        <f>F65</f>
        <v>0.1</v>
      </c>
      <c r="G95" s="136">
        <f t="shared" si="78"/>
        <v>50</v>
      </c>
      <c r="H95" s="23">
        <f t="shared" si="79"/>
        <v>20</v>
      </c>
      <c r="I95" s="60">
        <f>I65</f>
        <v>10</v>
      </c>
      <c r="J95" s="121">
        <f t="shared" si="80"/>
        <v>500</v>
      </c>
      <c r="K95" s="139">
        <f t="shared" si="81"/>
        <v>10000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2">
      <c r="A96" s="171" t="s">
        <v>67</v>
      </c>
      <c r="B96" s="123">
        <v>1500</v>
      </c>
      <c r="C96" s="118">
        <v>1</v>
      </c>
      <c r="D96" s="134">
        <f t="shared" si="76"/>
        <v>1500</v>
      </c>
      <c r="E96" s="135">
        <f t="shared" si="77"/>
        <v>10500</v>
      </c>
      <c r="F96" s="118">
        <v>0.3</v>
      </c>
      <c r="G96" s="136">
        <f t="shared" si="78"/>
        <v>450</v>
      </c>
      <c r="H96" s="23">
        <f t="shared" si="79"/>
        <v>20</v>
      </c>
      <c r="I96" s="60">
        <f>I65</f>
        <v>10</v>
      </c>
      <c r="J96" s="121">
        <f t="shared" si="80"/>
        <v>4500</v>
      </c>
      <c r="K96" s="139">
        <f t="shared" si="81"/>
        <v>90000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2">
      <c r="A97" s="172" t="s">
        <v>69</v>
      </c>
      <c r="B97" s="173">
        <f>SUM(B93:B96)</f>
        <v>1101500</v>
      </c>
      <c r="C97" s="174"/>
      <c r="D97" s="173">
        <f t="shared" ref="D97:E97" si="82">SUM(D93:D96)</f>
        <v>56500</v>
      </c>
      <c r="E97" s="173">
        <f t="shared" si="82"/>
        <v>395500</v>
      </c>
      <c r="F97" s="174"/>
      <c r="G97" s="173">
        <f>SUM(G93:G96)</f>
        <v>2900</v>
      </c>
      <c r="H97" s="175"/>
      <c r="I97" s="175"/>
      <c r="J97" s="173">
        <f t="shared" ref="J97:K97" si="83">SUM(J93:J96)</f>
        <v>29000</v>
      </c>
      <c r="K97" s="176">
        <f t="shared" si="83"/>
        <v>580000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2">
      <c r="A98" s="105" t="s">
        <v>84</v>
      </c>
      <c r="B98" s="107">
        <f>SUM(B79,B90,B97)</f>
        <v>1916247</v>
      </c>
      <c r="C98" s="108"/>
      <c r="D98" s="107">
        <f>SUM(D79,D90,D97)</f>
        <v>97237.35</v>
      </c>
      <c r="E98" s="177">
        <f>SUM(E97,E92,E90,E79)</f>
        <v>706351.45</v>
      </c>
      <c r="F98" s="108"/>
      <c r="G98" s="109">
        <f>SUM(G79,G90,G97)</f>
        <v>7709.7350000000006</v>
      </c>
      <c r="H98" s="10"/>
      <c r="I98" s="10"/>
      <c r="J98" s="109">
        <f t="shared" ref="J98:K98" si="84">SUM(J79,J90,J97)</f>
        <v>77097.350000000006</v>
      </c>
      <c r="K98" s="178">
        <f t="shared" si="84"/>
        <v>1633947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2">
      <c r="A99" s="182"/>
      <c r="B99" s="182"/>
      <c r="C99" s="182"/>
      <c r="D99" s="182"/>
      <c r="E99" s="182"/>
      <c r="F99" s="183"/>
      <c r="G99" s="182"/>
      <c r="H99" s="182"/>
      <c r="I99" s="182"/>
      <c r="J99" s="182"/>
      <c r="K99" s="182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2">
      <c r="A100" s="182"/>
      <c r="B100" s="182"/>
      <c r="C100" s="182"/>
      <c r="D100" s="182"/>
      <c r="E100" s="182"/>
      <c r="F100" s="183"/>
      <c r="G100" s="182"/>
      <c r="H100" s="182"/>
      <c r="I100" s="182"/>
      <c r="J100" s="182"/>
      <c r="K100" s="182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2">
      <c r="A101" s="8"/>
      <c r="B101" s="8"/>
      <c r="C101" s="9">
        <v>0.05</v>
      </c>
      <c r="D101" s="8"/>
      <c r="E101" s="8">
        <v>7</v>
      </c>
      <c r="F101" s="9">
        <v>0.1</v>
      </c>
      <c r="G101" s="10"/>
      <c r="H101" s="10"/>
      <c r="I101" s="8">
        <f>I4</f>
        <v>10</v>
      </c>
      <c r="J101" s="10"/>
      <c r="K101" s="10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22">
      <c r="A102" s="112" t="s">
        <v>132</v>
      </c>
      <c r="B102" s="113" t="str">
        <f t="shared" ref="B102:K102" si="85">B$6</f>
        <v>Nombre de personnes</v>
      </c>
      <c r="C102" s="114" t="str">
        <f t="shared" si="85"/>
        <v>taux de consultation</v>
      </c>
      <c r="D102" s="113" t="str">
        <f t="shared" si="85"/>
        <v>Nbre de pers. qui consultent</v>
      </c>
      <c r="E102" s="113" t="str">
        <f t="shared" si="85"/>
        <v>Nombre de messages vers la cible</v>
      </c>
      <c r="F102" s="114" t="str">
        <f t="shared" si="85"/>
        <v>Taux de transformation</v>
      </c>
      <c r="G102" s="114" t="str">
        <f t="shared" si="85"/>
        <v>Nombre d'usagers</v>
      </c>
      <c r="H102" s="114" t="str">
        <f t="shared" si="85"/>
        <v>Frais techniques</v>
      </c>
      <c r="I102" s="114" t="str">
        <f t="shared" si="85"/>
        <v>Consultations par usagé</v>
      </c>
      <c r="J102" s="114" t="str">
        <f t="shared" si="85"/>
        <v>Nombre de consultations</v>
      </c>
      <c r="K102" s="114" t="str">
        <f t="shared" si="85"/>
        <v>CA Consultations</v>
      </c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ht="12">
      <c r="A103" s="17" t="s">
        <v>19</v>
      </c>
      <c r="B103" s="18">
        <v>3800</v>
      </c>
      <c r="C103" s="115">
        <f>C101</f>
        <v>0.05</v>
      </c>
      <c r="D103" s="20">
        <f t="shared" ref="D103:D118" si="86">C103*B103</f>
        <v>190</v>
      </c>
      <c r="E103" s="20">
        <f t="shared" ref="E103:E118" si="87">$E$101*D103</f>
        <v>1330</v>
      </c>
      <c r="F103" s="115">
        <v>0.5</v>
      </c>
      <c r="G103" s="22">
        <f t="shared" ref="G103:G118" si="88">F103*D103</f>
        <v>95</v>
      </c>
      <c r="H103" s="23">
        <f t="shared" ref="H103:H118" si="89">$H$2</f>
        <v>30</v>
      </c>
      <c r="I103" s="23">
        <f>I101</f>
        <v>10</v>
      </c>
      <c r="J103" s="24">
        <f t="shared" ref="J103:J118" si="90">G103*I103</f>
        <v>950</v>
      </c>
      <c r="K103" s="116">
        <f t="shared" ref="K103:K118" si="91">J103*H103</f>
        <v>28500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2">
      <c r="A104" s="17" t="s">
        <v>21</v>
      </c>
      <c r="B104" s="18">
        <v>3000</v>
      </c>
      <c r="C104" s="117">
        <f>C101</f>
        <v>0.05</v>
      </c>
      <c r="D104" s="20">
        <f t="shared" si="86"/>
        <v>150</v>
      </c>
      <c r="E104" s="20">
        <f t="shared" si="87"/>
        <v>1050</v>
      </c>
      <c r="F104" s="184">
        <v>0.5</v>
      </c>
      <c r="G104" s="119">
        <f t="shared" si="88"/>
        <v>75</v>
      </c>
      <c r="H104" s="23">
        <f t="shared" si="89"/>
        <v>30</v>
      </c>
      <c r="I104" s="120">
        <f>I101</f>
        <v>10</v>
      </c>
      <c r="J104" s="121">
        <f t="shared" si="90"/>
        <v>750</v>
      </c>
      <c r="K104" s="122">
        <f t="shared" si="91"/>
        <v>22500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2">
      <c r="A105" s="17" t="s">
        <v>22</v>
      </c>
      <c r="B105" s="18">
        <v>3000</v>
      </c>
      <c r="C105" s="87">
        <f>C101</f>
        <v>0.05</v>
      </c>
      <c r="D105" s="20">
        <f t="shared" si="86"/>
        <v>150</v>
      </c>
      <c r="E105" s="20">
        <f t="shared" si="87"/>
        <v>1050</v>
      </c>
      <c r="F105" s="118">
        <v>0.5</v>
      </c>
      <c r="G105" s="119">
        <f t="shared" si="88"/>
        <v>75</v>
      </c>
      <c r="H105" s="23">
        <f t="shared" si="89"/>
        <v>30</v>
      </c>
      <c r="I105" s="120">
        <f>I101</f>
        <v>10</v>
      </c>
      <c r="J105" s="121">
        <f t="shared" si="90"/>
        <v>750</v>
      </c>
      <c r="K105" s="122">
        <f t="shared" si="91"/>
        <v>22500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2">
      <c r="A106" s="17" t="s">
        <v>23</v>
      </c>
      <c r="B106" s="18">
        <v>3000</v>
      </c>
      <c r="C106" s="117">
        <f>C101</f>
        <v>0.05</v>
      </c>
      <c r="D106" s="20">
        <f t="shared" si="86"/>
        <v>150</v>
      </c>
      <c r="E106" s="20">
        <f t="shared" si="87"/>
        <v>1050</v>
      </c>
      <c r="F106" s="118">
        <v>0.5</v>
      </c>
      <c r="G106" s="119">
        <f t="shared" si="88"/>
        <v>75</v>
      </c>
      <c r="H106" s="23">
        <f t="shared" si="89"/>
        <v>30</v>
      </c>
      <c r="I106" s="23">
        <f>I101</f>
        <v>10</v>
      </c>
      <c r="J106" s="121">
        <f t="shared" si="90"/>
        <v>750</v>
      </c>
      <c r="K106" s="122">
        <f t="shared" si="91"/>
        <v>22500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2">
      <c r="A107" s="17" t="s">
        <v>112</v>
      </c>
      <c r="B107" s="18">
        <v>3000</v>
      </c>
      <c r="C107" s="87">
        <f>C101</f>
        <v>0.05</v>
      </c>
      <c r="D107" s="20">
        <f t="shared" si="86"/>
        <v>150</v>
      </c>
      <c r="E107" s="20">
        <f t="shared" si="87"/>
        <v>1050</v>
      </c>
      <c r="F107" s="118">
        <v>0.5</v>
      </c>
      <c r="G107" s="119">
        <f t="shared" si="88"/>
        <v>75</v>
      </c>
      <c r="H107" s="23">
        <f t="shared" si="89"/>
        <v>30</v>
      </c>
      <c r="I107" s="90">
        <f>I101</f>
        <v>10</v>
      </c>
      <c r="J107" s="121">
        <f t="shared" si="90"/>
        <v>750</v>
      </c>
      <c r="K107" s="122">
        <f t="shared" si="91"/>
        <v>22500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2">
      <c r="A108" s="17" t="s">
        <v>114</v>
      </c>
      <c r="B108" s="18">
        <v>3000</v>
      </c>
      <c r="C108" s="117">
        <f t="shared" ref="C108:C118" si="92">C103</f>
        <v>0.05</v>
      </c>
      <c r="D108" s="20">
        <f t="shared" si="86"/>
        <v>150</v>
      </c>
      <c r="E108" s="20">
        <f t="shared" si="87"/>
        <v>1050</v>
      </c>
      <c r="F108" s="118">
        <v>0.5</v>
      </c>
      <c r="G108" s="119">
        <f t="shared" si="88"/>
        <v>75</v>
      </c>
      <c r="H108" s="23">
        <f t="shared" si="89"/>
        <v>30</v>
      </c>
      <c r="I108" s="120">
        <f t="shared" ref="I108:I118" si="93">I103</f>
        <v>10</v>
      </c>
      <c r="J108" s="121">
        <f t="shared" si="90"/>
        <v>750</v>
      </c>
      <c r="K108" s="122">
        <f t="shared" si="91"/>
        <v>22500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2">
      <c r="A109" s="17" t="s">
        <v>115</v>
      </c>
      <c r="B109" s="18">
        <v>3000</v>
      </c>
      <c r="C109" s="117">
        <f t="shared" si="92"/>
        <v>0.05</v>
      </c>
      <c r="D109" s="20">
        <f t="shared" si="86"/>
        <v>150</v>
      </c>
      <c r="E109" s="20">
        <f t="shared" si="87"/>
        <v>1050</v>
      </c>
      <c r="F109" s="118">
        <v>0.5</v>
      </c>
      <c r="G109" s="119">
        <f t="shared" si="88"/>
        <v>75</v>
      </c>
      <c r="H109" s="23">
        <f t="shared" si="89"/>
        <v>30</v>
      </c>
      <c r="I109" s="120">
        <f t="shared" si="93"/>
        <v>10</v>
      </c>
      <c r="J109" s="121">
        <f t="shared" si="90"/>
        <v>750</v>
      </c>
      <c r="K109" s="122">
        <f t="shared" si="91"/>
        <v>22500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2">
      <c r="A110" s="17" t="s">
        <v>116</v>
      </c>
      <c r="B110" s="18">
        <v>3000</v>
      </c>
      <c r="C110" s="117">
        <f t="shared" si="92"/>
        <v>0.05</v>
      </c>
      <c r="D110" s="20">
        <f t="shared" si="86"/>
        <v>150</v>
      </c>
      <c r="E110" s="20">
        <f t="shared" si="87"/>
        <v>1050</v>
      </c>
      <c r="F110" s="118">
        <v>0.5</v>
      </c>
      <c r="G110" s="119">
        <f t="shared" si="88"/>
        <v>75</v>
      </c>
      <c r="H110" s="23">
        <f t="shared" si="89"/>
        <v>30</v>
      </c>
      <c r="I110" s="120">
        <f t="shared" si="93"/>
        <v>10</v>
      </c>
      <c r="J110" s="121">
        <f t="shared" si="90"/>
        <v>750</v>
      </c>
      <c r="K110" s="122">
        <f t="shared" si="91"/>
        <v>22500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2">
      <c r="A111" s="17" t="s">
        <v>128</v>
      </c>
      <c r="B111" s="18">
        <v>3000</v>
      </c>
      <c r="C111" s="117">
        <f t="shared" si="92"/>
        <v>0.05</v>
      </c>
      <c r="D111" s="20">
        <f t="shared" si="86"/>
        <v>150</v>
      </c>
      <c r="E111" s="20">
        <f t="shared" si="87"/>
        <v>1050</v>
      </c>
      <c r="F111" s="118">
        <v>0.5</v>
      </c>
      <c r="G111" s="119">
        <f t="shared" si="88"/>
        <v>75</v>
      </c>
      <c r="H111" s="23">
        <f t="shared" si="89"/>
        <v>30</v>
      </c>
      <c r="I111" s="120">
        <f t="shared" si="93"/>
        <v>10</v>
      </c>
      <c r="J111" s="121">
        <f t="shared" si="90"/>
        <v>750</v>
      </c>
      <c r="K111" s="122">
        <f t="shared" si="91"/>
        <v>22500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2">
      <c r="A112" s="17" t="s">
        <v>129</v>
      </c>
      <c r="B112" s="18">
        <v>3000</v>
      </c>
      <c r="C112" s="117">
        <f t="shared" si="92"/>
        <v>0.05</v>
      </c>
      <c r="D112" s="20">
        <f t="shared" si="86"/>
        <v>150</v>
      </c>
      <c r="E112" s="20">
        <f t="shared" si="87"/>
        <v>1050</v>
      </c>
      <c r="F112" s="118">
        <v>0.5</v>
      </c>
      <c r="G112" s="119">
        <f t="shared" si="88"/>
        <v>75</v>
      </c>
      <c r="H112" s="23">
        <f t="shared" si="89"/>
        <v>30</v>
      </c>
      <c r="I112" s="120">
        <f t="shared" si="93"/>
        <v>10</v>
      </c>
      <c r="J112" s="121">
        <f t="shared" si="90"/>
        <v>750</v>
      </c>
      <c r="K112" s="122">
        <f t="shared" si="91"/>
        <v>22500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2">
      <c r="A113" s="17" t="s">
        <v>130</v>
      </c>
      <c r="B113" s="18">
        <v>3000</v>
      </c>
      <c r="C113" s="117">
        <f t="shared" si="92"/>
        <v>0.05</v>
      </c>
      <c r="D113" s="20">
        <f t="shared" si="86"/>
        <v>150</v>
      </c>
      <c r="E113" s="20">
        <f t="shared" si="87"/>
        <v>1050</v>
      </c>
      <c r="F113" s="118">
        <v>0.5</v>
      </c>
      <c r="G113" s="119">
        <f t="shared" si="88"/>
        <v>75</v>
      </c>
      <c r="H113" s="23">
        <f t="shared" si="89"/>
        <v>30</v>
      </c>
      <c r="I113" s="120">
        <f t="shared" si="93"/>
        <v>10</v>
      </c>
      <c r="J113" s="121">
        <f t="shared" si="90"/>
        <v>750</v>
      </c>
      <c r="K113" s="122">
        <f t="shared" si="91"/>
        <v>22500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2">
      <c r="A114" s="17" t="s">
        <v>131</v>
      </c>
      <c r="B114" s="18">
        <v>3000</v>
      </c>
      <c r="C114" s="117">
        <f t="shared" si="92"/>
        <v>0.05</v>
      </c>
      <c r="D114" s="20">
        <f t="shared" si="86"/>
        <v>150</v>
      </c>
      <c r="E114" s="20">
        <f t="shared" si="87"/>
        <v>1050</v>
      </c>
      <c r="F114" s="118">
        <v>0.5</v>
      </c>
      <c r="G114" s="119">
        <f t="shared" si="88"/>
        <v>75</v>
      </c>
      <c r="H114" s="23">
        <f t="shared" si="89"/>
        <v>30</v>
      </c>
      <c r="I114" s="120">
        <f t="shared" si="93"/>
        <v>10</v>
      </c>
      <c r="J114" s="121">
        <f t="shared" si="90"/>
        <v>750</v>
      </c>
      <c r="K114" s="122">
        <f t="shared" si="91"/>
        <v>22500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2">
      <c r="A115" s="17" t="s">
        <v>133</v>
      </c>
      <c r="B115" s="18">
        <v>3000</v>
      </c>
      <c r="C115" s="117">
        <f t="shared" si="92"/>
        <v>0.05</v>
      </c>
      <c r="D115" s="20">
        <f t="shared" si="86"/>
        <v>150</v>
      </c>
      <c r="E115" s="20">
        <f t="shared" si="87"/>
        <v>1050</v>
      </c>
      <c r="F115" s="118">
        <v>0.5</v>
      </c>
      <c r="G115" s="119">
        <f t="shared" si="88"/>
        <v>75</v>
      </c>
      <c r="H115" s="23">
        <f t="shared" si="89"/>
        <v>30</v>
      </c>
      <c r="I115" s="120">
        <f t="shared" si="93"/>
        <v>10</v>
      </c>
      <c r="J115" s="121">
        <f t="shared" si="90"/>
        <v>750</v>
      </c>
      <c r="K115" s="122">
        <f t="shared" si="91"/>
        <v>22500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2">
      <c r="A116" s="17" t="s">
        <v>134</v>
      </c>
      <c r="B116" s="18">
        <v>3000</v>
      </c>
      <c r="C116" s="117">
        <f t="shared" si="92"/>
        <v>0.05</v>
      </c>
      <c r="D116" s="20">
        <f t="shared" si="86"/>
        <v>150</v>
      </c>
      <c r="E116" s="20">
        <f t="shared" si="87"/>
        <v>1050</v>
      </c>
      <c r="F116" s="118">
        <v>0.5</v>
      </c>
      <c r="G116" s="119">
        <f t="shared" si="88"/>
        <v>75</v>
      </c>
      <c r="H116" s="23">
        <f t="shared" si="89"/>
        <v>30</v>
      </c>
      <c r="I116" s="120">
        <f t="shared" si="93"/>
        <v>10</v>
      </c>
      <c r="J116" s="121">
        <f t="shared" si="90"/>
        <v>750</v>
      </c>
      <c r="K116" s="122">
        <f t="shared" si="91"/>
        <v>22500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2">
      <c r="A117" s="17" t="s">
        <v>135</v>
      </c>
      <c r="B117" s="18">
        <v>3000</v>
      </c>
      <c r="C117" s="117">
        <f t="shared" si="92"/>
        <v>0.05</v>
      </c>
      <c r="D117" s="20">
        <f t="shared" si="86"/>
        <v>150</v>
      </c>
      <c r="E117" s="20">
        <f t="shared" si="87"/>
        <v>1050</v>
      </c>
      <c r="F117" s="118">
        <v>0.5</v>
      </c>
      <c r="G117" s="119">
        <f t="shared" si="88"/>
        <v>75</v>
      </c>
      <c r="H117" s="23">
        <f t="shared" si="89"/>
        <v>30</v>
      </c>
      <c r="I117" s="120">
        <f t="shared" si="93"/>
        <v>10</v>
      </c>
      <c r="J117" s="121">
        <f t="shared" si="90"/>
        <v>750</v>
      </c>
      <c r="K117" s="122">
        <f t="shared" si="91"/>
        <v>22500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2">
      <c r="A118" s="17" t="s">
        <v>136</v>
      </c>
      <c r="B118" s="18">
        <v>3000</v>
      </c>
      <c r="C118" s="117">
        <f t="shared" si="92"/>
        <v>0.05</v>
      </c>
      <c r="D118" s="20">
        <f t="shared" si="86"/>
        <v>150</v>
      </c>
      <c r="E118" s="20">
        <f t="shared" si="87"/>
        <v>1050</v>
      </c>
      <c r="F118" s="118">
        <v>0.5</v>
      </c>
      <c r="G118" s="119">
        <f t="shared" si="88"/>
        <v>75</v>
      </c>
      <c r="H118" s="23">
        <f t="shared" si="89"/>
        <v>30</v>
      </c>
      <c r="I118" s="120">
        <f t="shared" si="93"/>
        <v>10</v>
      </c>
      <c r="J118" s="121">
        <f t="shared" si="90"/>
        <v>750</v>
      </c>
      <c r="K118" s="122">
        <f t="shared" si="91"/>
        <v>22500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2">
      <c r="A119" s="124" t="s">
        <v>24</v>
      </c>
      <c r="B119" s="125">
        <f>SUM(B103:B118)</f>
        <v>48800</v>
      </c>
      <c r="C119" s="126"/>
      <c r="D119" s="125">
        <f t="shared" ref="D119:E119" si="94">SUM(D103:D118)</f>
        <v>2440</v>
      </c>
      <c r="E119" s="125">
        <f t="shared" si="94"/>
        <v>17080</v>
      </c>
      <c r="F119" s="126"/>
      <c r="G119" s="125">
        <f>SUM(G103:G118)</f>
        <v>1220</v>
      </c>
      <c r="H119" s="128"/>
      <c r="I119" s="128"/>
      <c r="J119" s="125">
        <f t="shared" ref="J119:K119" si="95">SUM(J103:J118)</f>
        <v>12200</v>
      </c>
      <c r="K119" s="129">
        <f t="shared" si="95"/>
        <v>366000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2">
      <c r="A120" s="130" t="s">
        <v>29</v>
      </c>
      <c r="B120" s="132">
        <v>141942</v>
      </c>
      <c r="C120" s="117">
        <f>C101</f>
        <v>0.05</v>
      </c>
      <c r="D120" s="134">
        <f t="shared" ref="D120:D129" si="96">C120*B120</f>
        <v>7097.1</v>
      </c>
      <c r="E120" s="135">
        <f t="shared" ref="E120:E129" si="97">$E$101*D120</f>
        <v>49679.700000000004</v>
      </c>
      <c r="F120" s="117">
        <f>F101</f>
        <v>0.1</v>
      </c>
      <c r="G120" s="136">
        <f t="shared" ref="G120:G129" si="98">F120*D120</f>
        <v>709.71</v>
      </c>
      <c r="H120" s="23">
        <f t="shared" ref="H120:H129" si="99">$H$4</f>
        <v>20</v>
      </c>
      <c r="I120" s="137">
        <f>I101</f>
        <v>10</v>
      </c>
      <c r="J120" s="138">
        <f t="shared" ref="J120:J129" si="100">G120*I120</f>
        <v>7097.1</v>
      </c>
      <c r="K120" s="139">
        <f t="shared" ref="K120:K129" si="101">J120*H120</f>
        <v>141942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2">
      <c r="A121" s="40" t="s">
        <v>37</v>
      </c>
      <c r="B121" s="41">
        <v>127837</v>
      </c>
      <c r="C121" s="117">
        <f>C101</f>
        <v>0.05</v>
      </c>
      <c r="D121" s="134">
        <f t="shared" si="96"/>
        <v>6391.85</v>
      </c>
      <c r="E121" s="135">
        <f t="shared" si="97"/>
        <v>44742.950000000004</v>
      </c>
      <c r="F121" s="117">
        <f>F101</f>
        <v>0.1</v>
      </c>
      <c r="G121" s="22">
        <f t="shared" si="98"/>
        <v>639.18500000000006</v>
      </c>
      <c r="H121" s="23">
        <f t="shared" si="99"/>
        <v>20</v>
      </c>
      <c r="I121" s="23">
        <f>I101</f>
        <v>10</v>
      </c>
      <c r="J121" s="24">
        <f t="shared" si="100"/>
        <v>6391.85</v>
      </c>
      <c r="K121" s="116">
        <f t="shared" si="101"/>
        <v>127837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2">
      <c r="A122" s="40" t="s">
        <v>39</v>
      </c>
      <c r="B122" s="41">
        <v>114020</v>
      </c>
      <c r="C122" s="117">
        <f>C101</f>
        <v>0.05</v>
      </c>
      <c r="D122" s="134">
        <f t="shared" si="96"/>
        <v>5701</v>
      </c>
      <c r="E122" s="135">
        <f t="shared" si="97"/>
        <v>39907</v>
      </c>
      <c r="F122" s="117">
        <f>F101</f>
        <v>0.1</v>
      </c>
      <c r="G122" s="22">
        <f t="shared" si="98"/>
        <v>570.1</v>
      </c>
      <c r="H122" s="23">
        <f t="shared" si="99"/>
        <v>20</v>
      </c>
      <c r="I122" s="23">
        <f>I101</f>
        <v>10</v>
      </c>
      <c r="J122" s="24">
        <f t="shared" si="100"/>
        <v>5701</v>
      </c>
      <c r="K122" s="116">
        <f t="shared" si="101"/>
        <v>114020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2">
      <c r="A123" s="40" t="s">
        <v>40</v>
      </c>
      <c r="B123" s="41">
        <v>86016</v>
      </c>
      <c r="C123" s="117">
        <f>C101</f>
        <v>0.05</v>
      </c>
      <c r="D123" s="134">
        <f t="shared" si="96"/>
        <v>4300.8</v>
      </c>
      <c r="E123" s="135">
        <f t="shared" si="97"/>
        <v>30105.600000000002</v>
      </c>
      <c r="F123" s="117">
        <f>F101</f>
        <v>0.1</v>
      </c>
      <c r="G123" s="22">
        <f t="shared" si="98"/>
        <v>430.08000000000004</v>
      </c>
      <c r="H123" s="23">
        <f t="shared" si="99"/>
        <v>20</v>
      </c>
      <c r="I123" s="23">
        <f>I101</f>
        <v>10</v>
      </c>
      <c r="J123" s="24">
        <f t="shared" si="100"/>
        <v>4300.8</v>
      </c>
      <c r="K123" s="116">
        <f t="shared" si="101"/>
        <v>86016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2">
      <c r="A124" s="40" t="s">
        <v>44</v>
      </c>
      <c r="B124" s="58">
        <v>92116</v>
      </c>
      <c r="C124" s="117">
        <f>C101</f>
        <v>0.05</v>
      </c>
      <c r="D124" s="134">
        <f t="shared" si="96"/>
        <v>4605.8</v>
      </c>
      <c r="E124" s="135">
        <f t="shared" si="97"/>
        <v>32240.600000000002</v>
      </c>
      <c r="F124" s="117">
        <f>F101</f>
        <v>0.1</v>
      </c>
      <c r="G124" s="22">
        <f t="shared" si="98"/>
        <v>460.58000000000004</v>
      </c>
      <c r="H124" s="23">
        <f t="shared" si="99"/>
        <v>20</v>
      </c>
      <c r="I124" s="23">
        <f>I101</f>
        <v>10</v>
      </c>
      <c r="J124" s="24">
        <f t="shared" si="100"/>
        <v>4605.8</v>
      </c>
      <c r="K124" s="116">
        <f t="shared" si="101"/>
        <v>92116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2">
      <c r="A125" s="40" t="s">
        <v>46</v>
      </c>
      <c r="B125" s="58">
        <v>50451</v>
      </c>
      <c r="C125" s="117">
        <f>C101</f>
        <v>0.05</v>
      </c>
      <c r="D125" s="134">
        <f t="shared" si="96"/>
        <v>2522.5500000000002</v>
      </c>
      <c r="E125" s="135">
        <f t="shared" si="97"/>
        <v>17657.850000000002</v>
      </c>
      <c r="F125" s="117">
        <f>F101</f>
        <v>0.1</v>
      </c>
      <c r="G125" s="22">
        <f t="shared" si="98"/>
        <v>252.25500000000002</v>
      </c>
      <c r="H125" s="23">
        <f t="shared" si="99"/>
        <v>20</v>
      </c>
      <c r="I125" s="60">
        <f>I101</f>
        <v>10</v>
      </c>
      <c r="J125" s="24">
        <f t="shared" si="100"/>
        <v>2522.5500000000002</v>
      </c>
      <c r="K125" s="116">
        <f t="shared" si="101"/>
        <v>50451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2">
      <c r="A126" s="40" t="s">
        <v>47</v>
      </c>
      <c r="B126" s="41">
        <v>51109</v>
      </c>
      <c r="C126" s="117">
        <f>C101</f>
        <v>0.05</v>
      </c>
      <c r="D126" s="134">
        <f t="shared" si="96"/>
        <v>2555.4500000000003</v>
      </c>
      <c r="E126" s="135">
        <f t="shared" si="97"/>
        <v>17888.150000000001</v>
      </c>
      <c r="F126" s="117">
        <f>F101</f>
        <v>0.1</v>
      </c>
      <c r="G126" s="22">
        <f t="shared" si="98"/>
        <v>255.54500000000004</v>
      </c>
      <c r="H126" s="23">
        <f t="shared" si="99"/>
        <v>20</v>
      </c>
      <c r="I126" s="60">
        <f>I101</f>
        <v>10</v>
      </c>
      <c r="J126" s="24">
        <f t="shared" si="100"/>
        <v>2555.4500000000003</v>
      </c>
      <c r="K126" s="116">
        <f t="shared" si="101"/>
        <v>51109.000000000007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2">
      <c r="A127" s="40" t="s">
        <v>50</v>
      </c>
      <c r="B127" s="41">
        <v>44835</v>
      </c>
      <c r="C127" s="117">
        <f>C101</f>
        <v>0.05</v>
      </c>
      <c r="D127" s="134">
        <f t="shared" si="96"/>
        <v>2241.75</v>
      </c>
      <c r="E127" s="135">
        <f t="shared" si="97"/>
        <v>15692.25</v>
      </c>
      <c r="F127" s="117">
        <f>F101</f>
        <v>0.1</v>
      </c>
      <c r="G127" s="22">
        <f t="shared" si="98"/>
        <v>224.17500000000001</v>
      </c>
      <c r="H127" s="23">
        <f t="shared" si="99"/>
        <v>20</v>
      </c>
      <c r="I127" s="60">
        <f>I101</f>
        <v>10</v>
      </c>
      <c r="J127" s="24">
        <f t="shared" si="100"/>
        <v>2241.75</v>
      </c>
      <c r="K127" s="116">
        <f t="shared" si="101"/>
        <v>44835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2">
      <c r="A128" s="40" t="s">
        <v>51</v>
      </c>
      <c r="B128" s="41">
        <v>38325</v>
      </c>
      <c r="C128" s="117">
        <f>C101</f>
        <v>0.05</v>
      </c>
      <c r="D128" s="134">
        <f t="shared" si="96"/>
        <v>1916.25</v>
      </c>
      <c r="E128" s="135">
        <f t="shared" si="97"/>
        <v>13413.75</v>
      </c>
      <c r="F128" s="117">
        <f>F101</f>
        <v>0.1</v>
      </c>
      <c r="G128" s="22">
        <f t="shared" si="98"/>
        <v>191.625</v>
      </c>
      <c r="H128" s="23">
        <f t="shared" si="99"/>
        <v>20</v>
      </c>
      <c r="I128" s="60">
        <f>I101</f>
        <v>10</v>
      </c>
      <c r="J128" s="24">
        <f t="shared" si="100"/>
        <v>1916.25</v>
      </c>
      <c r="K128" s="116">
        <f t="shared" si="101"/>
        <v>38325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2">
      <c r="A129" s="147" t="s">
        <v>52</v>
      </c>
      <c r="B129" s="148">
        <v>31296</v>
      </c>
      <c r="C129" s="117">
        <f>C101</f>
        <v>0.05</v>
      </c>
      <c r="D129" s="134">
        <f t="shared" si="96"/>
        <v>1564.8000000000002</v>
      </c>
      <c r="E129" s="135">
        <f t="shared" si="97"/>
        <v>10953.600000000002</v>
      </c>
      <c r="F129" s="117">
        <f>F101</f>
        <v>0.1</v>
      </c>
      <c r="G129" s="22">
        <f t="shared" si="98"/>
        <v>156.48000000000002</v>
      </c>
      <c r="H129" s="23">
        <f t="shared" si="99"/>
        <v>20</v>
      </c>
      <c r="I129" s="60">
        <f>I101</f>
        <v>10</v>
      </c>
      <c r="J129" s="121">
        <f t="shared" si="100"/>
        <v>1564.8000000000002</v>
      </c>
      <c r="K129" s="122">
        <f t="shared" si="101"/>
        <v>31296.000000000004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2">
      <c r="A130" s="150" t="s">
        <v>54</v>
      </c>
      <c r="B130" s="152">
        <f>SUM(B120:B129)</f>
        <v>777947</v>
      </c>
      <c r="C130" s="153"/>
      <c r="D130" s="152">
        <f t="shared" ref="D130:E130" si="102">SUM(D120:D129)</f>
        <v>38897.35</v>
      </c>
      <c r="E130" s="152">
        <f t="shared" si="102"/>
        <v>272281.45</v>
      </c>
      <c r="F130" s="153"/>
      <c r="G130" s="152">
        <f>SUM(G120:G129)</f>
        <v>3889.7350000000001</v>
      </c>
      <c r="H130" s="155"/>
      <c r="I130" s="155"/>
      <c r="J130" s="152">
        <f t="shared" ref="J130:K130" si="103">SUM(J120:J129)</f>
        <v>38897.35</v>
      </c>
      <c r="K130" s="157">
        <f t="shared" si="103"/>
        <v>777947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2">
      <c r="A131" s="159" t="s">
        <v>57</v>
      </c>
      <c r="B131" s="123">
        <v>73400</v>
      </c>
      <c r="C131" s="160">
        <f>C101</f>
        <v>0.05</v>
      </c>
      <c r="D131" s="134">
        <f>C131*B131</f>
        <v>3670</v>
      </c>
      <c r="E131" s="20">
        <f>$E$101*D131</f>
        <v>25690</v>
      </c>
      <c r="F131" s="160">
        <f>F101</f>
        <v>0.1</v>
      </c>
      <c r="G131" s="136">
        <f>F131*D131</f>
        <v>367</v>
      </c>
      <c r="H131" s="23">
        <f>$H$4</f>
        <v>20</v>
      </c>
      <c r="I131" s="161">
        <f>I101</f>
        <v>10</v>
      </c>
      <c r="J131" s="121">
        <f>G131*I131</f>
        <v>3670</v>
      </c>
      <c r="K131" s="122">
        <f>J131*H131</f>
        <v>73400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2">
      <c r="A132" s="162" t="s">
        <v>60</v>
      </c>
      <c r="B132" s="163">
        <f>SUM(B131)</f>
        <v>73400</v>
      </c>
      <c r="C132" s="164"/>
      <c r="D132" s="163">
        <f t="shared" ref="D132:E132" si="104">SUM(D131)</f>
        <v>3670</v>
      </c>
      <c r="E132" s="163">
        <f t="shared" si="104"/>
        <v>25690</v>
      </c>
      <c r="F132" s="164"/>
      <c r="G132" s="163">
        <f>SUM(G131)</f>
        <v>367</v>
      </c>
      <c r="H132" s="165"/>
      <c r="I132" s="166"/>
      <c r="J132" s="163">
        <f t="shared" ref="J132:K132" si="105">SUM(J131)</f>
        <v>3670</v>
      </c>
      <c r="K132" s="167">
        <f t="shared" si="105"/>
        <v>73400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2">
      <c r="A133" s="168" t="s">
        <v>1</v>
      </c>
      <c r="B133" s="169">
        <v>1500000</v>
      </c>
      <c r="C133" s="117">
        <f>C101</f>
        <v>0.05</v>
      </c>
      <c r="D133" s="134">
        <f t="shared" ref="D133:D136" si="106">C133*B133</f>
        <v>75000</v>
      </c>
      <c r="E133" s="20">
        <f t="shared" ref="E133:E136" si="107">$E$101*D133</f>
        <v>525000</v>
      </c>
      <c r="F133" s="118">
        <v>0.05</v>
      </c>
      <c r="G133" s="136">
        <f t="shared" ref="G133:G136" si="108">F133*D133</f>
        <v>3750</v>
      </c>
      <c r="H133" s="23">
        <f t="shared" ref="H133:H136" si="109">$H$4</f>
        <v>20</v>
      </c>
      <c r="I133" s="170">
        <f>I101</f>
        <v>10</v>
      </c>
      <c r="J133" s="121">
        <f t="shared" ref="J133:J136" si="110">G133*I133</f>
        <v>37500</v>
      </c>
      <c r="K133" s="139">
        <f t="shared" ref="K133:K136" si="111">J133*H133</f>
        <v>750000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2">
      <c r="A134" s="81" t="s">
        <v>65</v>
      </c>
      <c r="B134" s="18">
        <v>120000</v>
      </c>
      <c r="C134" s="117">
        <f>C101</f>
        <v>0.05</v>
      </c>
      <c r="D134" s="134">
        <f t="shared" si="106"/>
        <v>6000</v>
      </c>
      <c r="E134" s="20">
        <f t="shared" si="107"/>
        <v>42000</v>
      </c>
      <c r="F134" s="118">
        <v>0.2</v>
      </c>
      <c r="G134" s="136">
        <f t="shared" si="108"/>
        <v>1200</v>
      </c>
      <c r="H134" s="23">
        <f t="shared" si="109"/>
        <v>20</v>
      </c>
      <c r="I134" s="60">
        <f>I101</f>
        <v>10</v>
      </c>
      <c r="J134" s="121">
        <f t="shared" si="110"/>
        <v>12000</v>
      </c>
      <c r="K134" s="139">
        <f t="shared" si="111"/>
        <v>240000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2">
      <c r="A135" s="81" t="s">
        <v>66</v>
      </c>
      <c r="B135" s="18">
        <v>10000</v>
      </c>
      <c r="C135" s="117">
        <f>C101</f>
        <v>0.05</v>
      </c>
      <c r="D135" s="134">
        <f t="shared" si="106"/>
        <v>500</v>
      </c>
      <c r="E135" s="20">
        <f t="shared" si="107"/>
        <v>3500</v>
      </c>
      <c r="F135" s="117">
        <f>F101</f>
        <v>0.1</v>
      </c>
      <c r="G135" s="136">
        <f t="shared" si="108"/>
        <v>50</v>
      </c>
      <c r="H135" s="23">
        <f t="shared" si="109"/>
        <v>20</v>
      </c>
      <c r="I135" s="60">
        <f>I101</f>
        <v>10</v>
      </c>
      <c r="J135" s="121">
        <f t="shared" si="110"/>
        <v>500</v>
      </c>
      <c r="K135" s="139">
        <f t="shared" si="111"/>
        <v>10000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2">
      <c r="A136" s="171" t="s">
        <v>67</v>
      </c>
      <c r="B136" s="123">
        <v>2000</v>
      </c>
      <c r="C136" s="118">
        <v>1</v>
      </c>
      <c r="D136" s="134">
        <f t="shared" si="106"/>
        <v>2000</v>
      </c>
      <c r="E136" s="20">
        <f t="shared" si="107"/>
        <v>14000</v>
      </c>
      <c r="F136" s="118">
        <v>0.3</v>
      </c>
      <c r="G136" s="136">
        <f t="shared" si="108"/>
        <v>600</v>
      </c>
      <c r="H136" s="23">
        <f t="shared" si="109"/>
        <v>20</v>
      </c>
      <c r="I136" s="60">
        <f>I101</f>
        <v>10</v>
      </c>
      <c r="J136" s="121">
        <f t="shared" si="110"/>
        <v>6000</v>
      </c>
      <c r="K136" s="139">
        <f t="shared" si="111"/>
        <v>120000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2">
      <c r="A137" s="172" t="s">
        <v>69</v>
      </c>
      <c r="B137" s="173">
        <f>SUM(B133:B136)</f>
        <v>1632000</v>
      </c>
      <c r="C137" s="174"/>
      <c r="D137" s="173">
        <f t="shared" ref="D137:E137" si="112">SUM(D133:D136)</f>
        <v>83500</v>
      </c>
      <c r="E137" s="173">
        <f t="shared" si="112"/>
        <v>584500</v>
      </c>
      <c r="F137" s="174"/>
      <c r="G137" s="173">
        <f>SUM(G133:G136)</f>
        <v>5600</v>
      </c>
      <c r="H137" s="175"/>
      <c r="I137" s="175"/>
      <c r="J137" s="173">
        <f t="shared" ref="J137:K137" si="113">SUM(J133:J136)</f>
        <v>56000</v>
      </c>
      <c r="K137" s="176">
        <f t="shared" si="113"/>
        <v>1120000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2">
      <c r="A138" s="105" t="s">
        <v>84</v>
      </c>
      <c r="B138" s="107">
        <f>SUM(B119,B130,B137)</f>
        <v>2458747</v>
      </c>
      <c r="C138" s="108"/>
      <c r="D138" s="107">
        <f>SUM(D119,D130,D137)</f>
        <v>124837.35</v>
      </c>
      <c r="E138" s="177">
        <f>SUM(E137,E132,E130,E119)</f>
        <v>899551.45</v>
      </c>
      <c r="F138" s="108"/>
      <c r="G138" s="109">
        <f>SUM(G119,G130,G137)</f>
        <v>10709.735000000001</v>
      </c>
      <c r="H138" s="10"/>
      <c r="I138" s="10"/>
      <c r="J138" s="109">
        <f t="shared" ref="J138:K138" si="114">SUM(J119,J130,J137)</f>
        <v>107097.35</v>
      </c>
      <c r="K138" s="178">
        <f t="shared" si="114"/>
        <v>2263947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2">
      <c r="A139" s="182"/>
      <c r="B139" s="182"/>
      <c r="C139" s="182"/>
      <c r="D139" s="182"/>
      <c r="E139" s="182"/>
      <c r="F139" s="183"/>
      <c r="G139" s="182"/>
      <c r="H139" s="182"/>
      <c r="I139" s="182"/>
      <c r="J139" s="182"/>
      <c r="K139" s="182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2">
      <c r="A140" s="182"/>
      <c r="B140" s="182"/>
      <c r="C140" s="182"/>
      <c r="D140" s="182"/>
      <c r="E140" s="182"/>
      <c r="F140" s="183"/>
      <c r="G140" s="182"/>
      <c r="H140" s="182"/>
      <c r="I140" s="182"/>
      <c r="J140" s="182"/>
      <c r="K140" s="182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2">
      <c r="A141" s="8"/>
      <c r="B141" s="8"/>
      <c r="C141" s="9">
        <v>0.05</v>
      </c>
      <c r="D141" s="8"/>
      <c r="E141" s="8">
        <v>7</v>
      </c>
      <c r="F141" s="9">
        <v>0.1</v>
      </c>
      <c r="G141" s="10"/>
      <c r="H141" s="10"/>
      <c r="I141" s="8">
        <f>I4</f>
        <v>10</v>
      </c>
      <c r="J141" s="10"/>
      <c r="K141" s="10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22">
      <c r="A142" s="112" t="s">
        <v>137</v>
      </c>
      <c r="B142" s="113" t="str">
        <f t="shared" ref="B142:K142" si="115">B$6</f>
        <v>Nombre de personnes</v>
      </c>
      <c r="C142" s="114" t="str">
        <f t="shared" si="115"/>
        <v>taux de consultation</v>
      </c>
      <c r="D142" s="113" t="str">
        <f t="shared" si="115"/>
        <v>Nbre de pers. qui consultent</v>
      </c>
      <c r="E142" s="113" t="str">
        <f t="shared" si="115"/>
        <v>Nombre de messages vers la cible</v>
      </c>
      <c r="F142" s="114" t="str">
        <f t="shared" si="115"/>
        <v>Taux de transformation</v>
      </c>
      <c r="G142" s="114" t="str">
        <f t="shared" si="115"/>
        <v>Nombre d'usagers</v>
      </c>
      <c r="H142" s="114" t="str">
        <f t="shared" si="115"/>
        <v>Frais techniques</v>
      </c>
      <c r="I142" s="114" t="str">
        <f t="shared" si="115"/>
        <v>Consultations par usagé</v>
      </c>
      <c r="J142" s="114" t="str">
        <f t="shared" si="115"/>
        <v>Nombre de consultations</v>
      </c>
      <c r="K142" s="114" t="str">
        <f t="shared" si="115"/>
        <v>CA Consultations</v>
      </c>
      <c r="L142" s="14"/>
      <c r="M142" s="14"/>
      <c r="N142" s="14"/>
      <c r="O142" s="180"/>
      <c r="P142" s="180"/>
      <c r="Q142" s="180"/>
      <c r="R142" s="181"/>
      <c r="S142" s="180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ht="12">
      <c r="A143" s="17" t="s">
        <v>19</v>
      </c>
      <c r="B143" s="18">
        <v>3800</v>
      </c>
      <c r="C143" s="115">
        <f>C141</f>
        <v>0.05</v>
      </c>
      <c r="D143" s="20">
        <f t="shared" ref="D143:D162" si="116">C143*B143</f>
        <v>190</v>
      </c>
      <c r="E143" s="20">
        <f t="shared" ref="E143:E162" si="117">$E$141*D143</f>
        <v>1330</v>
      </c>
      <c r="F143" s="115">
        <v>0.5</v>
      </c>
      <c r="G143" s="22">
        <f t="shared" ref="G143:G162" si="118">F143*D143</f>
        <v>95</v>
      </c>
      <c r="H143" s="23">
        <f t="shared" ref="H143:H162" si="119">$H$2</f>
        <v>30</v>
      </c>
      <c r="I143" s="23">
        <f>I141</f>
        <v>10</v>
      </c>
      <c r="J143" s="24">
        <f t="shared" ref="J143:J162" si="120">G143*I143</f>
        <v>950</v>
      </c>
      <c r="K143" s="116">
        <f t="shared" ref="K143:K162" si="121">J143*H143</f>
        <v>28500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2">
      <c r="A144" s="17" t="s">
        <v>21</v>
      </c>
      <c r="B144" s="18">
        <v>3000</v>
      </c>
      <c r="C144" s="117">
        <f>C141</f>
        <v>0.05</v>
      </c>
      <c r="D144" s="18">
        <f t="shared" si="116"/>
        <v>150</v>
      </c>
      <c r="E144" s="20">
        <f t="shared" si="117"/>
        <v>1050</v>
      </c>
      <c r="F144" s="118">
        <v>0.5</v>
      </c>
      <c r="G144" s="119">
        <f t="shared" si="118"/>
        <v>75</v>
      </c>
      <c r="H144" s="23">
        <f t="shared" si="119"/>
        <v>30</v>
      </c>
      <c r="I144" s="120">
        <f>I141</f>
        <v>10</v>
      </c>
      <c r="J144" s="121">
        <f t="shared" si="120"/>
        <v>750</v>
      </c>
      <c r="K144" s="122">
        <f t="shared" si="121"/>
        <v>22500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2">
      <c r="A145" s="17" t="s">
        <v>22</v>
      </c>
      <c r="B145" s="18">
        <v>3000</v>
      </c>
      <c r="C145" s="117">
        <f>C141</f>
        <v>0.05</v>
      </c>
      <c r="D145" s="18">
        <f t="shared" si="116"/>
        <v>150</v>
      </c>
      <c r="E145" s="20">
        <f t="shared" si="117"/>
        <v>1050</v>
      </c>
      <c r="F145" s="118">
        <v>0.5</v>
      </c>
      <c r="G145" s="119">
        <f t="shared" si="118"/>
        <v>75</v>
      </c>
      <c r="H145" s="23">
        <f t="shared" si="119"/>
        <v>30</v>
      </c>
      <c r="I145" s="120">
        <f>I141</f>
        <v>10</v>
      </c>
      <c r="J145" s="121">
        <f t="shared" si="120"/>
        <v>750</v>
      </c>
      <c r="K145" s="122">
        <f t="shared" si="121"/>
        <v>22500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2">
      <c r="A146" s="17" t="s">
        <v>23</v>
      </c>
      <c r="B146" s="18">
        <v>3000</v>
      </c>
      <c r="C146" s="117">
        <f>C141</f>
        <v>0.05</v>
      </c>
      <c r="D146" s="123">
        <f t="shared" si="116"/>
        <v>150</v>
      </c>
      <c r="E146" s="20">
        <f t="shared" si="117"/>
        <v>1050</v>
      </c>
      <c r="F146" s="118">
        <v>0.5</v>
      </c>
      <c r="G146" s="119">
        <f t="shared" si="118"/>
        <v>75</v>
      </c>
      <c r="H146" s="23">
        <f t="shared" si="119"/>
        <v>30</v>
      </c>
      <c r="I146" s="120">
        <f>I141</f>
        <v>10</v>
      </c>
      <c r="J146" s="121">
        <f t="shared" si="120"/>
        <v>750</v>
      </c>
      <c r="K146" s="122">
        <f t="shared" si="121"/>
        <v>22500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2">
      <c r="A147" s="17" t="s">
        <v>112</v>
      </c>
      <c r="B147" s="18">
        <v>3000</v>
      </c>
      <c r="C147" s="87">
        <f>C141</f>
        <v>0.05</v>
      </c>
      <c r="D147" s="123">
        <f t="shared" si="116"/>
        <v>150</v>
      </c>
      <c r="E147" s="20">
        <f t="shared" si="117"/>
        <v>1050</v>
      </c>
      <c r="F147" s="118">
        <v>0.5</v>
      </c>
      <c r="G147" s="119">
        <f t="shared" si="118"/>
        <v>75</v>
      </c>
      <c r="H147" s="23">
        <f t="shared" si="119"/>
        <v>30</v>
      </c>
      <c r="I147" s="90">
        <f>I141</f>
        <v>10</v>
      </c>
      <c r="J147" s="121">
        <f t="shared" si="120"/>
        <v>750</v>
      </c>
      <c r="K147" s="122">
        <f t="shared" si="121"/>
        <v>22500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2">
      <c r="A148" s="17" t="s">
        <v>114</v>
      </c>
      <c r="B148" s="18">
        <v>3000</v>
      </c>
      <c r="C148" s="117">
        <f t="shared" ref="C148:C162" si="122">C143</f>
        <v>0.05</v>
      </c>
      <c r="D148" s="123">
        <f t="shared" si="116"/>
        <v>150</v>
      </c>
      <c r="E148" s="20">
        <f t="shared" si="117"/>
        <v>1050</v>
      </c>
      <c r="F148" s="118">
        <v>0.5</v>
      </c>
      <c r="G148" s="119">
        <f t="shared" si="118"/>
        <v>75</v>
      </c>
      <c r="H148" s="23">
        <f t="shared" si="119"/>
        <v>30</v>
      </c>
      <c r="I148" s="120">
        <f t="shared" ref="I148:I162" si="123">I143</f>
        <v>10</v>
      </c>
      <c r="J148" s="121">
        <f t="shared" si="120"/>
        <v>750</v>
      </c>
      <c r="K148" s="122">
        <f t="shared" si="121"/>
        <v>22500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2">
      <c r="A149" s="17" t="s">
        <v>115</v>
      </c>
      <c r="B149" s="18">
        <v>3000</v>
      </c>
      <c r="C149" s="117">
        <f t="shared" si="122"/>
        <v>0.05</v>
      </c>
      <c r="D149" s="123">
        <f t="shared" si="116"/>
        <v>150</v>
      </c>
      <c r="E149" s="20">
        <f t="shared" si="117"/>
        <v>1050</v>
      </c>
      <c r="F149" s="118">
        <v>0.5</v>
      </c>
      <c r="G149" s="119">
        <f t="shared" si="118"/>
        <v>75</v>
      </c>
      <c r="H149" s="23">
        <f t="shared" si="119"/>
        <v>30</v>
      </c>
      <c r="I149" s="120">
        <f t="shared" si="123"/>
        <v>10</v>
      </c>
      <c r="J149" s="121">
        <f t="shared" si="120"/>
        <v>750</v>
      </c>
      <c r="K149" s="122">
        <f t="shared" si="121"/>
        <v>22500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2">
      <c r="A150" s="17" t="s">
        <v>116</v>
      </c>
      <c r="B150" s="18">
        <v>3000</v>
      </c>
      <c r="C150" s="117">
        <f t="shared" si="122"/>
        <v>0.05</v>
      </c>
      <c r="D150" s="123">
        <f t="shared" si="116"/>
        <v>150</v>
      </c>
      <c r="E150" s="20">
        <f t="shared" si="117"/>
        <v>1050</v>
      </c>
      <c r="F150" s="118">
        <v>0.5</v>
      </c>
      <c r="G150" s="119">
        <f t="shared" si="118"/>
        <v>75</v>
      </c>
      <c r="H150" s="23">
        <f t="shared" si="119"/>
        <v>30</v>
      </c>
      <c r="I150" s="120">
        <f t="shared" si="123"/>
        <v>10</v>
      </c>
      <c r="J150" s="121">
        <f t="shared" si="120"/>
        <v>750</v>
      </c>
      <c r="K150" s="122">
        <f t="shared" si="121"/>
        <v>22500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2">
      <c r="A151" s="17" t="s">
        <v>128</v>
      </c>
      <c r="B151" s="18">
        <v>3000</v>
      </c>
      <c r="C151" s="117">
        <f t="shared" si="122"/>
        <v>0.05</v>
      </c>
      <c r="D151" s="123">
        <f t="shared" si="116"/>
        <v>150</v>
      </c>
      <c r="E151" s="20">
        <f t="shared" si="117"/>
        <v>1050</v>
      </c>
      <c r="F151" s="118">
        <v>0.5</v>
      </c>
      <c r="G151" s="119">
        <f t="shared" si="118"/>
        <v>75</v>
      </c>
      <c r="H151" s="23">
        <f t="shared" si="119"/>
        <v>30</v>
      </c>
      <c r="I151" s="120">
        <f t="shared" si="123"/>
        <v>10</v>
      </c>
      <c r="J151" s="121">
        <f t="shared" si="120"/>
        <v>750</v>
      </c>
      <c r="K151" s="122">
        <f t="shared" si="121"/>
        <v>22500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2">
      <c r="A152" s="17" t="s">
        <v>129</v>
      </c>
      <c r="B152" s="18">
        <v>3000</v>
      </c>
      <c r="C152" s="117">
        <f t="shared" si="122"/>
        <v>0.05</v>
      </c>
      <c r="D152" s="123">
        <f t="shared" si="116"/>
        <v>150</v>
      </c>
      <c r="E152" s="20">
        <f t="shared" si="117"/>
        <v>1050</v>
      </c>
      <c r="F152" s="118">
        <v>0.5</v>
      </c>
      <c r="G152" s="119">
        <f t="shared" si="118"/>
        <v>75</v>
      </c>
      <c r="H152" s="23">
        <f t="shared" si="119"/>
        <v>30</v>
      </c>
      <c r="I152" s="120">
        <f t="shared" si="123"/>
        <v>10</v>
      </c>
      <c r="J152" s="121">
        <f t="shared" si="120"/>
        <v>750</v>
      </c>
      <c r="K152" s="122">
        <f t="shared" si="121"/>
        <v>22500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2">
      <c r="A153" s="17" t="s">
        <v>130</v>
      </c>
      <c r="B153" s="18">
        <v>3000</v>
      </c>
      <c r="C153" s="117">
        <f t="shared" si="122"/>
        <v>0.05</v>
      </c>
      <c r="D153" s="123">
        <f t="shared" si="116"/>
        <v>150</v>
      </c>
      <c r="E153" s="20">
        <f t="shared" si="117"/>
        <v>1050</v>
      </c>
      <c r="F153" s="118">
        <v>0.5</v>
      </c>
      <c r="G153" s="119">
        <f t="shared" si="118"/>
        <v>75</v>
      </c>
      <c r="H153" s="23">
        <f t="shared" si="119"/>
        <v>30</v>
      </c>
      <c r="I153" s="120">
        <f t="shared" si="123"/>
        <v>10</v>
      </c>
      <c r="J153" s="121">
        <f t="shared" si="120"/>
        <v>750</v>
      </c>
      <c r="K153" s="122">
        <f t="shared" si="121"/>
        <v>22500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2">
      <c r="A154" s="17" t="s">
        <v>131</v>
      </c>
      <c r="B154" s="18">
        <v>3000</v>
      </c>
      <c r="C154" s="117">
        <f t="shared" si="122"/>
        <v>0.05</v>
      </c>
      <c r="D154" s="123">
        <f t="shared" si="116"/>
        <v>150</v>
      </c>
      <c r="E154" s="20">
        <f t="shared" si="117"/>
        <v>1050</v>
      </c>
      <c r="F154" s="118">
        <v>0.5</v>
      </c>
      <c r="G154" s="119">
        <f t="shared" si="118"/>
        <v>75</v>
      </c>
      <c r="H154" s="23">
        <f t="shared" si="119"/>
        <v>30</v>
      </c>
      <c r="I154" s="120">
        <f t="shared" si="123"/>
        <v>10</v>
      </c>
      <c r="J154" s="121">
        <f t="shared" si="120"/>
        <v>750</v>
      </c>
      <c r="K154" s="122">
        <f t="shared" si="121"/>
        <v>22500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2">
      <c r="A155" s="17" t="s">
        <v>133</v>
      </c>
      <c r="B155" s="18">
        <v>3000</v>
      </c>
      <c r="C155" s="117">
        <f t="shared" si="122"/>
        <v>0.05</v>
      </c>
      <c r="D155" s="123">
        <f t="shared" si="116"/>
        <v>150</v>
      </c>
      <c r="E155" s="20">
        <f t="shared" si="117"/>
        <v>1050</v>
      </c>
      <c r="F155" s="118">
        <v>0.5</v>
      </c>
      <c r="G155" s="119">
        <f t="shared" si="118"/>
        <v>75</v>
      </c>
      <c r="H155" s="23">
        <f t="shared" si="119"/>
        <v>30</v>
      </c>
      <c r="I155" s="120">
        <f t="shared" si="123"/>
        <v>10</v>
      </c>
      <c r="J155" s="121">
        <f t="shared" si="120"/>
        <v>750</v>
      </c>
      <c r="K155" s="122">
        <f t="shared" si="121"/>
        <v>22500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2">
      <c r="A156" s="17" t="s">
        <v>134</v>
      </c>
      <c r="B156" s="18">
        <v>3000</v>
      </c>
      <c r="C156" s="117">
        <f t="shared" si="122"/>
        <v>0.05</v>
      </c>
      <c r="D156" s="123">
        <f t="shared" si="116"/>
        <v>150</v>
      </c>
      <c r="E156" s="20">
        <f t="shared" si="117"/>
        <v>1050</v>
      </c>
      <c r="F156" s="118">
        <v>0.5</v>
      </c>
      <c r="G156" s="119">
        <f t="shared" si="118"/>
        <v>75</v>
      </c>
      <c r="H156" s="23">
        <f t="shared" si="119"/>
        <v>30</v>
      </c>
      <c r="I156" s="120">
        <f t="shared" si="123"/>
        <v>10</v>
      </c>
      <c r="J156" s="121">
        <f t="shared" si="120"/>
        <v>750</v>
      </c>
      <c r="K156" s="122">
        <f t="shared" si="121"/>
        <v>22500</v>
      </c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2">
      <c r="A157" s="17" t="s">
        <v>135</v>
      </c>
      <c r="B157" s="18">
        <v>3000</v>
      </c>
      <c r="C157" s="117">
        <f t="shared" si="122"/>
        <v>0.05</v>
      </c>
      <c r="D157" s="123">
        <f t="shared" si="116"/>
        <v>150</v>
      </c>
      <c r="E157" s="20">
        <f t="shared" si="117"/>
        <v>1050</v>
      </c>
      <c r="F157" s="118">
        <v>0.5</v>
      </c>
      <c r="G157" s="119">
        <f t="shared" si="118"/>
        <v>75</v>
      </c>
      <c r="H157" s="23">
        <f t="shared" si="119"/>
        <v>30</v>
      </c>
      <c r="I157" s="120">
        <f t="shared" si="123"/>
        <v>10</v>
      </c>
      <c r="J157" s="121">
        <f t="shared" si="120"/>
        <v>750</v>
      </c>
      <c r="K157" s="122">
        <f t="shared" si="121"/>
        <v>22500</v>
      </c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2">
      <c r="A158" s="17" t="s">
        <v>136</v>
      </c>
      <c r="B158" s="18">
        <v>3000</v>
      </c>
      <c r="C158" s="117">
        <f t="shared" si="122"/>
        <v>0.05</v>
      </c>
      <c r="D158" s="123">
        <f t="shared" si="116"/>
        <v>150</v>
      </c>
      <c r="E158" s="20">
        <f t="shared" si="117"/>
        <v>1050</v>
      </c>
      <c r="F158" s="118">
        <v>0.5</v>
      </c>
      <c r="G158" s="119">
        <f t="shared" si="118"/>
        <v>75</v>
      </c>
      <c r="H158" s="23">
        <f t="shared" si="119"/>
        <v>30</v>
      </c>
      <c r="I158" s="120">
        <f t="shared" si="123"/>
        <v>10</v>
      </c>
      <c r="J158" s="121">
        <f t="shared" si="120"/>
        <v>750</v>
      </c>
      <c r="K158" s="122">
        <f t="shared" si="121"/>
        <v>22500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2">
      <c r="A159" s="17" t="s">
        <v>138</v>
      </c>
      <c r="B159" s="18">
        <v>3000</v>
      </c>
      <c r="C159" s="117">
        <f t="shared" si="122"/>
        <v>0.05</v>
      </c>
      <c r="D159" s="123">
        <f t="shared" si="116"/>
        <v>150</v>
      </c>
      <c r="E159" s="20">
        <f t="shared" si="117"/>
        <v>1050</v>
      </c>
      <c r="F159" s="118">
        <v>0.5</v>
      </c>
      <c r="G159" s="119">
        <f t="shared" si="118"/>
        <v>75</v>
      </c>
      <c r="H159" s="23">
        <f t="shared" si="119"/>
        <v>30</v>
      </c>
      <c r="I159" s="120">
        <f t="shared" si="123"/>
        <v>10</v>
      </c>
      <c r="J159" s="121">
        <f t="shared" si="120"/>
        <v>750</v>
      </c>
      <c r="K159" s="122">
        <f t="shared" si="121"/>
        <v>22500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2">
      <c r="A160" s="17" t="s">
        <v>139</v>
      </c>
      <c r="B160" s="18">
        <v>3000</v>
      </c>
      <c r="C160" s="117">
        <f t="shared" si="122"/>
        <v>0.05</v>
      </c>
      <c r="D160" s="123">
        <f t="shared" si="116"/>
        <v>150</v>
      </c>
      <c r="E160" s="20">
        <f t="shared" si="117"/>
        <v>1050</v>
      </c>
      <c r="F160" s="118">
        <v>0.5</v>
      </c>
      <c r="G160" s="119">
        <f t="shared" si="118"/>
        <v>75</v>
      </c>
      <c r="H160" s="23">
        <f t="shared" si="119"/>
        <v>30</v>
      </c>
      <c r="I160" s="120">
        <f t="shared" si="123"/>
        <v>10</v>
      </c>
      <c r="J160" s="121">
        <f t="shared" si="120"/>
        <v>750</v>
      </c>
      <c r="K160" s="122">
        <f t="shared" si="121"/>
        <v>22500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2">
      <c r="A161" s="17" t="s">
        <v>140</v>
      </c>
      <c r="B161" s="18">
        <v>3000</v>
      </c>
      <c r="C161" s="117">
        <f t="shared" si="122"/>
        <v>0.05</v>
      </c>
      <c r="D161" s="123">
        <f t="shared" si="116"/>
        <v>150</v>
      </c>
      <c r="E161" s="20">
        <f t="shared" si="117"/>
        <v>1050</v>
      </c>
      <c r="F161" s="118">
        <v>0.5</v>
      </c>
      <c r="G161" s="119">
        <f t="shared" si="118"/>
        <v>75</v>
      </c>
      <c r="H161" s="23">
        <f t="shared" si="119"/>
        <v>30</v>
      </c>
      <c r="I161" s="120">
        <f t="shared" si="123"/>
        <v>10</v>
      </c>
      <c r="J161" s="121">
        <f t="shared" si="120"/>
        <v>750</v>
      </c>
      <c r="K161" s="122">
        <f t="shared" si="121"/>
        <v>22500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2">
      <c r="A162" s="17" t="s">
        <v>141</v>
      </c>
      <c r="B162" s="18">
        <v>3000</v>
      </c>
      <c r="C162" s="117">
        <f t="shared" si="122"/>
        <v>0.05</v>
      </c>
      <c r="D162" s="123">
        <f t="shared" si="116"/>
        <v>150</v>
      </c>
      <c r="E162" s="20">
        <f t="shared" si="117"/>
        <v>1050</v>
      </c>
      <c r="F162" s="118">
        <v>0.5</v>
      </c>
      <c r="G162" s="119">
        <f t="shared" si="118"/>
        <v>75</v>
      </c>
      <c r="H162" s="23">
        <f t="shared" si="119"/>
        <v>30</v>
      </c>
      <c r="I162" s="120">
        <f t="shared" si="123"/>
        <v>10</v>
      </c>
      <c r="J162" s="121">
        <f t="shared" si="120"/>
        <v>750</v>
      </c>
      <c r="K162" s="122">
        <f t="shared" si="121"/>
        <v>22500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2">
      <c r="A163" s="124" t="s">
        <v>24</v>
      </c>
      <c r="B163" s="125">
        <f>SUM(B143:B162)</f>
        <v>60800</v>
      </c>
      <c r="C163" s="126"/>
      <c r="D163" s="125">
        <f t="shared" ref="D163:E163" si="124">SUM(D143:D162)</f>
        <v>3040</v>
      </c>
      <c r="E163" s="125">
        <f t="shared" si="124"/>
        <v>21280</v>
      </c>
      <c r="F163" s="126"/>
      <c r="G163" s="125">
        <f>SUM(G143:G162)</f>
        <v>1520</v>
      </c>
      <c r="H163" s="128"/>
      <c r="I163" s="128"/>
      <c r="J163" s="125">
        <f t="shared" ref="J163:K163" si="125">SUM(J143:J162)</f>
        <v>15200</v>
      </c>
      <c r="K163" s="129">
        <f t="shared" si="125"/>
        <v>456000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2">
      <c r="A164" s="130" t="s">
        <v>29</v>
      </c>
      <c r="B164" s="132">
        <v>141942</v>
      </c>
      <c r="C164" s="117">
        <f>C141</f>
        <v>0.05</v>
      </c>
      <c r="D164" s="134">
        <f t="shared" ref="D164:D173" si="126">C164*B164</f>
        <v>7097.1</v>
      </c>
      <c r="E164" s="135">
        <f t="shared" ref="E164:E173" si="127">$E$141*D164</f>
        <v>49679.700000000004</v>
      </c>
      <c r="F164" s="117">
        <f>F141</f>
        <v>0.1</v>
      </c>
      <c r="G164" s="136">
        <f t="shared" ref="G164:G173" si="128">F164*D164</f>
        <v>709.71</v>
      </c>
      <c r="H164" s="23">
        <f t="shared" ref="H164:H173" si="129">$H$4</f>
        <v>20</v>
      </c>
      <c r="I164" s="137">
        <f>I141</f>
        <v>10</v>
      </c>
      <c r="J164" s="138">
        <f t="shared" ref="J164:J173" si="130">G164*I164</f>
        <v>7097.1</v>
      </c>
      <c r="K164" s="139">
        <f t="shared" ref="K164:K173" si="131">J164*H164</f>
        <v>141942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2">
      <c r="A165" s="40" t="s">
        <v>37</v>
      </c>
      <c r="B165" s="41">
        <v>127837</v>
      </c>
      <c r="C165" s="117">
        <f>C141</f>
        <v>0.05</v>
      </c>
      <c r="D165" s="134">
        <f t="shared" si="126"/>
        <v>6391.85</v>
      </c>
      <c r="E165" s="135">
        <f t="shared" si="127"/>
        <v>44742.950000000004</v>
      </c>
      <c r="F165" s="117">
        <f>F141</f>
        <v>0.1</v>
      </c>
      <c r="G165" s="22">
        <f t="shared" si="128"/>
        <v>639.18500000000006</v>
      </c>
      <c r="H165" s="23">
        <f t="shared" si="129"/>
        <v>20</v>
      </c>
      <c r="I165" s="23">
        <f>I141</f>
        <v>10</v>
      </c>
      <c r="J165" s="24">
        <f t="shared" si="130"/>
        <v>6391.85</v>
      </c>
      <c r="K165" s="116">
        <f t="shared" si="131"/>
        <v>127837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2">
      <c r="A166" s="40" t="s">
        <v>39</v>
      </c>
      <c r="B166" s="41">
        <v>114020</v>
      </c>
      <c r="C166" s="117">
        <f>C141</f>
        <v>0.05</v>
      </c>
      <c r="D166" s="134">
        <f t="shared" si="126"/>
        <v>5701</v>
      </c>
      <c r="E166" s="135">
        <f t="shared" si="127"/>
        <v>39907</v>
      </c>
      <c r="F166" s="117">
        <f>F141</f>
        <v>0.1</v>
      </c>
      <c r="G166" s="22">
        <f t="shared" si="128"/>
        <v>570.1</v>
      </c>
      <c r="H166" s="23">
        <f t="shared" si="129"/>
        <v>20</v>
      </c>
      <c r="I166" s="23">
        <f>I141</f>
        <v>10</v>
      </c>
      <c r="J166" s="24">
        <f t="shared" si="130"/>
        <v>5701</v>
      </c>
      <c r="K166" s="116">
        <f t="shared" si="131"/>
        <v>114020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2">
      <c r="A167" s="40" t="s">
        <v>40</v>
      </c>
      <c r="B167" s="41">
        <v>86016</v>
      </c>
      <c r="C167" s="117">
        <f>C141</f>
        <v>0.05</v>
      </c>
      <c r="D167" s="134">
        <f t="shared" si="126"/>
        <v>4300.8</v>
      </c>
      <c r="E167" s="135">
        <f t="shared" si="127"/>
        <v>30105.600000000002</v>
      </c>
      <c r="F167" s="117">
        <f>F141</f>
        <v>0.1</v>
      </c>
      <c r="G167" s="22">
        <f t="shared" si="128"/>
        <v>430.08000000000004</v>
      </c>
      <c r="H167" s="23">
        <f t="shared" si="129"/>
        <v>20</v>
      </c>
      <c r="I167" s="23">
        <f>I141</f>
        <v>10</v>
      </c>
      <c r="J167" s="24">
        <f t="shared" si="130"/>
        <v>4300.8</v>
      </c>
      <c r="K167" s="116">
        <f t="shared" si="131"/>
        <v>86016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2">
      <c r="A168" s="40" t="s">
        <v>44</v>
      </c>
      <c r="B168" s="58">
        <v>92116</v>
      </c>
      <c r="C168" s="117">
        <f>C141</f>
        <v>0.05</v>
      </c>
      <c r="D168" s="134">
        <f t="shared" si="126"/>
        <v>4605.8</v>
      </c>
      <c r="E168" s="135">
        <f t="shared" si="127"/>
        <v>32240.600000000002</v>
      </c>
      <c r="F168" s="117">
        <f>F141</f>
        <v>0.1</v>
      </c>
      <c r="G168" s="22">
        <f t="shared" si="128"/>
        <v>460.58000000000004</v>
      </c>
      <c r="H168" s="23">
        <f t="shared" si="129"/>
        <v>20</v>
      </c>
      <c r="I168" s="23">
        <f>I141</f>
        <v>10</v>
      </c>
      <c r="J168" s="24">
        <f t="shared" si="130"/>
        <v>4605.8</v>
      </c>
      <c r="K168" s="116">
        <f t="shared" si="131"/>
        <v>92116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2">
      <c r="A169" s="40" t="s">
        <v>46</v>
      </c>
      <c r="B169" s="58">
        <v>50451</v>
      </c>
      <c r="C169" s="117">
        <f>C141</f>
        <v>0.05</v>
      </c>
      <c r="D169" s="134">
        <f t="shared" si="126"/>
        <v>2522.5500000000002</v>
      </c>
      <c r="E169" s="135">
        <f t="shared" si="127"/>
        <v>17657.850000000002</v>
      </c>
      <c r="F169" s="117">
        <f>F141</f>
        <v>0.1</v>
      </c>
      <c r="G169" s="22">
        <f t="shared" si="128"/>
        <v>252.25500000000002</v>
      </c>
      <c r="H169" s="23">
        <f t="shared" si="129"/>
        <v>20</v>
      </c>
      <c r="I169" s="60">
        <f>I141</f>
        <v>10</v>
      </c>
      <c r="J169" s="24">
        <f t="shared" si="130"/>
        <v>2522.5500000000002</v>
      </c>
      <c r="K169" s="116">
        <f t="shared" si="131"/>
        <v>50451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2">
      <c r="A170" s="40" t="s">
        <v>47</v>
      </c>
      <c r="B170" s="41">
        <v>51109</v>
      </c>
      <c r="C170" s="117">
        <f>C141</f>
        <v>0.05</v>
      </c>
      <c r="D170" s="134">
        <f t="shared" si="126"/>
        <v>2555.4500000000003</v>
      </c>
      <c r="E170" s="135">
        <f t="shared" si="127"/>
        <v>17888.150000000001</v>
      </c>
      <c r="F170" s="117">
        <f>F141</f>
        <v>0.1</v>
      </c>
      <c r="G170" s="22">
        <f t="shared" si="128"/>
        <v>255.54500000000004</v>
      </c>
      <c r="H170" s="23">
        <f t="shared" si="129"/>
        <v>20</v>
      </c>
      <c r="I170" s="60">
        <f>I141</f>
        <v>10</v>
      </c>
      <c r="J170" s="24">
        <f t="shared" si="130"/>
        <v>2555.4500000000003</v>
      </c>
      <c r="K170" s="116">
        <f t="shared" si="131"/>
        <v>51109.000000000007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2">
      <c r="A171" s="40" t="s">
        <v>50</v>
      </c>
      <c r="B171" s="41">
        <v>44835</v>
      </c>
      <c r="C171" s="117">
        <f>C141</f>
        <v>0.05</v>
      </c>
      <c r="D171" s="134">
        <f t="shared" si="126"/>
        <v>2241.75</v>
      </c>
      <c r="E171" s="135">
        <f t="shared" si="127"/>
        <v>15692.25</v>
      </c>
      <c r="F171" s="117">
        <f>F141</f>
        <v>0.1</v>
      </c>
      <c r="G171" s="22">
        <f t="shared" si="128"/>
        <v>224.17500000000001</v>
      </c>
      <c r="H171" s="23">
        <f t="shared" si="129"/>
        <v>20</v>
      </c>
      <c r="I171" s="60">
        <f>I141</f>
        <v>10</v>
      </c>
      <c r="J171" s="24">
        <f t="shared" si="130"/>
        <v>2241.75</v>
      </c>
      <c r="K171" s="116">
        <f t="shared" si="131"/>
        <v>44835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2">
      <c r="A172" s="40" t="s">
        <v>51</v>
      </c>
      <c r="B172" s="41">
        <v>38325</v>
      </c>
      <c r="C172" s="117">
        <f>C141</f>
        <v>0.05</v>
      </c>
      <c r="D172" s="134">
        <f t="shared" si="126"/>
        <v>1916.25</v>
      </c>
      <c r="E172" s="135">
        <f t="shared" si="127"/>
        <v>13413.75</v>
      </c>
      <c r="F172" s="117">
        <f>F141</f>
        <v>0.1</v>
      </c>
      <c r="G172" s="22">
        <f t="shared" si="128"/>
        <v>191.625</v>
      </c>
      <c r="H172" s="23">
        <f t="shared" si="129"/>
        <v>20</v>
      </c>
      <c r="I172" s="60">
        <f>I141</f>
        <v>10</v>
      </c>
      <c r="J172" s="24">
        <f t="shared" si="130"/>
        <v>1916.25</v>
      </c>
      <c r="K172" s="116">
        <f t="shared" si="131"/>
        <v>38325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2">
      <c r="A173" s="147" t="s">
        <v>52</v>
      </c>
      <c r="B173" s="148">
        <v>31296</v>
      </c>
      <c r="C173" s="117">
        <f>C141</f>
        <v>0.05</v>
      </c>
      <c r="D173" s="134">
        <f t="shared" si="126"/>
        <v>1564.8000000000002</v>
      </c>
      <c r="E173" s="135">
        <f t="shared" si="127"/>
        <v>10953.600000000002</v>
      </c>
      <c r="F173" s="117">
        <f>F141</f>
        <v>0.1</v>
      </c>
      <c r="G173" s="22">
        <f t="shared" si="128"/>
        <v>156.48000000000002</v>
      </c>
      <c r="H173" s="23">
        <f t="shared" si="129"/>
        <v>20</v>
      </c>
      <c r="I173" s="60">
        <f>I141</f>
        <v>10</v>
      </c>
      <c r="J173" s="121">
        <f t="shared" si="130"/>
        <v>1564.8000000000002</v>
      </c>
      <c r="K173" s="122">
        <f t="shared" si="131"/>
        <v>31296.000000000004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2">
      <c r="A174" s="150" t="s">
        <v>54</v>
      </c>
      <c r="B174" s="152">
        <f>SUM(B164:B173)</f>
        <v>777947</v>
      </c>
      <c r="C174" s="153"/>
      <c r="D174" s="152">
        <f t="shared" ref="D174:E174" si="132">SUM(D164:D173)</f>
        <v>38897.35</v>
      </c>
      <c r="E174" s="152">
        <f t="shared" si="132"/>
        <v>272281.45</v>
      </c>
      <c r="F174" s="153"/>
      <c r="G174" s="152">
        <f>SUM(G164:G173)</f>
        <v>3889.7350000000001</v>
      </c>
      <c r="H174" s="155"/>
      <c r="I174" s="155"/>
      <c r="J174" s="152">
        <f t="shared" ref="J174:K174" si="133">SUM(J164:J173)</f>
        <v>38897.35</v>
      </c>
      <c r="K174" s="157">
        <f t="shared" si="133"/>
        <v>777947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2">
      <c r="A175" s="159" t="s">
        <v>57</v>
      </c>
      <c r="B175" s="123">
        <v>73400</v>
      </c>
      <c r="C175" s="160">
        <f>C141</f>
        <v>0.05</v>
      </c>
      <c r="D175" s="134">
        <f>C175*B175</f>
        <v>3670</v>
      </c>
      <c r="E175" s="135">
        <f>$E$141*D175</f>
        <v>25690</v>
      </c>
      <c r="F175" s="160">
        <f>F141</f>
        <v>0.1</v>
      </c>
      <c r="G175" s="136">
        <f>F175*D175</f>
        <v>367</v>
      </c>
      <c r="H175" s="23">
        <f>$H$4</f>
        <v>20</v>
      </c>
      <c r="I175" s="161">
        <f>I141</f>
        <v>10</v>
      </c>
      <c r="J175" s="121">
        <f>G175*I175</f>
        <v>3670</v>
      </c>
      <c r="K175" s="122">
        <f>J175*H175</f>
        <v>73400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2">
      <c r="A176" s="162" t="s">
        <v>60</v>
      </c>
      <c r="B176" s="163">
        <f>SUM(B175)</f>
        <v>73400</v>
      </c>
      <c r="C176" s="164"/>
      <c r="D176" s="163">
        <f t="shared" ref="D176:E176" si="134">SUM(D175)</f>
        <v>3670</v>
      </c>
      <c r="E176" s="163">
        <f t="shared" si="134"/>
        <v>25690</v>
      </c>
      <c r="F176" s="164"/>
      <c r="G176" s="163">
        <f>SUM(G175)</f>
        <v>367</v>
      </c>
      <c r="H176" s="165"/>
      <c r="I176" s="166"/>
      <c r="J176" s="163">
        <f t="shared" ref="J176:K176" si="135">SUM(J175)</f>
        <v>3670</v>
      </c>
      <c r="K176" s="167">
        <f t="shared" si="135"/>
        <v>73400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2">
      <c r="A177" s="168" t="s">
        <v>1</v>
      </c>
      <c r="B177" s="169">
        <v>1500000</v>
      </c>
      <c r="C177" s="117">
        <f>C141</f>
        <v>0.05</v>
      </c>
      <c r="D177" s="134">
        <f t="shared" ref="D177:D180" si="136">C177*B177</f>
        <v>75000</v>
      </c>
      <c r="E177" s="135">
        <f t="shared" ref="E177:E180" si="137">$E$141*D177</f>
        <v>525000</v>
      </c>
      <c r="F177" s="118">
        <v>0.05</v>
      </c>
      <c r="G177" s="136">
        <f t="shared" ref="G177:G180" si="138">F177*D177</f>
        <v>3750</v>
      </c>
      <c r="H177" s="23">
        <f t="shared" ref="H177:H180" si="139">$H$4</f>
        <v>20</v>
      </c>
      <c r="I177" s="170">
        <f>I141</f>
        <v>10</v>
      </c>
      <c r="J177" s="121">
        <f t="shared" ref="J177:J180" si="140">G177*I177</f>
        <v>37500</v>
      </c>
      <c r="K177" s="139">
        <f t="shared" ref="K177:K180" si="141">J177*H177</f>
        <v>750000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2">
      <c r="A178" s="81" t="s">
        <v>65</v>
      </c>
      <c r="B178" s="18">
        <v>120000</v>
      </c>
      <c r="C178" s="117">
        <f>C141</f>
        <v>0.05</v>
      </c>
      <c r="D178" s="134">
        <f t="shared" si="136"/>
        <v>6000</v>
      </c>
      <c r="E178" s="135">
        <f t="shared" si="137"/>
        <v>42000</v>
      </c>
      <c r="F178" s="118">
        <v>0.2</v>
      </c>
      <c r="G178" s="136">
        <f t="shared" si="138"/>
        <v>1200</v>
      </c>
      <c r="H178" s="23">
        <f t="shared" si="139"/>
        <v>20</v>
      </c>
      <c r="I178" s="60">
        <f>I141</f>
        <v>10</v>
      </c>
      <c r="J178" s="121">
        <f t="shared" si="140"/>
        <v>12000</v>
      </c>
      <c r="K178" s="139">
        <f t="shared" si="141"/>
        <v>240000</v>
      </c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2">
      <c r="A179" s="81" t="s">
        <v>66</v>
      </c>
      <c r="B179" s="18">
        <v>10000</v>
      </c>
      <c r="C179" s="117">
        <f>C141</f>
        <v>0.05</v>
      </c>
      <c r="D179" s="134">
        <f t="shared" si="136"/>
        <v>500</v>
      </c>
      <c r="E179" s="135">
        <f t="shared" si="137"/>
        <v>3500</v>
      </c>
      <c r="F179" s="117">
        <f>F141</f>
        <v>0.1</v>
      </c>
      <c r="G179" s="136">
        <f t="shared" si="138"/>
        <v>50</v>
      </c>
      <c r="H179" s="23">
        <f t="shared" si="139"/>
        <v>20</v>
      </c>
      <c r="I179" s="60">
        <f>I141</f>
        <v>10</v>
      </c>
      <c r="J179" s="121">
        <f t="shared" si="140"/>
        <v>500</v>
      </c>
      <c r="K179" s="139">
        <f t="shared" si="141"/>
        <v>10000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2">
      <c r="A180" s="171" t="s">
        <v>67</v>
      </c>
      <c r="B180" s="123">
        <v>3000</v>
      </c>
      <c r="C180" s="118">
        <v>1</v>
      </c>
      <c r="D180" s="134">
        <f t="shared" si="136"/>
        <v>3000</v>
      </c>
      <c r="E180" s="135">
        <f t="shared" si="137"/>
        <v>21000</v>
      </c>
      <c r="F180" s="118">
        <v>0.3</v>
      </c>
      <c r="G180" s="136">
        <f t="shared" si="138"/>
        <v>900</v>
      </c>
      <c r="H180" s="23">
        <f t="shared" si="139"/>
        <v>20</v>
      </c>
      <c r="I180" s="60">
        <f>I141</f>
        <v>10</v>
      </c>
      <c r="J180" s="121">
        <f t="shared" si="140"/>
        <v>9000</v>
      </c>
      <c r="K180" s="139">
        <f t="shared" si="141"/>
        <v>180000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2">
      <c r="A181" s="172" t="s">
        <v>69</v>
      </c>
      <c r="B181" s="173">
        <f>SUM(B177:B180)</f>
        <v>1633000</v>
      </c>
      <c r="C181" s="174"/>
      <c r="D181" s="173">
        <f t="shared" ref="D181:E181" si="142">SUM(D177:D180)</f>
        <v>84500</v>
      </c>
      <c r="E181" s="173">
        <f t="shared" si="142"/>
        <v>591500</v>
      </c>
      <c r="F181" s="174"/>
      <c r="G181" s="173">
        <f>SUM(G177:G180)</f>
        <v>5900</v>
      </c>
      <c r="H181" s="175"/>
      <c r="I181" s="175"/>
      <c r="J181" s="173">
        <f t="shared" ref="J181:K181" si="143">SUM(J177:J180)</f>
        <v>59000</v>
      </c>
      <c r="K181" s="176">
        <f t="shared" si="143"/>
        <v>1180000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2">
      <c r="A182" s="105" t="s">
        <v>84</v>
      </c>
      <c r="B182" s="107">
        <f>SUM(B163,B174,B181)</f>
        <v>2471747</v>
      </c>
      <c r="C182" s="108"/>
      <c r="D182" s="107">
        <f>SUM(D163,D174,D181)</f>
        <v>126437.35</v>
      </c>
      <c r="E182" s="177">
        <f>SUM(E181,E176,E174,E163)</f>
        <v>910751.45</v>
      </c>
      <c r="F182" s="108"/>
      <c r="G182" s="109">
        <f>SUM(G163,G174,G181)</f>
        <v>11309.735000000001</v>
      </c>
      <c r="H182" s="10"/>
      <c r="I182" s="10"/>
      <c r="J182" s="109">
        <f t="shared" ref="J182:K182" si="144">SUM(J163,J174,J181)</f>
        <v>113097.35</v>
      </c>
      <c r="K182" s="178">
        <f t="shared" si="144"/>
        <v>2413947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2">
      <c r="A183" s="182"/>
      <c r="B183" s="182"/>
      <c r="C183" s="182"/>
      <c r="D183" s="182"/>
      <c r="E183" s="182"/>
      <c r="F183" s="183"/>
      <c r="G183" s="182"/>
      <c r="H183" s="182"/>
      <c r="I183" s="182"/>
      <c r="J183" s="182"/>
      <c r="K183" s="182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2">
      <c r="A184" s="4"/>
      <c r="B184" s="4"/>
      <c r="C184" s="4"/>
      <c r="D184" s="4"/>
      <c r="E184" s="4"/>
      <c r="F184" s="179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2">
      <c r="A185" s="4"/>
      <c r="B185" s="4"/>
      <c r="C185" s="4"/>
      <c r="D185" s="4"/>
      <c r="E185" s="4"/>
      <c r="F185" s="179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2">
      <c r="A186" s="4"/>
      <c r="B186" s="4"/>
      <c r="C186" s="4"/>
      <c r="D186" s="4"/>
      <c r="E186" s="4"/>
      <c r="F186" s="179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2">
      <c r="A187" s="4"/>
      <c r="B187" s="4"/>
      <c r="C187" s="4"/>
      <c r="D187" s="4"/>
      <c r="E187" s="4"/>
      <c r="F187" s="179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2">
      <c r="A188" s="4"/>
      <c r="B188" s="4"/>
      <c r="C188" s="4"/>
      <c r="D188" s="4"/>
      <c r="E188" s="4"/>
      <c r="F188" s="179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2">
      <c r="A189" s="4"/>
      <c r="B189" s="4"/>
      <c r="C189" s="4"/>
      <c r="D189" s="4"/>
      <c r="E189" s="4"/>
      <c r="F189" s="179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2">
      <c r="A190" s="4"/>
      <c r="B190" s="4"/>
      <c r="C190" s="4"/>
      <c r="D190" s="4"/>
      <c r="E190" s="4"/>
      <c r="F190" s="179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2">
      <c r="A191" s="4"/>
      <c r="B191" s="4"/>
      <c r="C191" s="4"/>
      <c r="D191" s="4"/>
      <c r="E191" s="4"/>
      <c r="F191" s="179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2">
      <c r="A192" s="4"/>
      <c r="B192" s="4"/>
      <c r="C192" s="4"/>
      <c r="D192" s="4"/>
      <c r="E192" s="4"/>
      <c r="F192" s="179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2">
      <c r="A193" s="4"/>
      <c r="B193" s="4"/>
      <c r="C193" s="4"/>
      <c r="D193" s="4"/>
      <c r="E193" s="4"/>
      <c r="F193" s="179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2">
      <c r="A194" s="4"/>
      <c r="B194" s="4"/>
      <c r="C194" s="4"/>
      <c r="D194" s="4"/>
      <c r="E194" s="4"/>
      <c r="F194" s="179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2">
      <c r="A195" s="4"/>
      <c r="B195" s="4"/>
      <c r="C195" s="4"/>
      <c r="D195" s="4"/>
      <c r="E195" s="4"/>
      <c r="F195" s="179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2">
      <c r="A196" s="4"/>
      <c r="B196" s="4"/>
      <c r="C196" s="4"/>
      <c r="D196" s="4"/>
      <c r="E196" s="4"/>
      <c r="F196" s="179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2">
      <c r="A197" s="4"/>
      <c r="B197" s="4"/>
      <c r="C197" s="4"/>
      <c r="D197" s="4"/>
      <c r="E197" s="4"/>
      <c r="F197" s="179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2">
      <c r="A198" s="4"/>
      <c r="B198" s="4"/>
      <c r="C198" s="4"/>
      <c r="D198" s="4"/>
      <c r="E198" s="4"/>
      <c r="F198" s="179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2">
      <c r="A199" s="4"/>
      <c r="B199" s="4"/>
      <c r="C199" s="4"/>
      <c r="D199" s="4"/>
      <c r="E199" s="4"/>
      <c r="F199" s="179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2">
      <c r="A200" s="4"/>
      <c r="B200" s="4"/>
      <c r="C200" s="4"/>
      <c r="D200" s="4"/>
      <c r="E200" s="4"/>
      <c r="F200" s="179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2">
      <c r="A201" s="4"/>
      <c r="B201" s="4"/>
      <c r="C201" s="4"/>
      <c r="D201" s="4"/>
      <c r="E201" s="4"/>
      <c r="F201" s="179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2">
      <c r="A202" s="4"/>
      <c r="B202" s="4"/>
      <c r="C202" s="4"/>
      <c r="D202" s="4"/>
      <c r="E202" s="4"/>
      <c r="F202" s="179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2">
      <c r="A203" s="4"/>
      <c r="B203" s="4"/>
      <c r="C203" s="4"/>
      <c r="D203" s="4"/>
      <c r="E203" s="4"/>
      <c r="F203" s="179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2">
      <c r="A204" s="4"/>
      <c r="B204" s="4"/>
      <c r="C204" s="4"/>
      <c r="D204" s="4"/>
      <c r="E204" s="4"/>
      <c r="F204" s="179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2">
      <c r="A205" s="4"/>
      <c r="B205" s="4"/>
      <c r="C205" s="4"/>
      <c r="D205" s="4"/>
      <c r="E205" s="4"/>
      <c r="F205" s="179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2">
      <c r="A206" s="4"/>
      <c r="B206" s="4"/>
      <c r="C206" s="4"/>
      <c r="D206" s="4"/>
      <c r="E206" s="4"/>
      <c r="F206" s="179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2">
      <c r="A207" s="4"/>
      <c r="B207" s="4"/>
      <c r="C207" s="4"/>
      <c r="D207" s="4"/>
      <c r="E207" s="4"/>
      <c r="F207" s="179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2">
      <c r="A208" s="4"/>
      <c r="B208" s="4"/>
      <c r="C208" s="4"/>
      <c r="D208" s="4"/>
      <c r="E208" s="4"/>
      <c r="F208" s="179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2">
      <c r="A209" s="4"/>
      <c r="B209" s="4"/>
      <c r="C209" s="4"/>
      <c r="D209" s="4"/>
      <c r="E209" s="4"/>
      <c r="F209" s="179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2">
      <c r="A210" s="4"/>
      <c r="B210" s="4"/>
      <c r="C210" s="4"/>
      <c r="D210" s="4"/>
      <c r="E210" s="4"/>
      <c r="F210" s="179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2">
      <c r="A211" s="4"/>
      <c r="B211" s="4"/>
      <c r="C211" s="4"/>
      <c r="D211" s="4"/>
      <c r="E211" s="4"/>
      <c r="F211" s="179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2">
      <c r="A212" s="4"/>
      <c r="B212" s="4"/>
      <c r="C212" s="4"/>
      <c r="D212" s="4"/>
      <c r="E212" s="4"/>
      <c r="F212" s="179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2">
      <c r="A213" s="4"/>
      <c r="B213" s="4"/>
      <c r="C213" s="4"/>
      <c r="D213" s="4"/>
      <c r="E213" s="4"/>
      <c r="F213" s="179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2">
      <c r="A214" s="4"/>
      <c r="B214" s="4"/>
      <c r="C214" s="4"/>
      <c r="D214" s="4"/>
      <c r="E214" s="4"/>
      <c r="F214" s="179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2">
      <c r="A215" s="4"/>
      <c r="B215" s="4"/>
      <c r="C215" s="4"/>
      <c r="D215" s="4"/>
      <c r="E215" s="4"/>
      <c r="F215" s="179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2">
      <c r="A216" s="4"/>
      <c r="B216" s="4"/>
      <c r="C216" s="4"/>
      <c r="D216" s="4"/>
      <c r="E216" s="4"/>
      <c r="F216" s="179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2">
      <c r="A217" s="4"/>
      <c r="B217" s="4"/>
      <c r="C217" s="4"/>
      <c r="D217" s="4"/>
      <c r="E217" s="4"/>
      <c r="F217" s="179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2">
      <c r="A218" s="4"/>
      <c r="B218" s="4"/>
      <c r="C218" s="4"/>
      <c r="D218" s="4"/>
      <c r="E218" s="4"/>
      <c r="F218" s="179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2">
      <c r="A219" s="4"/>
      <c r="B219" s="4"/>
      <c r="C219" s="4"/>
      <c r="D219" s="4"/>
      <c r="E219" s="4"/>
      <c r="F219" s="179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2">
      <c r="A220" s="4"/>
      <c r="B220" s="4"/>
      <c r="C220" s="4"/>
      <c r="D220" s="4"/>
      <c r="E220" s="4"/>
      <c r="F220" s="179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2">
      <c r="A221" s="4"/>
      <c r="B221" s="4"/>
      <c r="C221" s="4"/>
      <c r="D221" s="4"/>
      <c r="E221" s="4"/>
      <c r="F221" s="179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2">
      <c r="A222" s="4"/>
      <c r="B222" s="4"/>
      <c r="C222" s="4"/>
      <c r="D222" s="4"/>
      <c r="E222" s="4"/>
      <c r="F222" s="179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2">
      <c r="A223" s="4"/>
      <c r="B223" s="4"/>
      <c r="C223" s="4"/>
      <c r="D223" s="4"/>
      <c r="E223" s="4"/>
      <c r="F223" s="179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2">
      <c r="A224" s="4"/>
      <c r="B224" s="4"/>
      <c r="C224" s="4"/>
      <c r="D224" s="4"/>
      <c r="E224" s="4"/>
      <c r="F224" s="179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2">
      <c r="A225" s="4"/>
      <c r="B225" s="4"/>
      <c r="C225" s="4"/>
      <c r="D225" s="4"/>
      <c r="E225" s="4"/>
      <c r="F225" s="179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2">
      <c r="A226" s="4"/>
      <c r="B226" s="4"/>
      <c r="C226" s="4"/>
      <c r="D226" s="4"/>
      <c r="E226" s="4"/>
      <c r="F226" s="179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2">
      <c r="A227" s="4"/>
      <c r="B227" s="4"/>
      <c r="C227" s="4"/>
      <c r="D227" s="4"/>
      <c r="E227" s="4"/>
      <c r="F227" s="179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2">
      <c r="A228" s="4"/>
      <c r="B228" s="4"/>
      <c r="C228" s="4"/>
      <c r="D228" s="4"/>
      <c r="E228" s="4"/>
      <c r="F228" s="179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2">
      <c r="A229" s="4"/>
      <c r="B229" s="4"/>
      <c r="C229" s="4"/>
      <c r="D229" s="4"/>
      <c r="E229" s="4"/>
      <c r="F229" s="179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2">
      <c r="A230" s="4"/>
      <c r="B230" s="4"/>
      <c r="C230" s="4"/>
      <c r="D230" s="4"/>
      <c r="E230" s="4"/>
      <c r="F230" s="179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2">
      <c r="A231" s="4"/>
      <c r="B231" s="4"/>
      <c r="C231" s="4"/>
      <c r="D231" s="4"/>
      <c r="E231" s="4"/>
      <c r="F231" s="179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2">
      <c r="A232" s="4"/>
      <c r="B232" s="4"/>
      <c r="C232" s="4"/>
      <c r="D232" s="4"/>
      <c r="E232" s="4"/>
      <c r="F232" s="179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2">
      <c r="A233" s="4"/>
      <c r="B233" s="4"/>
      <c r="C233" s="4"/>
      <c r="D233" s="4"/>
      <c r="E233" s="4"/>
      <c r="F233" s="179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2">
      <c r="A234" s="4"/>
      <c r="B234" s="4"/>
      <c r="C234" s="4"/>
      <c r="D234" s="4"/>
      <c r="E234" s="4"/>
      <c r="F234" s="179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2">
      <c r="A235" s="4"/>
      <c r="B235" s="4"/>
      <c r="C235" s="4"/>
      <c r="D235" s="4"/>
      <c r="E235" s="4"/>
      <c r="F235" s="179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2">
      <c r="A236" s="4"/>
      <c r="B236" s="4"/>
      <c r="C236" s="4"/>
      <c r="D236" s="4"/>
      <c r="E236" s="4"/>
      <c r="F236" s="179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2">
      <c r="A237" s="4"/>
      <c r="B237" s="4"/>
      <c r="C237" s="4"/>
      <c r="D237" s="4"/>
      <c r="E237" s="4"/>
      <c r="F237" s="179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2">
      <c r="A238" s="4"/>
      <c r="B238" s="4"/>
      <c r="C238" s="4"/>
      <c r="D238" s="4"/>
      <c r="E238" s="4"/>
      <c r="F238" s="179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2">
      <c r="A239" s="4"/>
      <c r="B239" s="4"/>
      <c r="C239" s="4"/>
      <c r="D239" s="4"/>
      <c r="E239" s="4"/>
      <c r="F239" s="179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2">
      <c r="A240" s="4"/>
      <c r="B240" s="4"/>
      <c r="C240" s="4"/>
      <c r="D240" s="4"/>
      <c r="E240" s="4"/>
      <c r="F240" s="179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2">
      <c r="A241" s="4"/>
      <c r="B241" s="4"/>
      <c r="C241" s="4"/>
      <c r="D241" s="4"/>
      <c r="E241" s="4"/>
      <c r="F241" s="179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2">
      <c r="A242" s="4"/>
      <c r="B242" s="4"/>
      <c r="C242" s="4"/>
      <c r="D242" s="4"/>
      <c r="E242" s="4"/>
      <c r="F242" s="179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2">
      <c r="A243" s="4"/>
      <c r="B243" s="4"/>
      <c r="C243" s="4"/>
      <c r="D243" s="4"/>
      <c r="E243" s="4"/>
      <c r="F243" s="179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2">
      <c r="A244" s="4"/>
      <c r="B244" s="4"/>
      <c r="C244" s="4"/>
      <c r="D244" s="4"/>
      <c r="E244" s="4"/>
      <c r="F244" s="179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2">
      <c r="A245" s="4"/>
      <c r="B245" s="4"/>
      <c r="C245" s="4"/>
      <c r="D245" s="4"/>
      <c r="E245" s="4"/>
      <c r="F245" s="179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2">
      <c r="A246" s="4"/>
      <c r="B246" s="4"/>
      <c r="C246" s="4"/>
      <c r="D246" s="4"/>
      <c r="E246" s="4"/>
      <c r="F246" s="179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2">
      <c r="A247" s="4"/>
      <c r="B247" s="4"/>
      <c r="C247" s="4"/>
      <c r="D247" s="4"/>
      <c r="E247" s="4"/>
      <c r="F247" s="179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2">
      <c r="A248" s="4"/>
      <c r="B248" s="4"/>
      <c r="C248" s="4"/>
      <c r="D248" s="4"/>
      <c r="E248" s="4"/>
      <c r="F248" s="179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2">
      <c r="A249" s="4"/>
      <c r="B249" s="4"/>
      <c r="C249" s="4"/>
      <c r="D249" s="4"/>
      <c r="E249" s="4"/>
      <c r="F249" s="179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2">
      <c r="A250" s="4"/>
      <c r="B250" s="4"/>
      <c r="C250" s="4"/>
      <c r="D250" s="4"/>
      <c r="E250" s="4"/>
      <c r="F250" s="179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2">
      <c r="A251" s="4"/>
      <c r="B251" s="4"/>
      <c r="C251" s="4"/>
      <c r="D251" s="4"/>
      <c r="E251" s="4"/>
      <c r="F251" s="179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2">
      <c r="A252" s="4"/>
      <c r="B252" s="4"/>
      <c r="C252" s="4"/>
      <c r="D252" s="4"/>
      <c r="E252" s="4"/>
      <c r="F252" s="179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2">
      <c r="A253" s="4"/>
      <c r="B253" s="4"/>
      <c r="C253" s="4"/>
      <c r="D253" s="4"/>
      <c r="E253" s="4"/>
      <c r="F253" s="179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2">
      <c r="A254" s="4"/>
      <c r="B254" s="4"/>
      <c r="C254" s="4"/>
      <c r="D254" s="4"/>
      <c r="E254" s="4"/>
      <c r="F254" s="179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2">
      <c r="A255" s="4"/>
      <c r="B255" s="4"/>
      <c r="C255" s="4"/>
      <c r="D255" s="4"/>
      <c r="E255" s="4"/>
      <c r="F255" s="179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2">
      <c r="A256" s="4"/>
      <c r="B256" s="4"/>
      <c r="C256" s="4"/>
      <c r="D256" s="4"/>
      <c r="E256" s="4"/>
      <c r="F256" s="179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2">
      <c r="A257" s="4"/>
      <c r="B257" s="4"/>
      <c r="C257" s="4"/>
      <c r="D257" s="4"/>
      <c r="E257" s="4"/>
      <c r="F257" s="179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2">
      <c r="A258" s="4"/>
      <c r="B258" s="4"/>
      <c r="C258" s="4"/>
      <c r="D258" s="4"/>
      <c r="E258" s="4"/>
      <c r="F258" s="179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2">
      <c r="A259" s="4"/>
      <c r="B259" s="4"/>
      <c r="C259" s="4"/>
      <c r="D259" s="4"/>
      <c r="E259" s="4"/>
      <c r="F259" s="179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2">
      <c r="A260" s="4"/>
      <c r="B260" s="4"/>
      <c r="C260" s="4"/>
      <c r="D260" s="4"/>
      <c r="E260" s="4"/>
      <c r="F260" s="179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2">
      <c r="A261" s="4"/>
      <c r="B261" s="4"/>
      <c r="C261" s="4"/>
      <c r="D261" s="4"/>
      <c r="E261" s="4"/>
      <c r="F261" s="179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2">
      <c r="A262" s="4"/>
      <c r="B262" s="4"/>
      <c r="C262" s="4"/>
      <c r="D262" s="4"/>
      <c r="E262" s="4"/>
      <c r="F262" s="179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2">
      <c r="A263" s="4"/>
      <c r="B263" s="4"/>
      <c r="C263" s="4"/>
      <c r="D263" s="4"/>
      <c r="E263" s="4"/>
      <c r="F263" s="179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2">
      <c r="A264" s="4"/>
      <c r="B264" s="4"/>
      <c r="C264" s="4"/>
      <c r="D264" s="4"/>
      <c r="E264" s="4"/>
      <c r="F264" s="179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2">
      <c r="A265" s="4"/>
      <c r="B265" s="4"/>
      <c r="C265" s="4"/>
      <c r="D265" s="4"/>
      <c r="E265" s="4"/>
      <c r="F265" s="179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2">
      <c r="A266" s="4"/>
      <c r="B266" s="4"/>
      <c r="C266" s="4"/>
      <c r="D266" s="4"/>
      <c r="E266" s="4"/>
      <c r="F266" s="179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2">
      <c r="A267" s="4"/>
      <c r="B267" s="4"/>
      <c r="C267" s="4"/>
      <c r="D267" s="4"/>
      <c r="E267" s="4"/>
      <c r="F267" s="179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2">
      <c r="A268" s="4"/>
      <c r="B268" s="4"/>
      <c r="C268" s="4"/>
      <c r="D268" s="4"/>
      <c r="E268" s="4"/>
      <c r="F268" s="179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2">
      <c r="A269" s="4"/>
      <c r="B269" s="4"/>
      <c r="C269" s="4"/>
      <c r="D269" s="4"/>
      <c r="E269" s="4"/>
      <c r="F269" s="179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2">
      <c r="A270" s="4"/>
      <c r="B270" s="4"/>
      <c r="C270" s="4"/>
      <c r="D270" s="4"/>
      <c r="E270" s="4"/>
      <c r="F270" s="179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2">
      <c r="A271" s="4"/>
      <c r="B271" s="4"/>
      <c r="C271" s="4"/>
      <c r="D271" s="4"/>
      <c r="E271" s="4"/>
      <c r="F271" s="179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2">
      <c r="A272" s="4"/>
      <c r="B272" s="4"/>
      <c r="C272" s="4"/>
      <c r="D272" s="4"/>
      <c r="E272" s="4"/>
      <c r="F272" s="179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2">
      <c r="A273" s="4"/>
      <c r="B273" s="4"/>
      <c r="C273" s="4"/>
      <c r="D273" s="4"/>
      <c r="E273" s="4"/>
      <c r="F273" s="179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2">
      <c r="A274" s="4"/>
      <c r="B274" s="4"/>
      <c r="C274" s="4"/>
      <c r="D274" s="4"/>
      <c r="E274" s="4"/>
      <c r="F274" s="179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2">
      <c r="A275" s="4"/>
      <c r="B275" s="4"/>
      <c r="C275" s="4"/>
      <c r="D275" s="4"/>
      <c r="E275" s="4"/>
      <c r="F275" s="179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2">
      <c r="A276" s="4"/>
      <c r="B276" s="4"/>
      <c r="C276" s="4"/>
      <c r="D276" s="4"/>
      <c r="E276" s="4"/>
      <c r="F276" s="179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2">
      <c r="A277" s="4"/>
      <c r="B277" s="4"/>
      <c r="C277" s="4"/>
      <c r="D277" s="4"/>
      <c r="E277" s="4"/>
      <c r="F277" s="179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2">
      <c r="A278" s="4"/>
      <c r="B278" s="4"/>
      <c r="C278" s="4"/>
      <c r="D278" s="4"/>
      <c r="E278" s="4"/>
      <c r="F278" s="179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2">
      <c r="A279" s="4"/>
      <c r="B279" s="4"/>
      <c r="C279" s="4"/>
      <c r="D279" s="4"/>
      <c r="E279" s="4"/>
      <c r="F279" s="179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2">
      <c r="A280" s="4"/>
      <c r="B280" s="4"/>
      <c r="C280" s="4"/>
      <c r="D280" s="4"/>
      <c r="E280" s="4"/>
      <c r="F280" s="179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2">
      <c r="A281" s="4"/>
      <c r="B281" s="4"/>
      <c r="C281" s="4"/>
      <c r="D281" s="4"/>
      <c r="E281" s="4"/>
      <c r="F281" s="179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2">
      <c r="A282" s="4"/>
      <c r="B282" s="4"/>
      <c r="C282" s="4"/>
      <c r="D282" s="4"/>
      <c r="E282" s="4"/>
      <c r="F282" s="179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2">
      <c r="A283" s="4"/>
      <c r="B283" s="4"/>
      <c r="C283" s="4"/>
      <c r="D283" s="4"/>
      <c r="E283" s="4"/>
      <c r="F283" s="179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2">
      <c r="A284" s="4"/>
      <c r="B284" s="4"/>
      <c r="C284" s="4"/>
      <c r="D284" s="4"/>
      <c r="E284" s="4"/>
      <c r="F284" s="179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2">
      <c r="A285" s="4"/>
      <c r="B285" s="4"/>
      <c r="C285" s="4"/>
      <c r="D285" s="4"/>
      <c r="E285" s="4"/>
      <c r="F285" s="179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2">
      <c r="A286" s="4"/>
      <c r="B286" s="4"/>
      <c r="C286" s="4"/>
      <c r="D286" s="4"/>
      <c r="E286" s="4"/>
      <c r="F286" s="179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2">
      <c r="A287" s="4"/>
      <c r="B287" s="4"/>
      <c r="C287" s="4"/>
      <c r="D287" s="4"/>
      <c r="E287" s="4"/>
      <c r="F287" s="179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2">
      <c r="A288" s="4"/>
      <c r="B288" s="4"/>
      <c r="C288" s="4"/>
      <c r="D288" s="4"/>
      <c r="E288" s="4"/>
      <c r="F288" s="179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2">
      <c r="A289" s="4"/>
      <c r="B289" s="4"/>
      <c r="C289" s="4"/>
      <c r="D289" s="4"/>
      <c r="E289" s="4"/>
      <c r="F289" s="179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2">
      <c r="A290" s="4"/>
      <c r="B290" s="4"/>
      <c r="C290" s="4"/>
      <c r="D290" s="4"/>
      <c r="E290" s="4"/>
      <c r="F290" s="179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2">
      <c r="A291" s="4"/>
      <c r="B291" s="4"/>
      <c r="C291" s="4"/>
      <c r="D291" s="4"/>
      <c r="E291" s="4"/>
      <c r="F291" s="179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2">
      <c r="A292" s="4"/>
      <c r="B292" s="4"/>
      <c r="C292" s="4"/>
      <c r="D292" s="4"/>
      <c r="E292" s="4"/>
      <c r="F292" s="179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2">
      <c r="A293" s="4"/>
      <c r="B293" s="4"/>
      <c r="C293" s="4"/>
      <c r="D293" s="4"/>
      <c r="E293" s="4"/>
      <c r="F293" s="179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2">
      <c r="A294" s="4"/>
      <c r="B294" s="4"/>
      <c r="C294" s="4"/>
      <c r="D294" s="4"/>
      <c r="E294" s="4"/>
      <c r="F294" s="179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2">
      <c r="A295" s="4"/>
      <c r="B295" s="4"/>
      <c r="C295" s="4"/>
      <c r="D295" s="4"/>
      <c r="E295" s="4"/>
      <c r="F295" s="179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2">
      <c r="A296" s="4"/>
      <c r="B296" s="4"/>
      <c r="C296" s="4"/>
      <c r="D296" s="4"/>
      <c r="E296" s="4"/>
      <c r="F296" s="179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2">
      <c r="A297" s="4"/>
      <c r="B297" s="4"/>
      <c r="C297" s="4"/>
      <c r="D297" s="4"/>
      <c r="E297" s="4"/>
      <c r="F297" s="179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2">
      <c r="A298" s="4"/>
      <c r="B298" s="4"/>
      <c r="C298" s="4"/>
      <c r="D298" s="4"/>
      <c r="E298" s="4"/>
      <c r="F298" s="179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2">
      <c r="A299" s="4"/>
      <c r="B299" s="4"/>
      <c r="C299" s="4"/>
      <c r="D299" s="4"/>
      <c r="E299" s="4"/>
      <c r="F299" s="179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2">
      <c r="A300" s="4"/>
      <c r="B300" s="4"/>
      <c r="C300" s="4"/>
      <c r="D300" s="4"/>
      <c r="E300" s="4"/>
      <c r="F300" s="179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2">
      <c r="A301" s="4"/>
      <c r="B301" s="4"/>
      <c r="C301" s="4"/>
      <c r="D301" s="4"/>
      <c r="E301" s="4"/>
      <c r="F301" s="179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2">
      <c r="A302" s="4"/>
      <c r="B302" s="4"/>
      <c r="C302" s="4"/>
      <c r="D302" s="4"/>
      <c r="E302" s="4"/>
      <c r="F302" s="179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2">
      <c r="A303" s="4"/>
      <c r="B303" s="4"/>
      <c r="C303" s="4"/>
      <c r="D303" s="4"/>
      <c r="E303" s="4"/>
      <c r="F303" s="179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2">
      <c r="A304" s="4"/>
      <c r="B304" s="4"/>
      <c r="C304" s="4"/>
      <c r="D304" s="4"/>
      <c r="E304" s="4"/>
      <c r="F304" s="179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2">
      <c r="A305" s="4"/>
      <c r="B305" s="4"/>
      <c r="C305" s="4"/>
      <c r="D305" s="4"/>
      <c r="E305" s="4"/>
      <c r="F305" s="179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2">
      <c r="A306" s="4"/>
      <c r="B306" s="4"/>
      <c r="C306" s="4"/>
      <c r="D306" s="4"/>
      <c r="E306" s="4"/>
      <c r="F306" s="179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2">
      <c r="A307" s="4"/>
      <c r="B307" s="4"/>
      <c r="C307" s="4"/>
      <c r="D307" s="4"/>
      <c r="E307" s="4"/>
      <c r="F307" s="179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2">
      <c r="A308" s="4"/>
      <c r="B308" s="4"/>
      <c r="C308" s="4"/>
      <c r="D308" s="4"/>
      <c r="E308" s="4"/>
      <c r="F308" s="179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2">
      <c r="A309" s="4"/>
      <c r="B309" s="4"/>
      <c r="C309" s="4"/>
      <c r="D309" s="4"/>
      <c r="E309" s="4"/>
      <c r="F309" s="179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2">
      <c r="A310" s="4"/>
      <c r="B310" s="4"/>
      <c r="C310" s="4"/>
      <c r="D310" s="4"/>
      <c r="E310" s="4"/>
      <c r="F310" s="179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2">
      <c r="A311" s="4"/>
      <c r="B311" s="4"/>
      <c r="C311" s="4"/>
      <c r="D311" s="4"/>
      <c r="E311" s="4"/>
      <c r="F311" s="179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2">
      <c r="A312" s="4"/>
      <c r="B312" s="4"/>
      <c r="C312" s="4"/>
      <c r="D312" s="4"/>
      <c r="E312" s="4"/>
      <c r="F312" s="179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2">
      <c r="A313" s="4"/>
      <c r="B313" s="4"/>
      <c r="C313" s="4"/>
      <c r="D313" s="4"/>
      <c r="E313" s="4"/>
      <c r="F313" s="179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2">
      <c r="A314" s="4"/>
      <c r="B314" s="4"/>
      <c r="C314" s="4"/>
      <c r="D314" s="4"/>
      <c r="E314" s="4"/>
      <c r="F314" s="179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2">
      <c r="A315" s="4"/>
      <c r="B315" s="4"/>
      <c r="C315" s="4"/>
      <c r="D315" s="4"/>
      <c r="E315" s="4"/>
      <c r="F315" s="179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2">
      <c r="A316" s="4"/>
      <c r="B316" s="4"/>
      <c r="C316" s="4"/>
      <c r="D316" s="4"/>
      <c r="E316" s="4"/>
      <c r="F316" s="179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2">
      <c r="A317" s="4"/>
      <c r="B317" s="4"/>
      <c r="C317" s="4"/>
      <c r="D317" s="4"/>
      <c r="E317" s="4"/>
      <c r="F317" s="179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2">
      <c r="A318" s="4"/>
      <c r="B318" s="4"/>
      <c r="C318" s="4"/>
      <c r="D318" s="4"/>
      <c r="E318" s="4"/>
      <c r="F318" s="179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2">
      <c r="A319" s="4"/>
      <c r="B319" s="4"/>
      <c r="C319" s="4"/>
      <c r="D319" s="4"/>
      <c r="E319" s="4"/>
      <c r="F319" s="179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2">
      <c r="A320" s="4"/>
      <c r="B320" s="4"/>
      <c r="C320" s="4"/>
      <c r="D320" s="4"/>
      <c r="E320" s="4"/>
      <c r="F320" s="179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2">
      <c r="A321" s="4"/>
      <c r="B321" s="4"/>
      <c r="C321" s="4"/>
      <c r="D321" s="4"/>
      <c r="E321" s="4"/>
      <c r="F321" s="179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2">
      <c r="A322" s="4"/>
      <c r="B322" s="4"/>
      <c r="C322" s="4"/>
      <c r="D322" s="4"/>
      <c r="E322" s="4"/>
      <c r="F322" s="179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2">
      <c r="A323" s="4"/>
      <c r="B323" s="4"/>
      <c r="C323" s="4"/>
      <c r="D323" s="4"/>
      <c r="E323" s="4"/>
      <c r="F323" s="179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2">
      <c r="A324" s="4"/>
      <c r="B324" s="4"/>
      <c r="C324" s="4"/>
      <c r="D324" s="4"/>
      <c r="E324" s="4"/>
      <c r="F324" s="179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2">
      <c r="A325" s="4"/>
      <c r="B325" s="4"/>
      <c r="C325" s="4"/>
      <c r="D325" s="4"/>
      <c r="E325" s="4"/>
      <c r="F325" s="179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2">
      <c r="A326" s="4"/>
      <c r="B326" s="4"/>
      <c r="C326" s="4"/>
      <c r="D326" s="4"/>
      <c r="E326" s="4"/>
      <c r="F326" s="179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2">
      <c r="A327" s="4"/>
      <c r="B327" s="4"/>
      <c r="C327" s="4"/>
      <c r="D327" s="4"/>
      <c r="E327" s="4"/>
      <c r="F327" s="179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2">
      <c r="A328" s="4"/>
      <c r="B328" s="4"/>
      <c r="C328" s="4"/>
      <c r="D328" s="4"/>
      <c r="E328" s="4"/>
      <c r="F328" s="179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2">
      <c r="A329" s="4"/>
      <c r="B329" s="4"/>
      <c r="C329" s="4"/>
      <c r="D329" s="4"/>
      <c r="E329" s="4"/>
      <c r="F329" s="179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2">
      <c r="A330" s="4"/>
      <c r="B330" s="4"/>
      <c r="C330" s="4"/>
      <c r="D330" s="4"/>
      <c r="E330" s="4"/>
      <c r="F330" s="179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2">
      <c r="A331" s="4"/>
      <c r="B331" s="4"/>
      <c r="C331" s="4"/>
      <c r="D331" s="4"/>
      <c r="E331" s="4"/>
      <c r="F331" s="179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2">
      <c r="A332" s="4"/>
      <c r="B332" s="4"/>
      <c r="C332" s="4"/>
      <c r="D332" s="4"/>
      <c r="E332" s="4"/>
      <c r="F332" s="179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2">
      <c r="A333" s="4"/>
      <c r="B333" s="4"/>
      <c r="C333" s="4"/>
      <c r="D333" s="4"/>
      <c r="E333" s="4"/>
      <c r="F333" s="179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2">
      <c r="A334" s="4"/>
      <c r="B334" s="4"/>
      <c r="C334" s="4"/>
      <c r="D334" s="4"/>
      <c r="E334" s="4"/>
      <c r="F334" s="179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2">
      <c r="A335" s="4"/>
      <c r="B335" s="4"/>
      <c r="C335" s="4"/>
      <c r="D335" s="4"/>
      <c r="E335" s="4"/>
      <c r="F335" s="179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2">
      <c r="A336" s="4"/>
      <c r="B336" s="4"/>
      <c r="C336" s="4"/>
      <c r="D336" s="4"/>
      <c r="E336" s="4"/>
      <c r="F336" s="179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2">
      <c r="A337" s="4"/>
      <c r="B337" s="4"/>
      <c r="C337" s="4"/>
      <c r="D337" s="4"/>
      <c r="E337" s="4"/>
      <c r="F337" s="179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2">
      <c r="A338" s="4"/>
      <c r="B338" s="4"/>
      <c r="C338" s="4"/>
      <c r="D338" s="4"/>
      <c r="E338" s="4"/>
      <c r="F338" s="179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2">
      <c r="A339" s="4"/>
      <c r="B339" s="4"/>
      <c r="C339" s="4"/>
      <c r="D339" s="4"/>
      <c r="E339" s="4"/>
      <c r="F339" s="179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2">
      <c r="A340" s="4"/>
      <c r="B340" s="4"/>
      <c r="C340" s="4"/>
      <c r="D340" s="4"/>
      <c r="E340" s="4"/>
      <c r="F340" s="179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2">
      <c r="A341" s="4"/>
      <c r="B341" s="4"/>
      <c r="C341" s="4"/>
      <c r="D341" s="4"/>
      <c r="E341" s="4"/>
      <c r="F341" s="179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2">
      <c r="A342" s="4"/>
      <c r="B342" s="4"/>
      <c r="C342" s="4"/>
      <c r="D342" s="4"/>
      <c r="E342" s="4"/>
      <c r="F342" s="179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2">
      <c r="A343" s="4"/>
      <c r="B343" s="4"/>
      <c r="C343" s="4"/>
      <c r="D343" s="4"/>
      <c r="E343" s="4"/>
      <c r="F343" s="179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2">
      <c r="A344" s="4"/>
      <c r="B344" s="4"/>
      <c r="C344" s="4"/>
      <c r="D344" s="4"/>
      <c r="E344" s="4"/>
      <c r="F344" s="179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2">
      <c r="A345" s="4"/>
      <c r="B345" s="4"/>
      <c r="C345" s="4"/>
      <c r="D345" s="4"/>
      <c r="E345" s="4"/>
      <c r="F345" s="179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2">
      <c r="A346" s="4"/>
      <c r="B346" s="4"/>
      <c r="C346" s="4"/>
      <c r="D346" s="4"/>
      <c r="E346" s="4"/>
      <c r="F346" s="179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2">
      <c r="A347" s="4"/>
      <c r="B347" s="4"/>
      <c r="C347" s="4"/>
      <c r="D347" s="4"/>
      <c r="E347" s="4"/>
      <c r="F347" s="179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2">
      <c r="A348" s="4"/>
      <c r="B348" s="4"/>
      <c r="C348" s="4"/>
      <c r="D348" s="4"/>
      <c r="E348" s="4"/>
      <c r="F348" s="179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2">
      <c r="A349" s="4"/>
      <c r="B349" s="4"/>
      <c r="C349" s="4"/>
      <c r="D349" s="4"/>
      <c r="E349" s="4"/>
      <c r="F349" s="179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2">
      <c r="A350" s="4"/>
      <c r="B350" s="4"/>
      <c r="C350" s="4"/>
      <c r="D350" s="4"/>
      <c r="E350" s="4"/>
      <c r="F350" s="179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2">
      <c r="A351" s="4"/>
      <c r="B351" s="4"/>
      <c r="C351" s="4"/>
      <c r="D351" s="4"/>
      <c r="E351" s="4"/>
      <c r="F351" s="179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2">
      <c r="A352" s="4"/>
      <c r="B352" s="4"/>
      <c r="C352" s="4"/>
      <c r="D352" s="4"/>
      <c r="E352" s="4"/>
      <c r="F352" s="179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2">
      <c r="A353" s="4"/>
      <c r="B353" s="4"/>
      <c r="C353" s="4"/>
      <c r="D353" s="4"/>
      <c r="E353" s="4"/>
      <c r="F353" s="179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2">
      <c r="A354" s="4"/>
      <c r="B354" s="4"/>
      <c r="C354" s="4"/>
      <c r="D354" s="4"/>
      <c r="E354" s="4"/>
      <c r="F354" s="179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2">
      <c r="A355" s="4"/>
      <c r="B355" s="4"/>
      <c r="C355" s="4"/>
      <c r="D355" s="4"/>
      <c r="E355" s="4"/>
      <c r="F355" s="179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2">
      <c r="A356" s="4"/>
      <c r="B356" s="4"/>
      <c r="C356" s="4"/>
      <c r="D356" s="4"/>
      <c r="E356" s="4"/>
      <c r="F356" s="179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2">
      <c r="A357" s="4"/>
      <c r="B357" s="4"/>
      <c r="C357" s="4"/>
      <c r="D357" s="4"/>
      <c r="E357" s="4"/>
      <c r="F357" s="179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2">
      <c r="A358" s="4"/>
      <c r="B358" s="4"/>
      <c r="C358" s="4"/>
      <c r="D358" s="4"/>
      <c r="E358" s="4"/>
      <c r="F358" s="179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2">
      <c r="A359" s="4"/>
      <c r="B359" s="4"/>
      <c r="C359" s="4"/>
      <c r="D359" s="4"/>
      <c r="E359" s="4"/>
      <c r="F359" s="179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2">
      <c r="A360" s="4"/>
      <c r="B360" s="4"/>
      <c r="C360" s="4"/>
      <c r="D360" s="4"/>
      <c r="E360" s="4"/>
      <c r="F360" s="179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2">
      <c r="A361" s="4"/>
      <c r="B361" s="4"/>
      <c r="C361" s="4"/>
      <c r="D361" s="4"/>
      <c r="E361" s="4"/>
      <c r="F361" s="179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2">
      <c r="A362" s="4"/>
      <c r="B362" s="4"/>
      <c r="C362" s="4"/>
      <c r="D362" s="4"/>
      <c r="E362" s="4"/>
      <c r="F362" s="179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2">
      <c r="A363" s="4"/>
      <c r="B363" s="4"/>
      <c r="C363" s="4"/>
      <c r="D363" s="4"/>
      <c r="E363" s="4"/>
      <c r="F363" s="179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2">
      <c r="A364" s="4"/>
      <c r="B364" s="4"/>
      <c r="C364" s="4"/>
      <c r="D364" s="4"/>
      <c r="E364" s="4"/>
      <c r="F364" s="179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2">
      <c r="A365" s="4"/>
      <c r="B365" s="4"/>
      <c r="C365" s="4"/>
      <c r="D365" s="4"/>
      <c r="E365" s="4"/>
      <c r="F365" s="179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2">
      <c r="A366" s="4"/>
      <c r="B366" s="4"/>
      <c r="C366" s="4"/>
      <c r="D366" s="4"/>
      <c r="E366" s="4"/>
      <c r="F366" s="179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2">
      <c r="A367" s="4"/>
      <c r="B367" s="4"/>
      <c r="C367" s="4"/>
      <c r="D367" s="4"/>
      <c r="E367" s="4"/>
      <c r="F367" s="179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2">
      <c r="A368" s="4"/>
      <c r="B368" s="4"/>
      <c r="C368" s="4"/>
      <c r="D368" s="4"/>
      <c r="E368" s="4"/>
      <c r="F368" s="179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2">
      <c r="A369" s="4"/>
      <c r="B369" s="4"/>
      <c r="C369" s="4"/>
      <c r="D369" s="4"/>
      <c r="E369" s="4"/>
      <c r="F369" s="179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2">
      <c r="A370" s="4"/>
      <c r="B370" s="4"/>
      <c r="C370" s="4"/>
      <c r="D370" s="4"/>
      <c r="E370" s="4"/>
      <c r="F370" s="179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2">
      <c r="A371" s="4"/>
      <c r="B371" s="4"/>
      <c r="C371" s="4"/>
      <c r="D371" s="4"/>
      <c r="E371" s="4"/>
      <c r="F371" s="179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2">
      <c r="A372" s="4"/>
      <c r="B372" s="4"/>
      <c r="C372" s="4"/>
      <c r="D372" s="4"/>
      <c r="E372" s="4"/>
      <c r="F372" s="179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2">
      <c r="A373" s="4"/>
      <c r="B373" s="4"/>
      <c r="C373" s="4"/>
      <c r="D373" s="4"/>
      <c r="E373" s="4"/>
      <c r="F373" s="179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2">
      <c r="A374" s="4"/>
      <c r="B374" s="4"/>
      <c r="C374" s="4"/>
      <c r="D374" s="4"/>
      <c r="E374" s="4"/>
      <c r="F374" s="179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2">
      <c r="A375" s="4"/>
      <c r="B375" s="4"/>
      <c r="C375" s="4"/>
      <c r="D375" s="4"/>
      <c r="E375" s="4"/>
      <c r="F375" s="179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2">
      <c r="A376" s="4"/>
      <c r="B376" s="4"/>
      <c r="C376" s="4"/>
      <c r="D376" s="4"/>
      <c r="E376" s="4"/>
      <c r="F376" s="179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2">
      <c r="A377" s="4"/>
      <c r="B377" s="4"/>
      <c r="C377" s="4"/>
      <c r="D377" s="4"/>
      <c r="E377" s="4"/>
      <c r="F377" s="179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2">
      <c r="A378" s="4"/>
      <c r="B378" s="4"/>
      <c r="C378" s="4"/>
      <c r="D378" s="4"/>
      <c r="E378" s="4"/>
      <c r="F378" s="179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2">
      <c r="A379" s="4"/>
      <c r="B379" s="4"/>
      <c r="C379" s="4"/>
      <c r="D379" s="4"/>
      <c r="E379" s="4"/>
      <c r="F379" s="179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2">
      <c r="A380" s="4"/>
      <c r="B380" s="4"/>
      <c r="C380" s="4"/>
      <c r="D380" s="4"/>
      <c r="E380" s="4"/>
      <c r="F380" s="179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2">
      <c r="A381" s="4"/>
      <c r="B381" s="4"/>
      <c r="C381" s="4"/>
      <c r="D381" s="4"/>
      <c r="E381" s="4"/>
      <c r="F381" s="179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2">
      <c r="A382" s="4"/>
      <c r="B382" s="4"/>
      <c r="C382" s="4"/>
      <c r="D382" s="4"/>
      <c r="E382" s="4"/>
      <c r="F382" s="179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2">
      <c r="A383" s="4"/>
      <c r="B383" s="4"/>
      <c r="C383" s="4"/>
      <c r="D383" s="4"/>
      <c r="E383" s="4"/>
      <c r="F383" s="179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2">
      <c r="A384" s="4"/>
      <c r="B384" s="4"/>
      <c r="C384" s="4"/>
      <c r="D384" s="4"/>
      <c r="E384" s="4"/>
      <c r="F384" s="179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2">
      <c r="A385" s="4"/>
      <c r="B385" s="4"/>
      <c r="C385" s="4"/>
      <c r="D385" s="4"/>
      <c r="E385" s="4"/>
      <c r="F385" s="179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2">
      <c r="A386" s="4"/>
      <c r="B386" s="4"/>
      <c r="C386" s="4"/>
      <c r="D386" s="4"/>
      <c r="E386" s="4"/>
      <c r="F386" s="179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2">
      <c r="A387" s="4"/>
      <c r="B387" s="4"/>
      <c r="C387" s="4"/>
      <c r="D387" s="4"/>
      <c r="E387" s="4"/>
      <c r="F387" s="179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2">
      <c r="A388" s="4"/>
      <c r="B388" s="4"/>
      <c r="C388" s="4"/>
      <c r="D388" s="4"/>
      <c r="E388" s="4"/>
      <c r="F388" s="179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2">
      <c r="A389" s="4"/>
      <c r="B389" s="4"/>
      <c r="C389" s="4"/>
      <c r="D389" s="4"/>
      <c r="E389" s="4"/>
      <c r="F389" s="179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2">
      <c r="A390" s="4"/>
      <c r="B390" s="4"/>
      <c r="C390" s="4"/>
      <c r="D390" s="4"/>
      <c r="E390" s="4"/>
      <c r="F390" s="179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2">
      <c r="A391" s="4"/>
      <c r="B391" s="4"/>
      <c r="C391" s="4"/>
      <c r="D391" s="4"/>
      <c r="E391" s="4"/>
      <c r="F391" s="179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2">
      <c r="A392" s="4"/>
      <c r="B392" s="4"/>
      <c r="C392" s="4"/>
      <c r="D392" s="4"/>
      <c r="E392" s="4"/>
      <c r="F392" s="179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2">
      <c r="A393" s="4"/>
      <c r="B393" s="4"/>
      <c r="C393" s="4"/>
      <c r="D393" s="4"/>
      <c r="E393" s="4"/>
      <c r="F393" s="179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2">
      <c r="A394" s="4"/>
      <c r="B394" s="4"/>
      <c r="C394" s="4"/>
      <c r="D394" s="4"/>
      <c r="E394" s="4"/>
      <c r="F394" s="179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2">
      <c r="A395" s="4"/>
      <c r="B395" s="4"/>
      <c r="C395" s="4"/>
      <c r="D395" s="4"/>
      <c r="E395" s="4"/>
      <c r="F395" s="179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2">
      <c r="A396" s="4"/>
      <c r="B396" s="4"/>
      <c r="C396" s="4"/>
      <c r="D396" s="4"/>
      <c r="E396" s="4"/>
      <c r="F396" s="179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2">
      <c r="A397" s="4"/>
      <c r="B397" s="4"/>
      <c r="C397" s="4"/>
      <c r="D397" s="4"/>
      <c r="E397" s="4"/>
      <c r="F397" s="179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2">
      <c r="A398" s="4"/>
      <c r="B398" s="4"/>
      <c r="C398" s="4"/>
      <c r="D398" s="4"/>
      <c r="E398" s="4"/>
      <c r="F398" s="179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2">
      <c r="A399" s="4"/>
      <c r="B399" s="4"/>
      <c r="C399" s="4"/>
      <c r="D399" s="4"/>
      <c r="E399" s="4"/>
      <c r="F399" s="179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2">
      <c r="A400" s="4"/>
      <c r="B400" s="4"/>
      <c r="C400" s="4"/>
      <c r="D400" s="4"/>
      <c r="E400" s="4"/>
      <c r="F400" s="179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2">
      <c r="A401" s="4"/>
      <c r="B401" s="4"/>
      <c r="C401" s="4"/>
      <c r="D401" s="4"/>
      <c r="E401" s="4"/>
      <c r="F401" s="179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2">
      <c r="A402" s="4"/>
      <c r="B402" s="4"/>
      <c r="C402" s="4"/>
      <c r="D402" s="4"/>
      <c r="E402" s="4"/>
      <c r="F402" s="179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2">
      <c r="A403" s="4"/>
      <c r="B403" s="4"/>
      <c r="C403" s="4"/>
      <c r="D403" s="4"/>
      <c r="E403" s="4"/>
      <c r="F403" s="179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2">
      <c r="A404" s="4"/>
      <c r="B404" s="4"/>
      <c r="C404" s="4"/>
      <c r="D404" s="4"/>
      <c r="E404" s="4"/>
      <c r="F404" s="179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2">
      <c r="A405" s="4"/>
      <c r="B405" s="4"/>
      <c r="C405" s="4"/>
      <c r="D405" s="4"/>
      <c r="E405" s="4"/>
      <c r="F405" s="179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2">
      <c r="A406" s="4"/>
      <c r="B406" s="4"/>
      <c r="C406" s="4"/>
      <c r="D406" s="4"/>
      <c r="E406" s="4"/>
      <c r="F406" s="179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2">
      <c r="A407" s="4"/>
      <c r="B407" s="4"/>
      <c r="C407" s="4"/>
      <c r="D407" s="4"/>
      <c r="E407" s="4"/>
      <c r="F407" s="179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2">
      <c r="A408" s="4"/>
      <c r="B408" s="4"/>
      <c r="C408" s="4"/>
      <c r="D408" s="4"/>
      <c r="E408" s="4"/>
      <c r="F408" s="179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2">
      <c r="A409" s="4"/>
      <c r="B409" s="4"/>
      <c r="C409" s="4"/>
      <c r="D409" s="4"/>
      <c r="E409" s="4"/>
      <c r="F409" s="179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2">
      <c r="A410" s="4"/>
      <c r="B410" s="4"/>
      <c r="C410" s="4"/>
      <c r="D410" s="4"/>
      <c r="E410" s="4"/>
      <c r="F410" s="179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2">
      <c r="A411" s="4"/>
      <c r="B411" s="4"/>
      <c r="C411" s="4"/>
      <c r="D411" s="4"/>
      <c r="E411" s="4"/>
      <c r="F411" s="179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2">
      <c r="A412" s="4"/>
      <c r="B412" s="4"/>
      <c r="C412" s="4"/>
      <c r="D412" s="4"/>
      <c r="E412" s="4"/>
      <c r="F412" s="179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2">
      <c r="A413" s="4"/>
      <c r="B413" s="4"/>
      <c r="C413" s="4"/>
      <c r="D413" s="4"/>
      <c r="E413" s="4"/>
      <c r="F413" s="179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2">
      <c r="A414" s="4"/>
      <c r="B414" s="4"/>
      <c r="C414" s="4"/>
      <c r="D414" s="4"/>
      <c r="E414" s="4"/>
      <c r="F414" s="179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2">
      <c r="A415" s="4"/>
      <c r="B415" s="4"/>
      <c r="C415" s="4"/>
      <c r="D415" s="4"/>
      <c r="E415" s="4"/>
      <c r="F415" s="179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2">
      <c r="A416" s="4"/>
      <c r="B416" s="4"/>
      <c r="C416" s="4"/>
      <c r="D416" s="4"/>
      <c r="E416" s="4"/>
      <c r="F416" s="179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2">
      <c r="A417" s="4"/>
      <c r="B417" s="4"/>
      <c r="C417" s="4"/>
      <c r="D417" s="4"/>
      <c r="E417" s="4"/>
      <c r="F417" s="179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2">
      <c r="A418" s="4"/>
      <c r="B418" s="4"/>
      <c r="C418" s="4"/>
      <c r="D418" s="4"/>
      <c r="E418" s="4"/>
      <c r="F418" s="179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2">
      <c r="A419" s="4"/>
      <c r="B419" s="4"/>
      <c r="C419" s="4"/>
      <c r="D419" s="4"/>
      <c r="E419" s="4"/>
      <c r="F419" s="179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2">
      <c r="A420" s="4"/>
      <c r="B420" s="4"/>
      <c r="C420" s="4"/>
      <c r="D420" s="4"/>
      <c r="E420" s="4"/>
      <c r="F420" s="179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2">
      <c r="A421" s="4"/>
      <c r="B421" s="4"/>
      <c r="C421" s="4"/>
      <c r="D421" s="4"/>
      <c r="E421" s="4"/>
      <c r="F421" s="179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2">
      <c r="A422" s="4"/>
      <c r="B422" s="4"/>
      <c r="C422" s="4"/>
      <c r="D422" s="4"/>
      <c r="E422" s="4"/>
      <c r="F422" s="179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2">
      <c r="A423" s="4"/>
      <c r="B423" s="4"/>
      <c r="C423" s="4"/>
      <c r="D423" s="4"/>
      <c r="E423" s="4"/>
      <c r="F423" s="179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2">
      <c r="A424" s="4"/>
      <c r="B424" s="4"/>
      <c r="C424" s="4"/>
      <c r="D424" s="4"/>
      <c r="E424" s="4"/>
      <c r="F424" s="179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2">
      <c r="A425" s="4"/>
      <c r="B425" s="4"/>
      <c r="C425" s="4"/>
      <c r="D425" s="4"/>
      <c r="E425" s="4"/>
      <c r="F425" s="179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2">
      <c r="A426" s="4"/>
      <c r="B426" s="4"/>
      <c r="C426" s="4"/>
      <c r="D426" s="4"/>
      <c r="E426" s="4"/>
      <c r="F426" s="179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2">
      <c r="A427" s="4"/>
      <c r="B427" s="4"/>
      <c r="C427" s="4"/>
      <c r="D427" s="4"/>
      <c r="E427" s="4"/>
      <c r="F427" s="179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2">
      <c r="A428" s="4"/>
      <c r="B428" s="4"/>
      <c r="C428" s="4"/>
      <c r="D428" s="4"/>
      <c r="E428" s="4"/>
      <c r="F428" s="179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2">
      <c r="A429" s="4"/>
      <c r="B429" s="4"/>
      <c r="C429" s="4"/>
      <c r="D429" s="4"/>
      <c r="E429" s="4"/>
      <c r="F429" s="179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2">
      <c r="A430" s="4"/>
      <c r="B430" s="4"/>
      <c r="C430" s="4"/>
      <c r="D430" s="4"/>
      <c r="E430" s="4"/>
      <c r="F430" s="179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2">
      <c r="A431" s="4"/>
      <c r="B431" s="4"/>
      <c r="C431" s="4"/>
      <c r="D431" s="4"/>
      <c r="E431" s="4"/>
      <c r="F431" s="179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2">
      <c r="A432" s="4"/>
      <c r="B432" s="4"/>
      <c r="C432" s="4"/>
      <c r="D432" s="4"/>
      <c r="E432" s="4"/>
      <c r="F432" s="179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2">
      <c r="A433" s="4"/>
      <c r="B433" s="4"/>
      <c r="C433" s="4"/>
      <c r="D433" s="4"/>
      <c r="E433" s="4"/>
      <c r="F433" s="179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2">
      <c r="A434" s="4"/>
      <c r="B434" s="4"/>
      <c r="C434" s="4"/>
      <c r="D434" s="4"/>
      <c r="E434" s="4"/>
      <c r="F434" s="179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2">
      <c r="A435" s="4"/>
      <c r="B435" s="4"/>
      <c r="C435" s="4"/>
      <c r="D435" s="4"/>
      <c r="E435" s="4"/>
      <c r="F435" s="179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2">
      <c r="A436" s="4"/>
      <c r="B436" s="4"/>
      <c r="C436" s="4"/>
      <c r="D436" s="4"/>
      <c r="E436" s="4"/>
      <c r="F436" s="179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2">
      <c r="A437" s="4"/>
      <c r="B437" s="4"/>
      <c r="C437" s="4"/>
      <c r="D437" s="4"/>
      <c r="E437" s="4"/>
      <c r="F437" s="179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2">
      <c r="A438" s="4"/>
      <c r="B438" s="4"/>
      <c r="C438" s="4"/>
      <c r="D438" s="4"/>
      <c r="E438" s="4"/>
      <c r="F438" s="179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2">
      <c r="A439" s="4"/>
      <c r="B439" s="4"/>
      <c r="C439" s="4"/>
      <c r="D439" s="4"/>
      <c r="E439" s="4"/>
      <c r="F439" s="179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2">
      <c r="A440" s="4"/>
      <c r="B440" s="4"/>
      <c r="C440" s="4"/>
      <c r="D440" s="4"/>
      <c r="E440" s="4"/>
      <c r="F440" s="179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2">
      <c r="A441" s="4"/>
      <c r="B441" s="4"/>
      <c r="C441" s="4"/>
      <c r="D441" s="4"/>
      <c r="E441" s="4"/>
      <c r="F441" s="179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2">
      <c r="A442" s="4"/>
      <c r="B442" s="4"/>
      <c r="C442" s="4"/>
      <c r="D442" s="4"/>
      <c r="E442" s="4"/>
      <c r="F442" s="179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2">
      <c r="A443" s="4"/>
      <c r="B443" s="4"/>
      <c r="C443" s="4"/>
      <c r="D443" s="4"/>
      <c r="E443" s="4"/>
      <c r="F443" s="179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2">
      <c r="A444" s="4"/>
      <c r="B444" s="4"/>
      <c r="C444" s="4"/>
      <c r="D444" s="4"/>
      <c r="E444" s="4"/>
      <c r="F444" s="179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2">
      <c r="A445" s="4"/>
      <c r="B445" s="4"/>
      <c r="C445" s="4"/>
      <c r="D445" s="4"/>
      <c r="E445" s="4"/>
      <c r="F445" s="179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2">
      <c r="A446" s="4"/>
      <c r="B446" s="4"/>
      <c r="C446" s="4"/>
      <c r="D446" s="4"/>
      <c r="E446" s="4"/>
      <c r="F446" s="179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2">
      <c r="A447" s="4"/>
      <c r="B447" s="4"/>
      <c r="C447" s="4"/>
      <c r="D447" s="4"/>
      <c r="E447" s="4"/>
      <c r="F447" s="179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2">
      <c r="A448" s="4"/>
      <c r="B448" s="4"/>
      <c r="C448" s="4"/>
      <c r="D448" s="4"/>
      <c r="E448" s="4"/>
      <c r="F448" s="179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2">
      <c r="A449" s="4"/>
      <c r="B449" s="4"/>
      <c r="C449" s="4"/>
      <c r="D449" s="4"/>
      <c r="E449" s="4"/>
      <c r="F449" s="179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2">
      <c r="A450" s="4"/>
      <c r="B450" s="4"/>
      <c r="C450" s="4"/>
      <c r="D450" s="4"/>
      <c r="E450" s="4"/>
      <c r="F450" s="179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2">
      <c r="A451" s="4"/>
      <c r="B451" s="4"/>
      <c r="C451" s="4"/>
      <c r="D451" s="4"/>
      <c r="E451" s="4"/>
      <c r="F451" s="179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2">
      <c r="A452" s="4"/>
      <c r="B452" s="4"/>
      <c r="C452" s="4"/>
      <c r="D452" s="4"/>
      <c r="E452" s="4"/>
      <c r="F452" s="179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2">
      <c r="A453" s="4"/>
      <c r="B453" s="4"/>
      <c r="C453" s="4"/>
      <c r="D453" s="4"/>
      <c r="E453" s="4"/>
      <c r="F453" s="179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2">
      <c r="A454" s="4"/>
      <c r="B454" s="4"/>
      <c r="C454" s="4"/>
      <c r="D454" s="4"/>
      <c r="E454" s="4"/>
      <c r="F454" s="179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2">
      <c r="A455" s="4"/>
      <c r="B455" s="4"/>
      <c r="C455" s="4"/>
      <c r="D455" s="4"/>
      <c r="E455" s="4"/>
      <c r="F455" s="179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2">
      <c r="A456" s="4"/>
      <c r="B456" s="4"/>
      <c r="C456" s="4"/>
      <c r="D456" s="4"/>
      <c r="E456" s="4"/>
      <c r="F456" s="179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2">
      <c r="A457" s="4"/>
      <c r="B457" s="4"/>
      <c r="C457" s="4"/>
      <c r="D457" s="4"/>
      <c r="E457" s="4"/>
      <c r="F457" s="179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2">
      <c r="A458" s="4"/>
      <c r="B458" s="4"/>
      <c r="C458" s="4"/>
      <c r="D458" s="4"/>
      <c r="E458" s="4"/>
      <c r="F458" s="179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2">
      <c r="A459" s="4"/>
      <c r="B459" s="4"/>
      <c r="C459" s="4"/>
      <c r="D459" s="4"/>
      <c r="E459" s="4"/>
      <c r="F459" s="179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2">
      <c r="A460" s="4"/>
      <c r="B460" s="4"/>
      <c r="C460" s="4"/>
      <c r="D460" s="4"/>
      <c r="E460" s="4"/>
      <c r="F460" s="179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2">
      <c r="A461" s="4"/>
      <c r="B461" s="4"/>
      <c r="C461" s="4"/>
      <c r="D461" s="4"/>
      <c r="E461" s="4"/>
      <c r="F461" s="179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2">
      <c r="A462" s="4"/>
      <c r="B462" s="4"/>
      <c r="C462" s="4"/>
      <c r="D462" s="4"/>
      <c r="E462" s="4"/>
      <c r="F462" s="179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2">
      <c r="A463" s="4"/>
      <c r="B463" s="4"/>
      <c r="C463" s="4"/>
      <c r="D463" s="4"/>
      <c r="E463" s="4"/>
      <c r="F463" s="179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2">
      <c r="A464" s="4"/>
      <c r="B464" s="4"/>
      <c r="C464" s="4"/>
      <c r="D464" s="4"/>
      <c r="E464" s="4"/>
      <c r="F464" s="179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2">
      <c r="A465" s="4"/>
      <c r="B465" s="4"/>
      <c r="C465" s="4"/>
      <c r="D465" s="4"/>
      <c r="E465" s="4"/>
      <c r="F465" s="179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2">
      <c r="A466" s="4"/>
      <c r="B466" s="4"/>
      <c r="C466" s="4"/>
      <c r="D466" s="4"/>
      <c r="E466" s="4"/>
      <c r="F466" s="179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2">
      <c r="A467" s="4"/>
      <c r="B467" s="4"/>
      <c r="C467" s="4"/>
      <c r="D467" s="4"/>
      <c r="E467" s="4"/>
      <c r="F467" s="179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2">
      <c r="A468" s="4"/>
      <c r="B468" s="4"/>
      <c r="C468" s="4"/>
      <c r="D468" s="4"/>
      <c r="E468" s="4"/>
      <c r="F468" s="179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2">
      <c r="A469" s="4"/>
      <c r="B469" s="4"/>
      <c r="C469" s="4"/>
      <c r="D469" s="4"/>
      <c r="E469" s="4"/>
      <c r="F469" s="179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2">
      <c r="A470" s="4"/>
      <c r="B470" s="4"/>
      <c r="C470" s="4"/>
      <c r="D470" s="4"/>
      <c r="E470" s="4"/>
      <c r="F470" s="179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2">
      <c r="A471" s="4"/>
      <c r="B471" s="4"/>
      <c r="C471" s="4"/>
      <c r="D471" s="4"/>
      <c r="E471" s="4"/>
      <c r="F471" s="179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2">
      <c r="A472" s="4"/>
      <c r="B472" s="4"/>
      <c r="C472" s="4"/>
      <c r="D472" s="4"/>
      <c r="E472" s="4"/>
      <c r="F472" s="179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2">
      <c r="A473" s="4"/>
      <c r="B473" s="4"/>
      <c r="C473" s="4"/>
      <c r="D473" s="4"/>
      <c r="E473" s="4"/>
      <c r="F473" s="179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2">
      <c r="A474" s="4"/>
      <c r="B474" s="4"/>
      <c r="C474" s="4"/>
      <c r="D474" s="4"/>
      <c r="E474" s="4"/>
      <c r="F474" s="179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2">
      <c r="A475" s="4"/>
      <c r="B475" s="4"/>
      <c r="C475" s="4"/>
      <c r="D475" s="4"/>
      <c r="E475" s="4"/>
      <c r="F475" s="179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2">
      <c r="A476" s="4"/>
      <c r="B476" s="4"/>
      <c r="C476" s="4"/>
      <c r="D476" s="4"/>
      <c r="E476" s="4"/>
      <c r="F476" s="179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2">
      <c r="A477" s="4"/>
      <c r="B477" s="4"/>
      <c r="C477" s="4"/>
      <c r="D477" s="4"/>
      <c r="E477" s="4"/>
      <c r="F477" s="179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2">
      <c r="A478" s="4"/>
      <c r="B478" s="4"/>
      <c r="C478" s="4"/>
      <c r="D478" s="4"/>
      <c r="E478" s="4"/>
      <c r="F478" s="179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2">
      <c r="A479" s="4"/>
      <c r="B479" s="4"/>
      <c r="C479" s="4"/>
      <c r="D479" s="4"/>
      <c r="E479" s="4"/>
      <c r="F479" s="179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2">
      <c r="A480" s="4"/>
      <c r="B480" s="4"/>
      <c r="C480" s="4"/>
      <c r="D480" s="4"/>
      <c r="E480" s="4"/>
      <c r="F480" s="179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2">
      <c r="A481" s="4"/>
      <c r="B481" s="4"/>
      <c r="C481" s="4"/>
      <c r="D481" s="4"/>
      <c r="E481" s="4"/>
      <c r="F481" s="179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2">
      <c r="A482" s="4"/>
      <c r="B482" s="4"/>
      <c r="C482" s="4"/>
      <c r="D482" s="4"/>
      <c r="E482" s="4"/>
      <c r="F482" s="179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2">
      <c r="A483" s="4"/>
      <c r="B483" s="4"/>
      <c r="C483" s="4"/>
      <c r="D483" s="4"/>
      <c r="E483" s="4"/>
      <c r="F483" s="179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2">
      <c r="A484" s="4"/>
      <c r="B484" s="4"/>
      <c r="C484" s="4"/>
      <c r="D484" s="4"/>
      <c r="E484" s="4"/>
      <c r="F484" s="179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2">
      <c r="A485" s="4"/>
      <c r="B485" s="4"/>
      <c r="C485" s="4"/>
      <c r="D485" s="4"/>
      <c r="E485" s="4"/>
      <c r="F485" s="179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2">
      <c r="A486" s="4"/>
      <c r="B486" s="4"/>
      <c r="C486" s="4"/>
      <c r="D486" s="4"/>
      <c r="E486" s="4"/>
      <c r="F486" s="179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2">
      <c r="A487" s="4"/>
      <c r="B487" s="4"/>
      <c r="C487" s="4"/>
      <c r="D487" s="4"/>
      <c r="E487" s="4"/>
      <c r="F487" s="179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2">
      <c r="A488" s="4"/>
      <c r="B488" s="4"/>
      <c r="C488" s="4"/>
      <c r="D488" s="4"/>
      <c r="E488" s="4"/>
      <c r="F488" s="179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2">
      <c r="A489" s="4"/>
      <c r="B489" s="4"/>
      <c r="C489" s="4"/>
      <c r="D489" s="4"/>
      <c r="E489" s="4"/>
      <c r="F489" s="179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2">
      <c r="A490" s="4"/>
      <c r="B490" s="4"/>
      <c r="C490" s="4"/>
      <c r="D490" s="4"/>
      <c r="E490" s="4"/>
      <c r="F490" s="179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2">
      <c r="A491" s="4"/>
      <c r="B491" s="4"/>
      <c r="C491" s="4"/>
      <c r="D491" s="4"/>
      <c r="E491" s="4"/>
      <c r="F491" s="179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2">
      <c r="A492" s="4"/>
      <c r="B492" s="4"/>
      <c r="C492" s="4"/>
      <c r="D492" s="4"/>
      <c r="E492" s="4"/>
      <c r="F492" s="179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2">
      <c r="A493" s="4"/>
      <c r="B493" s="4"/>
      <c r="C493" s="4"/>
      <c r="D493" s="4"/>
      <c r="E493" s="4"/>
      <c r="F493" s="179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2">
      <c r="A494" s="4"/>
      <c r="B494" s="4"/>
      <c r="C494" s="4"/>
      <c r="D494" s="4"/>
      <c r="E494" s="4"/>
      <c r="F494" s="179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2">
      <c r="A495" s="4"/>
      <c r="B495" s="4"/>
      <c r="C495" s="4"/>
      <c r="D495" s="4"/>
      <c r="E495" s="4"/>
      <c r="F495" s="179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2">
      <c r="A496" s="4"/>
      <c r="B496" s="4"/>
      <c r="C496" s="4"/>
      <c r="D496" s="4"/>
      <c r="E496" s="4"/>
      <c r="F496" s="179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2">
      <c r="A497" s="4"/>
      <c r="B497" s="4"/>
      <c r="C497" s="4"/>
      <c r="D497" s="4"/>
      <c r="E497" s="4"/>
      <c r="F497" s="179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2">
      <c r="A498" s="4"/>
      <c r="B498" s="4"/>
      <c r="C498" s="4"/>
      <c r="D498" s="4"/>
      <c r="E498" s="4"/>
      <c r="F498" s="179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2">
      <c r="A499" s="4"/>
      <c r="B499" s="4"/>
      <c r="C499" s="4"/>
      <c r="D499" s="4"/>
      <c r="E499" s="4"/>
      <c r="F499" s="179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2">
      <c r="A500" s="4"/>
      <c r="B500" s="4"/>
      <c r="C500" s="4"/>
      <c r="D500" s="4"/>
      <c r="E500" s="4"/>
      <c r="F500" s="179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2">
      <c r="A501" s="4"/>
      <c r="B501" s="4"/>
      <c r="C501" s="4"/>
      <c r="D501" s="4"/>
      <c r="E501" s="4"/>
      <c r="F501" s="179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2">
      <c r="A502" s="4"/>
      <c r="B502" s="4"/>
      <c r="C502" s="4"/>
      <c r="D502" s="4"/>
      <c r="E502" s="4"/>
      <c r="F502" s="179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2">
      <c r="A503" s="4"/>
      <c r="B503" s="4"/>
      <c r="C503" s="4"/>
      <c r="D503" s="4"/>
      <c r="E503" s="4"/>
      <c r="F503" s="179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2">
      <c r="A504" s="4"/>
      <c r="B504" s="4"/>
      <c r="C504" s="4"/>
      <c r="D504" s="4"/>
      <c r="E504" s="4"/>
      <c r="F504" s="179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2">
      <c r="A505" s="4"/>
      <c r="B505" s="4"/>
      <c r="C505" s="4"/>
      <c r="D505" s="4"/>
      <c r="E505" s="4"/>
      <c r="F505" s="179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2">
      <c r="A506" s="4"/>
      <c r="B506" s="4"/>
      <c r="C506" s="4"/>
      <c r="D506" s="4"/>
      <c r="E506" s="4"/>
      <c r="F506" s="179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2">
      <c r="A507" s="4"/>
      <c r="B507" s="4"/>
      <c r="C507" s="4"/>
      <c r="D507" s="4"/>
      <c r="E507" s="4"/>
      <c r="F507" s="179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2">
      <c r="A508" s="4"/>
      <c r="B508" s="4"/>
      <c r="C508" s="4"/>
      <c r="D508" s="4"/>
      <c r="E508" s="4"/>
      <c r="F508" s="179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2">
      <c r="A509" s="4"/>
      <c r="B509" s="4"/>
      <c r="C509" s="4"/>
      <c r="D509" s="4"/>
      <c r="E509" s="4"/>
      <c r="F509" s="179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2">
      <c r="A510" s="4"/>
      <c r="B510" s="4"/>
      <c r="C510" s="4"/>
      <c r="D510" s="4"/>
      <c r="E510" s="4"/>
      <c r="F510" s="179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2">
      <c r="A511" s="4"/>
      <c r="B511" s="4"/>
      <c r="C511" s="4"/>
      <c r="D511" s="4"/>
      <c r="E511" s="4"/>
      <c r="F511" s="179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2">
      <c r="A512" s="4"/>
      <c r="B512" s="4"/>
      <c r="C512" s="4"/>
      <c r="D512" s="4"/>
      <c r="E512" s="4"/>
      <c r="F512" s="179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2">
      <c r="A513" s="4"/>
      <c r="B513" s="4"/>
      <c r="C513" s="4"/>
      <c r="D513" s="4"/>
      <c r="E513" s="4"/>
      <c r="F513" s="179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2">
      <c r="A514" s="4"/>
      <c r="B514" s="4"/>
      <c r="C514" s="4"/>
      <c r="D514" s="4"/>
      <c r="E514" s="4"/>
      <c r="F514" s="179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2">
      <c r="A515" s="4"/>
      <c r="B515" s="4"/>
      <c r="C515" s="4"/>
      <c r="D515" s="4"/>
      <c r="E515" s="4"/>
      <c r="F515" s="179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2">
      <c r="A516" s="4"/>
      <c r="B516" s="4"/>
      <c r="C516" s="4"/>
      <c r="D516" s="4"/>
      <c r="E516" s="4"/>
      <c r="F516" s="179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2">
      <c r="A517" s="4"/>
      <c r="B517" s="4"/>
      <c r="C517" s="4"/>
      <c r="D517" s="4"/>
      <c r="E517" s="4"/>
      <c r="F517" s="179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2">
      <c r="A518" s="4"/>
      <c r="B518" s="4"/>
      <c r="C518" s="4"/>
      <c r="D518" s="4"/>
      <c r="E518" s="4"/>
      <c r="F518" s="179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2">
      <c r="A519" s="4"/>
      <c r="B519" s="4"/>
      <c r="C519" s="4"/>
      <c r="D519" s="4"/>
      <c r="E519" s="4"/>
      <c r="F519" s="179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2">
      <c r="A520" s="4"/>
      <c r="B520" s="4"/>
      <c r="C520" s="4"/>
      <c r="D520" s="4"/>
      <c r="E520" s="4"/>
      <c r="F520" s="179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2">
      <c r="A521" s="4"/>
      <c r="B521" s="4"/>
      <c r="C521" s="4"/>
      <c r="D521" s="4"/>
      <c r="E521" s="4"/>
      <c r="F521" s="179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2">
      <c r="A522" s="4"/>
      <c r="B522" s="4"/>
      <c r="C522" s="4"/>
      <c r="D522" s="4"/>
      <c r="E522" s="4"/>
      <c r="F522" s="179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2">
      <c r="A523" s="4"/>
      <c r="B523" s="4"/>
      <c r="C523" s="4"/>
      <c r="D523" s="4"/>
      <c r="E523" s="4"/>
      <c r="F523" s="179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2">
      <c r="A524" s="4"/>
      <c r="B524" s="4"/>
      <c r="C524" s="4"/>
      <c r="D524" s="4"/>
      <c r="E524" s="4"/>
      <c r="F524" s="179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2">
      <c r="A525" s="4"/>
      <c r="B525" s="4"/>
      <c r="C525" s="4"/>
      <c r="D525" s="4"/>
      <c r="E525" s="4"/>
      <c r="F525" s="179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2">
      <c r="A526" s="4"/>
      <c r="B526" s="4"/>
      <c r="C526" s="4"/>
      <c r="D526" s="4"/>
      <c r="E526" s="4"/>
      <c r="F526" s="179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2">
      <c r="A527" s="4"/>
      <c r="B527" s="4"/>
      <c r="C527" s="4"/>
      <c r="D527" s="4"/>
      <c r="E527" s="4"/>
      <c r="F527" s="179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2">
      <c r="A528" s="4"/>
      <c r="B528" s="4"/>
      <c r="C528" s="4"/>
      <c r="D528" s="4"/>
      <c r="E528" s="4"/>
      <c r="F528" s="179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2">
      <c r="A529" s="4"/>
      <c r="B529" s="4"/>
      <c r="C529" s="4"/>
      <c r="D529" s="4"/>
      <c r="E529" s="4"/>
      <c r="F529" s="179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2">
      <c r="A530" s="4"/>
      <c r="B530" s="4"/>
      <c r="C530" s="4"/>
      <c r="D530" s="4"/>
      <c r="E530" s="4"/>
      <c r="F530" s="179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2">
      <c r="A531" s="4"/>
      <c r="B531" s="4"/>
      <c r="C531" s="4"/>
      <c r="D531" s="4"/>
      <c r="E531" s="4"/>
      <c r="F531" s="179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2">
      <c r="A532" s="4"/>
      <c r="B532" s="4"/>
      <c r="C532" s="4"/>
      <c r="D532" s="4"/>
      <c r="E532" s="4"/>
      <c r="F532" s="179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2">
      <c r="A533" s="4"/>
      <c r="B533" s="4"/>
      <c r="C533" s="4"/>
      <c r="D533" s="4"/>
      <c r="E533" s="4"/>
      <c r="F533" s="179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2">
      <c r="A534" s="4"/>
      <c r="B534" s="4"/>
      <c r="C534" s="4"/>
      <c r="D534" s="4"/>
      <c r="E534" s="4"/>
      <c r="F534" s="179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2">
      <c r="A535" s="4"/>
      <c r="B535" s="4"/>
      <c r="C535" s="4"/>
      <c r="D535" s="4"/>
      <c r="E535" s="4"/>
      <c r="F535" s="179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2">
      <c r="A536" s="4"/>
      <c r="B536" s="4"/>
      <c r="C536" s="4"/>
      <c r="D536" s="4"/>
      <c r="E536" s="4"/>
      <c r="F536" s="179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2">
      <c r="A537" s="4"/>
      <c r="B537" s="4"/>
      <c r="C537" s="4"/>
      <c r="D537" s="4"/>
      <c r="E537" s="4"/>
      <c r="F537" s="179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2">
      <c r="A538" s="4"/>
      <c r="B538" s="4"/>
      <c r="C538" s="4"/>
      <c r="D538" s="4"/>
      <c r="E538" s="4"/>
      <c r="F538" s="179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2">
      <c r="A539" s="4"/>
      <c r="B539" s="4"/>
      <c r="C539" s="4"/>
      <c r="D539" s="4"/>
      <c r="E539" s="4"/>
      <c r="F539" s="179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2">
      <c r="A540" s="4"/>
      <c r="B540" s="4"/>
      <c r="C540" s="4"/>
      <c r="D540" s="4"/>
      <c r="E540" s="4"/>
      <c r="F540" s="179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2">
      <c r="A541" s="4"/>
      <c r="B541" s="4"/>
      <c r="C541" s="4"/>
      <c r="D541" s="4"/>
      <c r="E541" s="4"/>
      <c r="F541" s="179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2">
      <c r="A542" s="4"/>
      <c r="B542" s="4"/>
      <c r="C542" s="4"/>
      <c r="D542" s="4"/>
      <c r="E542" s="4"/>
      <c r="F542" s="179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2">
      <c r="A543" s="4"/>
      <c r="B543" s="4"/>
      <c r="C543" s="4"/>
      <c r="D543" s="4"/>
      <c r="E543" s="4"/>
      <c r="F543" s="179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2">
      <c r="A544" s="4"/>
      <c r="B544" s="4"/>
      <c r="C544" s="4"/>
      <c r="D544" s="4"/>
      <c r="E544" s="4"/>
      <c r="F544" s="179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2">
      <c r="A545" s="4"/>
      <c r="B545" s="4"/>
      <c r="C545" s="4"/>
      <c r="D545" s="4"/>
      <c r="E545" s="4"/>
      <c r="F545" s="179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2">
      <c r="A546" s="4"/>
      <c r="B546" s="4"/>
      <c r="C546" s="4"/>
      <c r="D546" s="4"/>
      <c r="E546" s="4"/>
      <c r="F546" s="179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2">
      <c r="A547" s="4"/>
      <c r="B547" s="4"/>
      <c r="C547" s="4"/>
      <c r="D547" s="4"/>
      <c r="E547" s="4"/>
      <c r="F547" s="179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2">
      <c r="A548" s="4"/>
      <c r="B548" s="4"/>
      <c r="C548" s="4"/>
      <c r="D548" s="4"/>
      <c r="E548" s="4"/>
      <c r="F548" s="179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2">
      <c r="A549" s="4"/>
      <c r="B549" s="4"/>
      <c r="C549" s="4"/>
      <c r="D549" s="4"/>
      <c r="E549" s="4"/>
      <c r="F549" s="179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2">
      <c r="A550" s="4"/>
      <c r="B550" s="4"/>
      <c r="C550" s="4"/>
      <c r="D550" s="4"/>
      <c r="E550" s="4"/>
      <c r="F550" s="179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2">
      <c r="A551" s="4"/>
      <c r="B551" s="4"/>
      <c r="C551" s="4"/>
      <c r="D551" s="4"/>
      <c r="E551" s="4"/>
      <c r="F551" s="179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2">
      <c r="A552" s="4"/>
      <c r="B552" s="4"/>
      <c r="C552" s="4"/>
      <c r="D552" s="4"/>
      <c r="E552" s="4"/>
      <c r="F552" s="179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2">
      <c r="A553" s="4"/>
      <c r="B553" s="4"/>
      <c r="C553" s="4"/>
      <c r="D553" s="4"/>
      <c r="E553" s="4"/>
      <c r="F553" s="179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2">
      <c r="A554" s="4"/>
      <c r="B554" s="4"/>
      <c r="C554" s="4"/>
      <c r="D554" s="4"/>
      <c r="E554" s="4"/>
      <c r="F554" s="179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2">
      <c r="A555" s="4"/>
      <c r="B555" s="4"/>
      <c r="C555" s="4"/>
      <c r="D555" s="4"/>
      <c r="E555" s="4"/>
      <c r="F555" s="179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2">
      <c r="A556" s="4"/>
      <c r="B556" s="4"/>
      <c r="C556" s="4"/>
      <c r="D556" s="4"/>
      <c r="E556" s="4"/>
      <c r="F556" s="179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2">
      <c r="A557" s="4"/>
      <c r="B557" s="4"/>
      <c r="C557" s="4"/>
      <c r="D557" s="4"/>
      <c r="E557" s="4"/>
      <c r="F557" s="179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2">
      <c r="A558" s="4"/>
      <c r="B558" s="4"/>
      <c r="C558" s="4"/>
      <c r="D558" s="4"/>
      <c r="E558" s="4"/>
      <c r="F558" s="179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2">
      <c r="A559" s="4"/>
      <c r="B559" s="4"/>
      <c r="C559" s="4"/>
      <c r="D559" s="4"/>
      <c r="E559" s="4"/>
      <c r="F559" s="179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2">
      <c r="A560" s="4"/>
      <c r="B560" s="4"/>
      <c r="C560" s="4"/>
      <c r="D560" s="4"/>
      <c r="E560" s="4"/>
      <c r="F560" s="179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2">
      <c r="A561" s="4"/>
      <c r="B561" s="4"/>
      <c r="C561" s="4"/>
      <c r="D561" s="4"/>
      <c r="E561" s="4"/>
      <c r="F561" s="179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2">
      <c r="A562" s="4"/>
      <c r="B562" s="4"/>
      <c r="C562" s="4"/>
      <c r="D562" s="4"/>
      <c r="E562" s="4"/>
      <c r="F562" s="179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2">
      <c r="A563" s="4"/>
      <c r="B563" s="4"/>
      <c r="C563" s="4"/>
      <c r="D563" s="4"/>
      <c r="E563" s="4"/>
      <c r="F563" s="179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2">
      <c r="A564" s="4"/>
      <c r="B564" s="4"/>
      <c r="C564" s="4"/>
      <c r="D564" s="4"/>
      <c r="E564" s="4"/>
      <c r="F564" s="179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2">
      <c r="A565" s="4"/>
      <c r="B565" s="4"/>
      <c r="C565" s="4"/>
      <c r="D565" s="4"/>
      <c r="E565" s="4"/>
      <c r="F565" s="179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2">
      <c r="A566" s="4"/>
      <c r="B566" s="4"/>
      <c r="C566" s="4"/>
      <c r="D566" s="4"/>
      <c r="E566" s="4"/>
      <c r="F566" s="179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2">
      <c r="A567" s="4"/>
      <c r="B567" s="4"/>
      <c r="C567" s="4"/>
      <c r="D567" s="4"/>
      <c r="E567" s="4"/>
      <c r="F567" s="179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2">
      <c r="A568" s="4"/>
      <c r="B568" s="4"/>
      <c r="C568" s="4"/>
      <c r="D568" s="4"/>
      <c r="E568" s="4"/>
      <c r="F568" s="179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2">
      <c r="A569" s="4"/>
      <c r="B569" s="4"/>
      <c r="C569" s="4"/>
      <c r="D569" s="4"/>
      <c r="E569" s="4"/>
      <c r="F569" s="179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2">
      <c r="A570" s="4"/>
      <c r="B570" s="4"/>
      <c r="C570" s="4"/>
      <c r="D570" s="4"/>
      <c r="E570" s="4"/>
      <c r="F570" s="179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2">
      <c r="A571" s="4"/>
      <c r="B571" s="4"/>
      <c r="C571" s="4"/>
      <c r="D571" s="4"/>
      <c r="E571" s="4"/>
      <c r="F571" s="179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2">
      <c r="A572" s="4"/>
      <c r="B572" s="4"/>
      <c r="C572" s="4"/>
      <c r="D572" s="4"/>
      <c r="E572" s="4"/>
      <c r="F572" s="179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2">
      <c r="A573" s="4"/>
      <c r="B573" s="4"/>
      <c r="C573" s="4"/>
      <c r="D573" s="4"/>
      <c r="E573" s="4"/>
      <c r="F573" s="179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2">
      <c r="A574" s="4"/>
      <c r="B574" s="4"/>
      <c r="C574" s="4"/>
      <c r="D574" s="4"/>
      <c r="E574" s="4"/>
      <c r="F574" s="179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2">
      <c r="A575" s="4"/>
      <c r="B575" s="4"/>
      <c r="C575" s="4"/>
      <c r="D575" s="4"/>
      <c r="E575" s="4"/>
      <c r="F575" s="179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2">
      <c r="A576" s="4"/>
      <c r="B576" s="4"/>
      <c r="C576" s="4"/>
      <c r="D576" s="4"/>
      <c r="E576" s="4"/>
      <c r="F576" s="179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2">
      <c r="A577" s="4"/>
      <c r="B577" s="4"/>
      <c r="C577" s="4"/>
      <c r="D577" s="4"/>
      <c r="E577" s="4"/>
      <c r="F577" s="179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2">
      <c r="A578" s="4"/>
      <c r="B578" s="4"/>
      <c r="C578" s="4"/>
      <c r="D578" s="4"/>
      <c r="E578" s="4"/>
      <c r="F578" s="179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2">
      <c r="A579" s="4"/>
      <c r="B579" s="4"/>
      <c r="C579" s="4"/>
      <c r="D579" s="4"/>
      <c r="E579" s="4"/>
      <c r="F579" s="179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2">
      <c r="A580" s="4"/>
      <c r="B580" s="4"/>
      <c r="C580" s="4"/>
      <c r="D580" s="4"/>
      <c r="E580" s="4"/>
      <c r="F580" s="179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2">
      <c r="A581" s="4"/>
      <c r="B581" s="4"/>
      <c r="C581" s="4"/>
      <c r="D581" s="4"/>
      <c r="E581" s="4"/>
      <c r="F581" s="179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2">
      <c r="A582" s="4"/>
      <c r="B582" s="4"/>
      <c r="C582" s="4"/>
      <c r="D582" s="4"/>
      <c r="E582" s="4"/>
      <c r="F582" s="179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2">
      <c r="A583" s="4"/>
      <c r="B583" s="4"/>
      <c r="C583" s="4"/>
      <c r="D583" s="4"/>
      <c r="E583" s="4"/>
      <c r="F583" s="179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2">
      <c r="A584" s="4"/>
      <c r="B584" s="4"/>
      <c r="C584" s="4"/>
      <c r="D584" s="4"/>
      <c r="E584" s="4"/>
      <c r="F584" s="179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2">
      <c r="A585" s="4"/>
      <c r="B585" s="4"/>
      <c r="C585" s="4"/>
      <c r="D585" s="4"/>
      <c r="E585" s="4"/>
      <c r="F585" s="179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2">
      <c r="A586" s="4"/>
      <c r="B586" s="4"/>
      <c r="C586" s="4"/>
      <c r="D586" s="4"/>
      <c r="E586" s="4"/>
      <c r="F586" s="179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2">
      <c r="A587" s="4"/>
      <c r="B587" s="4"/>
      <c r="C587" s="4"/>
      <c r="D587" s="4"/>
      <c r="E587" s="4"/>
      <c r="F587" s="179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2">
      <c r="A588" s="4"/>
      <c r="B588" s="4"/>
      <c r="C588" s="4"/>
      <c r="D588" s="4"/>
      <c r="E588" s="4"/>
      <c r="F588" s="179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2">
      <c r="A589" s="4"/>
      <c r="B589" s="4"/>
      <c r="C589" s="4"/>
      <c r="D589" s="4"/>
      <c r="E589" s="4"/>
      <c r="F589" s="179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2">
      <c r="A590" s="4"/>
      <c r="B590" s="4"/>
      <c r="C590" s="4"/>
      <c r="D590" s="4"/>
      <c r="E590" s="4"/>
      <c r="F590" s="179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2">
      <c r="A591" s="4"/>
      <c r="B591" s="4"/>
      <c r="C591" s="4"/>
      <c r="D591" s="4"/>
      <c r="E591" s="4"/>
      <c r="F591" s="179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2">
      <c r="A592" s="4"/>
      <c r="B592" s="4"/>
      <c r="C592" s="4"/>
      <c r="D592" s="4"/>
      <c r="E592" s="4"/>
      <c r="F592" s="179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2">
      <c r="A593" s="4"/>
      <c r="B593" s="4"/>
      <c r="C593" s="4"/>
      <c r="D593" s="4"/>
      <c r="E593" s="4"/>
      <c r="F593" s="179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2">
      <c r="A594" s="4"/>
      <c r="B594" s="4"/>
      <c r="C594" s="4"/>
      <c r="D594" s="4"/>
      <c r="E594" s="4"/>
      <c r="F594" s="179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2">
      <c r="A595" s="4"/>
      <c r="B595" s="4"/>
      <c r="C595" s="4"/>
      <c r="D595" s="4"/>
      <c r="E595" s="4"/>
      <c r="F595" s="179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2">
      <c r="A596" s="4"/>
      <c r="B596" s="4"/>
      <c r="C596" s="4"/>
      <c r="D596" s="4"/>
      <c r="E596" s="4"/>
      <c r="F596" s="179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2">
      <c r="A597" s="4"/>
      <c r="B597" s="4"/>
      <c r="C597" s="4"/>
      <c r="D597" s="4"/>
      <c r="E597" s="4"/>
      <c r="F597" s="179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2">
      <c r="A598" s="4"/>
      <c r="B598" s="4"/>
      <c r="C598" s="4"/>
      <c r="D598" s="4"/>
      <c r="E598" s="4"/>
      <c r="F598" s="179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2">
      <c r="A599" s="4"/>
      <c r="B599" s="4"/>
      <c r="C599" s="4"/>
      <c r="D599" s="4"/>
      <c r="E599" s="4"/>
      <c r="F599" s="179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2">
      <c r="A600" s="4"/>
      <c r="B600" s="4"/>
      <c r="C600" s="4"/>
      <c r="D600" s="4"/>
      <c r="E600" s="4"/>
      <c r="F600" s="179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2">
      <c r="A601" s="4"/>
      <c r="B601" s="4"/>
      <c r="C601" s="4"/>
      <c r="D601" s="4"/>
      <c r="E601" s="4"/>
      <c r="F601" s="179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2">
      <c r="A602" s="4"/>
      <c r="B602" s="4"/>
      <c r="C602" s="4"/>
      <c r="D602" s="4"/>
      <c r="E602" s="4"/>
      <c r="F602" s="179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2">
      <c r="A603" s="4"/>
      <c r="B603" s="4"/>
      <c r="C603" s="4"/>
      <c r="D603" s="4"/>
      <c r="E603" s="4"/>
      <c r="F603" s="179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2">
      <c r="A604" s="4"/>
      <c r="B604" s="4"/>
      <c r="C604" s="4"/>
      <c r="D604" s="4"/>
      <c r="E604" s="4"/>
      <c r="F604" s="179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2">
      <c r="A605" s="4"/>
      <c r="B605" s="4"/>
      <c r="C605" s="4"/>
      <c r="D605" s="4"/>
      <c r="E605" s="4"/>
      <c r="F605" s="179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2">
      <c r="A606" s="4"/>
      <c r="B606" s="4"/>
      <c r="C606" s="4"/>
      <c r="D606" s="4"/>
      <c r="E606" s="4"/>
      <c r="F606" s="179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2">
      <c r="A607" s="4"/>
      <c r="B607" s="4"/>
      <c r="C607" s="4"/>
      <c r="D607" s="4"/>
      <c r="E607" s="4"/>
      <c r="F607" s="179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2">
      <c r="A608" s="4"/>
      <c r="B608" s="4"/>
      <c r="C608" s="4"/>
      <c r="D608" s="4"/>
      <c r="E608" s="4"/>
      <c r="F608" s="179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2">
      <c r="A609" s="4"/>
      <c r="B609" s="4"/>
      <c r="C609" s="4"/>
      <c r="D609" s="4"/>
      <c r="E609" s="4"/>
      <c r="F609" s="179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2">
      <c r="A610" s="4"/>
      <c r="B610" s="4"/>
      <c r="C610" s="4"/>
      <c r="D610" s="4"/>
      <c r="E610" s="4"/>
      <c r="F610" s="179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2">
      <c r="A611" s="4"/>
      <c r="B611" s="4"/>
      <c r="C611" s="4"/>
      <c r="D611" s="4"/>
      <c r="E611" s="4"/>
      <c r="F611" s="179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2">
      <c r="A612" s="4"/>
      <c r="B612" s="4"/>
      <c r="C612" s="4"/>
      <c r="D612" s="4"/>
      <c r="E612" s="4"/>
      <c r="F612" s="179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2">
      <c r="A613" s="4"/>
      <c r="B613" s="4"/>
      <c r="C613" s="4"/>
      <c r="D613" s="4"/>
      <c r="E613" s="4"/>
      <c r="F613" s="179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2">
      <c r="A614" s="4"/>
      <c r="B614" s="4"/>
      <c r="C614" s="4"/>
      <c r="D614" s="4"/>
      <c r="E614" s="4"/>
      <c r="F614" s="179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2">
      <c r="A615" s="4"/>
      <c r="B615" s="4"/>
      <c r="C615" s="4"/>
      <c r="D615" s="4"/>
      <c r="E615" s="4"/>
      <c r="F615" s="179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2">
      <c r="A616" s="4"/>
      <c r="B616" s="4"/>
      <c r="C616" s="4"/>
      <c r="D616" s="4"/>
      <c r="E616" s="4"/>
      <c r="F616" s="179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2">
      <c r="A617" s="4"/>
      <c r="B617" s="4"/>
      <c r="C617" s="4"/>
      <c r="D617" s="4"/>
      <c r="E617" s="4"/>
      <c r="F617" s="179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2">
      <c r="A618" s="4"/>
      <c r="B618" s="4"/>
      <c r="C618" s="4"/>
      <c r="D618" s="4"/>
      <c r="E618" s="4"/>
      <c r="F618" s="179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2">
      <c r="A619" s="4"/>
      <c r="B619" s="4"/>
      <c r="C619" s="4"/>
      <c r="D619" s="4"/>
      <c r="E619" s="4"/>
      <c r="F619" s="179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2">
      <c r="A620" s="4"/>
      <c r="B620" s="4"/>
      <c r="C620" s="4"/>
      <c r="D620" s="4"/>
      <c r="E620" s="4"/>
      <c r="F620" s="179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2">
      <c r="A621" s="4"/>
      <c r="B621" s="4"/>
      <c r="C621" s="4"/>
      <c r="D621" s="4"/>
      <c r="E621" s="4"/>
      <c r="F621" s="179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2">
      <c r="A622" s="4"/>
      <c r="B622" s="4"/>
      <c r="C622" s="4"/>
      <c r="D622" s="4"/>
      <c r="E622" s="4"/>
      <c r="F622" s="179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2">
      <c r="A623" s="4"/>
      <c r="B623" s="4"/>
      <c r="C623" s="4"/>
      <c r="D623" s="4"/>
      <c r="E623" s="4"/>
      <c r="F623" s="179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2">
      <c r="A624" s="4"/>
      <c r="B624" s="4"/>
      <c r="C624" s="4"/>
      <c r="D624" s="4"/>
      <c r="E624" s="4"/>
      <c r="F624" s="179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2">
      <c r="A625" s="4"/>
      <c r="B625" s="4"/>
      <c r="C625" s="4"/>
      <c r="D625" s="4"/>
      <c r="E625" s="4"/>
      <c r="F625" s="179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2">
      <c r="A626" s="4"/>
      <c r="B626" s="4"/>
      <c r="C626" s="4"/>
      <c r="D626" s="4"/>
      <c r="E626" s="4"/>
      <c r="F626" s="179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2">
      <c r="A627" s="4"/>
      <c r="B627" s="4"/>
      <c r="C627" s="4"/>
      <c r="D627" s="4"/>
      <c r="E627" s="4"/>
      <c r="F627" s="179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2">
      <c r="A628" s="4"/>
      <c r="B628" s="4"/>
      <c r="C628" s="4"/>
      <c r="D628" s="4"/>
      <c r="E628" s="4"/>
      <c r="F628" s="179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2">
      <c r="A629" s="4"/>
      <c r="B629" s="4"/>
      <c r="C629" s="4"/>
      <c r="D629" s="4"/>
      <c r="E629" s="4"/>
      <c r="F629" s="179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2">
      <c r="A630" s="4"/>
      <c r="B630" s="4"/>
      <c r="C630" s="4"/>
      <c r="D630" s="4"/>
      <c r="E630" s="4"/>
      <c r="F630" s="179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2">
      <c r="A631" s="4"/>
      <c r="B631" s="4"/>
      <c r="C631" s="4"/>
      <c r="D631" s="4"/>
      <c r="E631" s="4"/>
      <c r="F631" s="179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2">
      <c r="A632" s="4"/>
      <c r="B632" s="4"/>
      <c r="C632" s="4"/>
      <c r="D632" s="4"/>
      <c r="E632" s="4"/>
      <c r="F632" s="179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2">
      <c r="A633" s="4"/>
      <c r="B633" s="4"/>
      <c r="C633" s="4"/>
      <c r="D633" s="4"/>
      <c r="E633" s="4"/>
      <c r="F633" s="179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2">
      <c r="A634" s="4"/>
      <c r="B634" s="4"/>
      <c r="C634" s="4"/>
      <c r="D634" s="4"/>
      <c r="E634" s="4"/>
      <c r="F634" s="179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2">
      <c r="A635" s="4"/>
      <c r="B635" s="4"/>
      <c r="C635" s="4"/>
      <c r="D635" s="4"/>
      <c r="E635" s="4"/>
      <c r="F635" s="179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2">
      <c r="A636" s="4"/>
      <c r="B636" s="4"/>
      <c r="C636" s="4"/>
      <c r="D636" s="4"/>
      <c r="E636" s="4"/>
      <c r="F636" s="179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2">
      <c r="A637" s="4"/>
      <c r="B637" s="4"/>
      <c r="C637" s="4"/>
      <c r="D637" s="4"/>
      <c r="E637" s="4"/>
      <c r="F637" s="179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2">
      <c r="A638" s="4"/>
      <c r="B638" s="4"/>
      <c r="C638" s="4"/>
      <c r="D638" s="4"/>
      <c r="E638" s="4"/>
      <c r="F638" s="179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2">
      <c r="A639" s="4"/>
      <c r="B639" s="4"/>
      <c r="C639" s="4"/>
      <c r="D639" s="4"/>
      <c r="E639" s="4"/>
      <c r="F639" s="179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2">
      <c r="A640" s="4"/>
      <c r="B640" s="4"/>
      <c r="C640" s="4"/>
      <c r="D640" s="4"/>
      <c r="E640" s="4"/>
      <c r="F640" s="179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2">
      <c r="A641" s="4"/>
      <c r="B641" s="4"/>
      <c r="C641" s="4"/>
      <c r="D641" s="4"/>
      <c r="E641" s="4"/>
      <c r="F641" s="179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2">
      <c r="A642" s="4"/>
      <c r="B642" s="4"/>
      <c r="C642" s="4"/>
      <c r="D642" s="4"/>
      <c r="E642" s="4"/>
      <c r="F642" s="179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2">
      <c r="A643" s="4"/>
      <c r="B643" s="4"/>
      <c r="C643" s="4"/>
      <c r="D643" s="4"/>
      <c r="E643" s="4"/>
      <c r="F643" s="179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2">
      <c r="A644" s="4"/>
      <c r="B644" s="4"/>
      <c r="C644" s="4"/>
      <c r="D644" s="4"/>
      <c r="E644" s="4"/>
      <c r="F644" s="179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2">
      <c r="A645" s="4"/>
      <c r="B645" s="4"/>
      <c r="C645" s="4"/>
      <c r="D645" s="4"/>
      <c r="E645" s="4"/>
      <c r="F645" s="179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2">
      <c r="A646" s="4"/>
      <c r="B646" s="4"/>
      <c r="C646" s="4"/>
      <c r="D646" s="4"/>
      <c r="E646" s="4"/>
      <c r="F646" s="179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2">
      <c r="A647" s="4"/>
      <c r="B647" s="4"/>
      <c r="C647" s="4"/>
      <c r="D647" s="4"/>
      <c r="E647" s="4"/>
      <c r="F647" s="179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2">
      <c r="A648" s="4"/>
      <c r="B648" s="4"/>
      <c r="C648" s="4"/>
      <c r="D648" s="4"/>
      <c r="E648" s="4"/>
      <c r="F648" s="179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2">
      <c r="A649" s="4"/>
      <c r="B649" s="4"/>
      <c r="C649" s="4"/>
      <c r="D649" s="4"/>
      <c r="E649" s="4"/>
      <c r="F649" s="179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2">
      <c r="A650" s="4"/>
      <c r="B650" s="4"/>
      <c r="C650" s="4"/>
      <c r="D650" s="4"/>
      <c r="E650" s="4"/>
      <c r="F650" s="179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2">
      <c r="A651" s="4"/>
      <c r="B651" s="4"/>
      <c r="C651" s="4"/>
      <c r="D651" s="4"/>
      <c r="E651" s="4"/>
      <c r="F651" s="179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2">
      <c r="A652" s="4"/>
      <c r="B652" s="4"/>
      <c r="C652" s="4"/>
      <c r="D652" s="4"/>
      <c r="E652" s="4"/>
      <c r="F652" s="179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2">
      <c r="A653" s="4"/>
      <c r="B653" s="4"/>
      <c r="C653" s="4"/>
      <c r="D653" s="4"/>
      <c r="E653" s="4"/>
      <c r="F653" s="179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2">
      <c r="A654" s="4"/>
      <c r="B654" s="4"/>
      <c r="C654" s="4"/>
      <c r="D654" s="4"/>
      <c r="E654" s="4"/>
      <c r="F654" s="179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2">
      <c r="A655" s="4"/>
      <c r="B655" s="4"/>
      <c r="C655" s="4"/>
      <c r="D655" s="4"/>
      <c r="E655" s="4"/>
      <c r="F655" s="179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2">
      <c r="A656" s="4"/>
      <c r="B656" s="4"/>
      <c r="C656" s="4"/>
      <c r="D656" s="4"/>
      <c r="E656" s="4"/>
      <c r="F656" s="179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2">
      <c r="A657" s="4"/>
      <c r="B657" s="4"/>
      <c r="C657" s="4"/>
      <c r="D657" s="4"/>
      <c r="E657" s="4"/>
      <c r="F657" s="179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2">
      <c r="A658" s="4"/>
      <c r="B658" s="4"/>
      <c r="C658" s="4"/>
      <c r="D658" s="4"/>
      <c r="E658" s="4"/>
      <c r="F658" s="179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2">
      <c r="A659" s="4"/>
      <c r="B659" s="4"/>
      <c r="C659" s="4"/>
      <c r="D659" s="4"/>
      <c r="E659" s="4"/>
      <c r="F659" s="179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2">
      <c r="A660" s="4"/>
      <c r="B660" s="4"/>
      <c r="C660" s="4"/>
      <c r="D660" s="4"/>
      <c r="E660" s="4"/>
      <c r="F660" s="179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2">
      <c r="A661" s="4"/>
      <c r="B661" s="4"/>
      <c r="C661" s="4"/>
      <c r="D661" s="4"/>
      <c r="E661" s="4"/>
      <c r="F661" s="179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2">
      <c r="A662" s="4"/>
      <c r="B662" s="4"/>
      <c r="C662" s="4"/>
      <c r="D662" s="4"/>
      <c r="E662" s="4"/>
      <c r="F662" s="179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2">
      <c r="A663" s="4"/>
      <c r="B663" s="4"/>
      <c r="C663" s="4"/>
      <c r="D663" s="4"/>
      <c r="E663" s="4"/>
      <c r="F663" s="179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2">
      <c r="A664" s="4"/>
      <c r="B664" s="4"/>
      <c r="C664" s="4"/>
      <c r="D664" s="4"/>
      <c r="E664" s="4"/>
      <c r="F664" s="179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2">
      <c r="A665" s="4"/>
      <c r="B665" s="4"/>
      <c r="C665" s="4"/>
      <c r="D665" s="4"/>
      <c r="E665" s="4"/>
      <c r="F665" s="179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2">
      <c r="A666" s="4"/>
      <c r="B666" s="4"/>
      <c r="C666" s="4"/>
      <c r="D666" s="4"/>
      <c r="E666" s="4"/>
      <c r="F666" s="179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2">
      <c r="A667" s="4"/>
      <c r="B667" s="4"/>
      <c r="C667" s="4"/>
      <c r="D667" s="4"/>
      <c r="E667" s="4"/>
      <c r="F667" s="179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2">
      <c r="A668" s="4"/>
      <c r="B668" s="4"/>
      <c r="C668" s="4"/>
      <c r="D668" s="4"/>
      <c r="E668" s="4"/>
      <c r="F668" s="179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2">
      <c r="A669" s="4"/>
      <c r="B669" s="4"/>
      <c r="C669" s="4"/>
      <c r="D669" s="4"/>
      <c r="E669" s="4"/>
      <c r="F669" s="179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2">
      <c r="A670" s="4"/>
      <c r="B670" s="4"/>
      <c r="C670" s="4"/>
      <c r="D670" s="4"/>
      <c r="E670" s="4"/>
      <c r="F670" s="179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2">
      <c r="A671" s="4"/>
      <c r="B671" s="4"/>
      <c r="C671" s="4"/>
      <c r="D671" s="4"/>
      <c r="E671" s="4"/>
      <c r="F671" s="179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2">
      <c r="A672" s="4"/>
      <c r="B672" s="4"/>
      <c r="C672" s="4"/>
      <c r="D672" s="4"/>
      <c r="E672" s="4"/>
      <c r="F672" s="179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2">
      <c r="A673" s="4"/>
      <c r="B673" s="4"/>
      <c r="C673" s="4"/>
      <c r="D673" s="4"/>
      <c r="E673" s="4"/>
      <c r="F673" s="179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2">
      <c r="A674" s="4"/>
      <c r="B674" s="4"/>
      <c r="C674" s="4"/>
      <c r="D674" s="4"/>
      <c r="E674" s="4"/>
      <c r="F674" s="179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2">
      <c r="A675" s="4"/>
      <c r="B675" s="4"/>
      <c r="C675" s="4"/>
      <c r="D675" s="4"/>
      <c r="E675" s="4"/>
      <c r="F675" s="179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2">
      <c r="A676" s="4"/>
      <c r="B676" s="4"/>
      <c r="C676" s="4"/>
      <c r="D676" s="4"/>
      <c r="E676" s="4"/>
      <c r="F676" s="179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2">
      <c r="A677" s="4"/>
      <c r="B677" s="4"/>
      <c r="C677" s="4"/>
      <c r="D677" s="4"/>
      <c r="E677" s="4"/>
      <c r="F677" s="179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2">
      <c r="A678" s="4"/>
      <c r="B678" s="4"/>
      <c r="C678" s="4"/>
      <c r="D678" s="4"/>
      <c r="E678" s="4"/>
      <c r="F678" s="179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2">
      <c r="A679" s="4"/>
      <c r="B679" s="4"/>
      <c r="C679" s="4"/>
      <c r="D679" s="4"/>
      <c r="E679" s="4"/>
      <c r="F679" s="179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2">
      <c r="A680" s="4"/>
      <c r="B680" s="4"/>
      <c r="C680" s="4"/>
      <c r="D680" s="4"/>
      <c r="E680" s="4"/>
      <c r="F680" s="179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2">
      <c r="A681" s="4"/>
      <c r="B681" s="4"/>
      <c r="C681" s="4"/>
      <c r="D681" s="4"/>
      <c r="E681" s="4"/>
      <c r="F681" s="179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2">
      <c r="A682" s="4"/>
      <c r="B682" s="4"/>
      <c r="C682" s="4"/>
      <c r="D682" s="4"/>
      <c r="E682" s="4"/>
      <c r="F682" s="179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2">
      <c r="A683" s="4"/>
      <c r="B683" s="4"/>
      <c r="C683" s="4"/>
      <c r="D683" s="4"/>
      <c r="E683" s="4"/>
      <c r="F683" s="179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2">
      <c r="A684" s="4"/>
      <c r="B684" s="4"/>
      <c r="C684" s="4"/>
      <c r="D684" s="4"/>
      <c r="E684" s="4"/>
      <c r="F684" s="179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2">
      <c r="A685" s="4"/>
      <c r="B685" s="4"/>
      <c r="C685" s="4"/>
      <c r="D685" s="4"/>
      <c r="E685" s="4"/>
      <c r="F685" s="179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2">
      <c r="A686" s="4"/>
      <c r="B686" s="4"/>
      <c r="C686" s="4"/>
      <c r="D686" s="4"/>
      <c r="E686" s="4"/>
      <c r="F686" s="179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2">
      <c r="A687" s="4"/>
      <c r="B687" s="4"/>
      <c r="C687" s="4"/>
      <c r="D687" s="4"/>
      <c r="E687" s="4"/>
      <c r="F687" s="179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2">
      <c r="A688" s="4"/>
      <c r="B688" s="4"/>
      <c r="C688" s="4"/>
      <c r="D688" s="4"/>
      <c r="E688" s="4"/>
      <c r="F688" s="179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2">
      <c r="A689" s="4"/>
      <c r="B689" s="4"/>
      <c r="C689" s="4"/>
      <c r="D689" s="4"/>
      <c r="E689" s="4"/>
      <c r="F689" s="179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2">
      <c r="A690" s="4"/>
      <c r="B690" s="4"/>
      <c r="C690" s="4"/>
      <c r="D690" s="4"/>
      <c r="E690" s="4"/>
      <c r="F690" s="179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2">
      <c r="A691" s="4"/>
      <c r="B691" s="4"/>
      <c r="C691" s="4"/>
      <c r="D691" s="4"/>
      <c r="E691" s="4"/>
      <c r="F691" s="179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2">
      <c r="A692" s="4"/>
      <c r="B692" s="4"/>
      <c r="C692" s="4"/>
      <c r="D692" s="4"/>
      <c r="E692" s="4"/>
      <c r="F692" s="179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2">
      <c r="A693" s="4"/>
      <c r="B693" s="4"/>
      <c r="C693" s="4"/>
      <c r="D693" s="4"/>
      <c r="E693" s="4"/>
      <c r="F693" s="179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2">
      <c r="A694" s="4"/>
      <c r="B694" s="4"/>
      <c r="C694" s="4"/>
      <c r="D694" s="4"/>
      <c r="E694" s="4"/>
      <c r="F694" s="179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2">
      <c r="A695" s="4"/>
      <c r="B695" s="4"/>
      <c r="C695" s="4"/>
      <c r="D695" s="4"/>
      <c r="E695" s="4"/>
      <c r="F695" s="179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2">
      <c r="A696" s="4"/>
      <c r="B696" s="4"/>
      <c r="C696" s="4"/>
      <c r="D696" s="4"/>
      <c r="E696" s="4"/>
      <c r="F696" s="179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2">
      <c r="A697" s="4"/>
      <c r="B697" s="4"/>
      <c r="C697" s="4"/>
      <c r="D697" s="4"/>
      <c r="E697" s="4"/>
      <c r="F697" s="179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2">
      <c r="A698" s="4"/>
      <c r="B698" s="4"/>
      <c r="C698" s="4"/>
      <c r="D698" s="4"/>
      <c r="E698" s="4"/>
      <c r="F698" s="179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2">
      <c r="A699" s="4"/>
      <c r="B699" s="4"/>
      <c r="C699" s="4"/>
      <c r="D699" s="4"/>
      <c r="E699" s="4"/>
      <c r="F699" s="179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2">
      <c r="A700" s="4"/>
      <c r="B700" s="4"/>
      <c r="C700" s="4"/>
      <c r="D700" s="4"/>
      <c r="E700" s="4"/>
      <c r="F700" s="179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2">
      <c r="A701" s="4"/>
      <c r="B701" s="4"/>
      <c r="C701" s="4"/>
      <c r="D701" s="4"/>
      <c r="E701" s="4"/>
      <c r="F701" s="179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2">
      <c r="A702" s="4"/>
      <c r="B702" s="4"/>
      <c r="C702" s="4"/>
      <c r="D702" s="4"/>
      <c r="E702" s="4"/>
      <c r="F702" s="179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2">
      <c r="A703" s="4"/>
      <c r="B703" s="4"/>
      <c r="C703" s="4"/>
      <c r="D703" s="4"/>
      <c r="E703" s="4"/>
      <c r="F703" s="179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2">
      <c r="A704" s="4"/>
      <c r="B704" s="4"/>
      <c r="C704" s="4"/>
      <c r="D704" s="4"/>
      <c r="E704" s="4"/>
      <c r="F704" s="179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2">
      <c r="A705" s="4"/>
      <c r="B705" s="4"/>
      <c r="C705" s="4"/>
      <c r="D705" s="4"/>
      <c r="E705" s="4"/>
      <c r="F705" s="179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2">
      <c r="A706" s="4"/>
      <c r="B706" s="4"/>
      <c r="C706" s="4"/>
      <c r="D706" s="4"/>
      <c r="E706" s="4"/>
      <c r="F706" s="179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2">
      <c r="A707" s="4"/>
      <c r="B707" s="4"/>
      <c r="C707" s="4"/>
      <c r="D707" s="4"/>
      <c r="E707" s="4"/>
      <c r="F707" s="179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2">
      <c r="A708" s="4"/>
      <c r="B708" s="4"/>
      <c r="C708" s="4"/>
      <c r="D708" s="4"/>
      <c r="E708" s="4"/>
      <c r="F708" s="179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2">
      <c r="A709" s="4"/>
      <c r="B709" s="4"/>
      <c r="C709" s="4"/>
      <c r="D709" s="4"/>
      <c r="E709" s="4"/>
      <c r="F709" s="179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2">
      <c r="A710" s="4"/>
      <c r="B710" s="4"/>
      <c r="C710" s="4"/>
      <c r="D710" s="4"/>
      <c r="E710" s="4"/>
      <c r="F710" s="179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2">
      <c r="A711" s="4"/>
      <c r="B711" s="4"/>
      <c r="C711" s="4"/>
      <c r="D711" s="4"/>
      <c r="E711" s="4"/>
      <c r="F711" s="179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2">
      <c r="A712" s="4"/>
      <c r="B712" s="4"/>
      <c r="C712" s="4"/>
      <c r="D712" s="4"/>
      <c r="E712" s="4"/>
      <c r="F712" s="179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2">
      <c r="A713" s="4"/>
      <c r="B713" s="4"/>
      <c r="C713" s="4"/>
      <c r="D713" s="4"/>
      <c r="E713" s="4"/>
      <c r="F713" s="179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2">
      <c r="A714" s="4"/>
      <c r="B714" s="4"/>
      <c r="C714" s="4"/>
      <c r="D714" s="4"/>
      <c r="E714" s="4"/>
      <c r="F714" s="179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2">
      <c r="A715" s="4"/>
      <c r="B715" s="4"/>
      <c r="C715" s="4"/>
      <c r="D715" s="4"/>
      <c r="E715" s="4"/>
      <c r="F715" s="179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2">
      <c r="A716" s="4"/>
      <c r="B716" s="4"/>
      <c r="C716" s="4"/>
      <c r="D716" s="4"/>
      <c r="E716" s="4"/>
      <c r="F716" s="179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2">
      <c r="A717" s="4"/>
      <c r="B717" s="4"/>
      <c r="C717" s="4"/>
      <c r="D717" s="4"/>
      <c r="E717" s="4"/>
      <c r="F717" s="179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2">
      <c r="A718" s="4"/>
      <c r="B718" s="4"/>
      <c r="C718" s="4"/>
      <c r="D718" s="4"/>
      <c r="E718" s="4"/>
      <c r="F718" s="179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2">
      <c r="A719" s="4"/>
      <c r="B719" s="4"/>
      <c r="C719" s="4"/>
      <c r="D719" s="4"/>
      <c r="E719" s="4"/>
      <c r="F719" s="179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2">
      <c r="A720" s="4"/>
      <c r="B720" s="4"/>
      <c r="C720" s="4"/>
      <c r="D720" s="4"/>
      <c r="E720" s="4"/>
      <c r="F720" s="179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2">
      <c r="A721" s="4"/>
      <c r="B721" s="4"/>
      <c r="C721" s="4"/>
      <c r="D721" s="4"/>
      <c r="E721" s="4"/>
      <c r="F721" s="179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2">
      <c r="A722" s="4"/>
      <c r="B722" s="4"/>
      <c r="C722" s="4"/>
      <c r="D722" s="4"/>
      <c r="E722" s="4"/>
      <c r="F722" s="179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2">
      <c r="A723" s="4"/>
      <c r="B723" s="4"/>
      <c r="C723" s="4"/>
      <c r="D723" s="4"/>
      <c r="E723" s="4"/>
      <c r="F723" s="179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2">
      <c r="A724" s="4"/>
      <c r="B724" s="4"/>
      <c r="C724" s="4"/>
      <c r="D724" s="4"/>
      <c r="E724" s="4"/>
      <c r="F724" s="179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2">
      <c r="A725" s="4"/>
      <c r="B725" s="4"/>
      <c r="C725" s="4"/>
      <c r="D725" s="4"/>
      <c r="E725" s="4"/>
      <c r="F725" s="179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2">
      <c r="A726" s="4"/>
      <c r="B726" s="4"/>
      <c r="C726" s="4"/>
      <c r="D726" s="4"/>
      <c r="E726" s="4"/>
      <c r="F726" s="179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2">
      <c r="A727" s="4"/>
      <c r="B727" s="4"/>
      <c r="C727" s="4"/>
      <c r="D727" s="4"/>
      <c r="E727" s="4"/>
      <c r="F727" s="179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2">
      <c r="A728" s="4"/>
      <c r="B728" s="4"/>
      <c r="C728" s="4"/>
      <c r="D728" s="4"/>
      <c r="E728" s="4"/>
      <c r="F728" s="179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2">
      <c r="A729" s="4"/>
      <c r="B729" s="4"/>
      <c r="C729" s="4"/>
      <c r="D729" s="4"/>
      <c r="E729" s="4"/>
      <c r="F729" s="179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2">
      <c r="A730" s="4"/>
      <c r="B730" s="4"/>
      <c r="C730" s="4"/>
      <c r="D730" s="4"/>
      <c r="E730" s="4"/>
      <c r="F730" s="179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2">
      <c r="A731" s="4"/>
      <c r="B731" s="4"/>
      <c r="C731" s="4"/>
      <c r="D731" s="4"/>
      <c r="E731" s="4"/>
      <c r="F731" s="179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2">
      <c r="A732" s="4"/>
      <c r="B732" s="4"/>
      <c r="C732" s="4"/>
      <c r="D732" s="4"/>
      <c r="E732" s="4"/>
      <c r="F732" s="179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2">
      <c r="A733" s="4"/>
      <c r="B733" s="4"/>
      <c r="C733" s="4"/>
      <c r="D733" s="4"/>
      <c r="E733" s="4"/>
      <c r="F733" s="179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2">
      <c r="A734" s="4"/>
      <c r="B734" s="4"/>
      <c r="C734" s="4"/>
      <c r="D734" s="4"/>
      <c r="E734" s="4"/>
      <c r="F734" s="179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2">
      <c r="A735" s="4"/>
      <c r="B735" s="4"/>
      <c r="C735" s="4"/>
      <c r="D735" s="4"/>
      <c r="E735" s="4"/>
      <c r="F735" s="179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2">
      <c r="A736" s="4"/>
      <c r="B736" s="4"/>
      <c r="C736" s="4"/>
      <c r="D736" s="4"/>
      <c r="E736" s="4"/>
      <c r="F736" s="179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2">
      <c r="A737" s="4"/>
      <c r="B737" s="4"/>
      <c r="C737" s="4"/>
      <c r="D737" s="4"/>
      <c r="E737" s="4"/>
      <c r="F737" s="179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2">
      <c r="A738" s="4"/>
      <c r="B738" s="4"/>
      <c r="C738" s="4"/>
      <c r="D738" s="4"/>
      <c r="E738" s="4"/>
      <c r="F738" s="179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2">
      <c r="A739" s="4"/>
      <c r="B739" s="4"/>
      <c r="C739" s="4"/>
      <c r="D739" s="4"/>
      <c r="E739" s="4"/>
      <c r="F739" s="179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2">
      <c r="A740" s="4"/>
      <c r="B740" s="4"/>
      <c r="C740" s="4"/>
      <c r="D740" s="4"/>
      <c r="E740" s="4"/>
      <c r="F740" s="179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2">
      <c r="A741" s="4"/>
      <c r="B741" s="4"/>
      <c r="C741" s="4"/>
      <c r="D741" s="4"/>
      <c r="E741" s="4"/>
      <c r="F741" s="179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2">
      <c r="A742" s="4"/>
      <c r="B742" s="4"/>
      <c r="C742" s="4"/>
      <c r="D742" s="4"/>
      <c r="E742" s="4"/>
      <c r="F742" s="179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2">
      <c r="A743" s="4"/>
      <c r="B743" s="4"/>
      <c r="C743" s="4"/>
      <c r="D743" s="4"/>
      <c r="E743" s="4"/>
      <c r="F743" s="179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2">
      <c r="A744" s="4"/>
      <c r="B744" s="4"/>
      <c r="C744" s="4"/>
      <c r="D744" s="4"/>
      <c r="E744" s="4"/>
      <c r="F744" s="179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2">
      <c r="A745" s="4"/>
      <c r="B745" s="4"/>
      <c r="C745" s="4"/>
      <c r="D745" s="4"/>
      <c r="E745" s="4"/>
      <c r="F745" s="179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2">
      <c r="A746" s="4"/>
      <c r="B746" s="4"/>
      <c r="C746" s="4"/>
      <c r="D746" s="4"/>
      <c r="E746" s="4"/>
      <c r="F746" s="179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2">
      <c r="A747" s="4"/>
      <c r="B747" s="4"/>
      <c r="C747" s="4"/>
      <c r="D747" s="4"/>
      <c r="E747" s="4"/>
      <c r="F747" s="179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2">
      <c r="A748" s="4"/>
      <c r="B748" s="4"/>
      <c r="C748" s="4"/>
      <c r="D748" s="4"/>
      <c r="E748" s="4"/>
      <c r="F748" s="179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2">
      <c r="A749" s="4"/>
      <c r="B749" s="4"/>
      <c r="C749" s="4"/>
      <c r="D749" s="4"/>
      <c r="E749" s="4"/>
      <c r="F749" s="179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2">
      <c r="A750" s="4"/>
      <c r="B750" s="4"/>
      <c r="C750" s="4"/>
      <c r="D750" s="4"/>
      <c r="E750" s="4"/>
      <c r="F750" s="179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2">
      <c r="A751" s="4"/>
      <c r="B751" s="4"/>
      <c r="C751" s="4"/>
      <c r="D751" s="4"/>
      <c r="E751" s="4"/>
      <c r="F751" s="179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2">
      <c r="A752" s="4"/>
      <c r="B752" s="4"/>
      <c r="C752" s="4"/>
      <c r="D752" s="4"/>
      <c r="E752" s="4"/>
      <c r="F752" s="179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2">
      <c r="A753" s="4"/>
      <c r="B753" s="4"/>
      <c r="C753" s="4"/>
      <c r="D753" s="4"/>
      <c r="E753" s="4"/>
      <c r="F753" s="179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2">
      <c r="A754" s="4"/>
      <c r="B754" s="4"/>
      <c r="C754" s="4"/>
      <c r="D754" s="4"/>
      <c r="E754" s="4"/>
      <c r="F754" s="179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2">
      <c r="A755" s="4"/>
      <c r="B755" s="4"/>
      <c r="C755" s="4"/>
      <c r="D755" s="4"/>
      <c r="E755" s="4"/>
      <c r="F755" s="179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2">
      <c r="A756" s="4"/>
      <c r="B756" s="4"/>
      <c r="C756" s="4"/>
      <c r="D756" s="4"/>
      <c r="E756" s="4"/>
      <c r="F756" s="179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2">
      <c r="A757" s="4"/>
      <c r="B757" s="4"/>
      <c r="C757" s="4"/>
      <c r="D757" s="4"/>
      <c r="E757" s="4"/>
      <c r="F757" s="179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2">
      <c r="A758" s="4"/>
      <c r="B758" s="4"/>
      <c r="C758" s="4"/>
      <c r="D758" s="4"/>
      <c r="E758" s="4"/>
      <c r="F758" s="179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2">
      <c r="A759" s="4"/>
      <c r="B759" s="4"/>
      <c r="C759" s="4"/>
      <c r="D759" s="4"/>
      <c r="E759" s="4"/>
      <c r="F759" s="179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2">
      <c r="A760" s="4"/>
      <c r="B760" s="4"/>
      <c r="C760" s="4"/>
      <c r="D760" s="4"/>
      <c r="E760" s="4"/>
      <c r="F760" s="179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2">
      <c r="A761" s="4"/>
      <c r="B761" s="4"/>
      <c r="C761" s="4"/>
      <c r="D761" s="4"/>
      <c r="E761" s="4"/>
      <c r="F761" s="179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2">
      <c r="A762" s="4"/>
      <c r="B762" s="4"/>
      <c r="C762" s="4"/>
      <c r="D762" s="4"/>
      <c r="E762" s="4"/>
      <c r="F762" s="179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2">
      <c r="A763" s="4"/>
      <c r="B763" s="4"/>
      <c r="C763" s="4"/>
      <c r="D763" s="4"/>
      <c r="E763" s="4"/>
      <c r="F763" s="179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2">
      <c r="A764" s="4"/>
      <c r="B764" s="4"/>
      <c r="C764" s="4"/>
      <c r="D764" s="4"/>
      <c r="E764" s="4"/>
      <c r="F764" s="179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2">
      <c r="A765" s="4"/>
      <c r="B765" s="4"/>
      <c r="C765" s="4"/>
      <c r="D765" s="4"/>
      <c r="E765" s="4"/>
      <c r="F765" s="179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2">
      <c r="A766" s="4"/>
      <c r="B766" s="4"/>
      <c r="C766" s="4"/>
      <c r="D766" s="4"/>
      <c r="E766" s="4"/>
      <c r="F766" s="179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2">
      <c r="A767" s="4"/>
      <c r="B767" s="4"/>
      <c r="C767" s="4"/>
      <c r="D767" s="4"/>
      <c r="E767" s="4"/>
      <c r="F767" s="179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2">
      <c r="A768" s="4"/>
      <c r="B768" s="4"/>
      <c r="C768" s="4"/>
      <c r="D768" s="4"/>
      <c r="E768" s="4"/>
      <c r="F768" s="179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2">
      <c r="A769" s="4"/>
      <c r="B769" s="4"/>
      <c r="C769" s="4"/>
      <c r="D769" s="4"/>
      <c r="E769" s="4"/>
      <c r="F769" s="179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2">
      <c r="A770" s="4"/>
      <c r="B770" s="4"/>
      <c r="C770" s="4"/>
      <c r="D770" s="4"/>
      <c r="E770" s="4"/>
      <c r="F770" s="179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2">
      <c r="A771" s="4"/>
      <c r="B771" s="4"/>
      <c r="C771" s="4"/>
      <c r="D771" s="4"/>
      <c r="E771" s="4"/>
      <c r="F771" s="179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2">
      <c r="A772" s="4"/>
      <c r="B772" s="4"/>
      <c r="C772" s="4"/>
      <c r="D772" s="4"/>
      <c r="E772" s="4"/>
      <c r="F772" s="179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2">
      <c r="A773" s="4"/>
      <c r="B773" s="4"/>
      <c r="C773" s="4"/>
      <c r="D773" s="4"/>
      <c r="E773" s="4"/>
      <c r="F773" s="179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2">
      <c r="A774" s="4"/>
      <c r="B774" s="4"/>
      <c r="C774" s="4"/>
      <c r="D774" s="4"/>
      <c r="E774" s="4"/>
      <c r="F774" s="179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2">
      <c r="A775" s="4"/>
      <c r="B775" s="4"/>
      <c r="C775" s="4"/>
      <c r="D775" s="4"/>
      <c r="E775" s="4"/>
      <c r="F775" s="179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2">
      <c r="A776" s="4"/>
      <c r="B776" s="4"/>
      <c r="C776" s="4"/>
      <c r="D776" s="4"/>
      <c r="E776" s="4"/>
      <c r="F776" s="179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2">
      <c r="A777" s="4"/>
      <c r="B777" s="4"/>
      <c r="C777" s="4"/>
      <c r="D777" s="4"/>
      <c r="E777" s="4"/>
      <c r="F777" s="179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2">
      <c r="A778" s="4"/>
      <c r="B778" s="4"/>
      <c r="C778" s="4"/>
      <c r="D778" s="4"/>
      <c r="E778" s="4"/>
      <c r="F778" s="179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2">
      <c r="A779" s="4"/>
      <c r="B779" s="4"/>
      <c r="C779" s="4"/>
      <c r="D779" s="4"/>
      <c r="E779" s="4"/>
      <c r="F779" s="179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2">
      <c r="A780" s="4"/>
      <c r="B780" s="4"/>
      <c r="C780" s="4"/>
      <c r="D780" s="4"/>
      <c r="E780" s="4"/>
      <c r="F780" s="179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2">
      <c r="A781" s="4"/>
      <c r="B781" s="4"/>
      <c r="C781" s="4"/>
      <c r="D781" s="4"/>
      <c r="E781" s="4"/>
      <c r="F781" s="179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2">
      <c r="A782" s="4"/>
      <c r="B782" s="4"/>
      <c r="C782" s="4"/>
      <c r="D782" s="4"/>
      <c r="E782" s="4"/>
      <c r="F782" s="179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2">
      <c r="A783" s="4"/>
      <c r="B783" s="4"/>
      <c r="C783" s="4"/>
      <c r="D783" s="4"/>
      <c r="E783" s="4"/>
      <c r="F783" s="179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2">
      <c r="A784" s="4"/>
      <c r="B784" s="4"/>
      <c r="C784" s="4"/>
      <c r="D784" s="4"/>
      <c r="E784" s="4"/>
      <c r="F784" s="179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2">
      <c r="A785" s="4"/>
      <c r="B785" s="4"/>
      <c r="C785" s="4"/>
      <c r="D785" s="4"/>
      <c r="E785" s="4"/>
      <c r="F785" s="179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2">
      <c r="A786" s="4"/>
      <c r="B786" s="4"/>
      <c r="C786" s="4"/>
      <c r="D786" s="4"/>
      <c r="E786" s="4"/>
      <c r="F786" s="179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2">
      <c r="A787" s="4"/>
      <c r="B787" s="4"/>
      <c r="C787" s="4"/>
      <c r="D787" s="4"/>
      <c r="E787" s="4"/>
      <c r="F787" s="179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2">
      <c r="A788" s="4"/>
      <c r="B788" s="4"/>
      <c r="C788" s="4"/>
      <c r="D788" s="4"/>
      <c r="E788" s="4"/>
      <c r="F788" s="179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2">
      <c r="A789" s="4"/>
      <c r="B789" s="4"/>
      <c r="C789" s="4"/>
      <c r="D789" s="4"/>
      <c r="E789" s="4"/>
      <c r="F789" s="179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2">
      <c r="A790" s="4"/>
      <c r="B790" s="4"/>
      <c r="C790" s="4"/>
      <c r="D790" s="4"/>
      <c r="E790" s="4"/>
      <c r="F790" s="179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2">
      <c r="A791" s="4"/>
      <c r="B791" s="4"/>
      <c r="C791" s="4"/>
      <c r="D791" s="4"/>
      <c r="E791" s="4"/>
      <c r="F791" s="179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2">
      <c r="A792" s="4"/>
      <c r="B792" s="4"/>
      <c r="C792" s="4"/>
      <c r="D792" s="4"/>
      <c r="E792" s="4"/>
      <c r="F792" s="179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2">
      <c r="A793" s="4"/>
      <c r="B793" s="4"/>
      <c r="C793" s="4"/>
      <c r="D793" s="4"/>
      <c r="E793" s="4"/>
      <c r="F793" s="179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2">
      <c r="A794" s="4"/>
      <c r="B794" s="4"/>
      <c r="C794" s="4"/>
      <c r="D794" s="4"/>
      <c r="E794" s="4"/>
      <c r="F794" s="179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2">
      <c r="A795" s="4"/>
      <c r="B795" s="4"/>
      <c r="C795" s="4"/>
      <c r="D795" s="4"/>
      <c r="E795" s="4"/>
      <c r="F795" s="179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2">
      <c r="A796" s="4"/>
      <c r="B796" s="4"/>
      <c r="C796" s="4"/>
      <c r="D796" s="4"/>
      <c r="E796" s="4"/>
      <c r="F796" s="179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2">
      <c r="A797" s="4"/>
      <c r="B797" s="4"/>
      <c r="C797" s="4"/>
      <c r="D797" s="4"/>
      <c r="E797" s="4"/>
      <c r="F797" s="179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2">
      <c r="A798" s="4"/>
      <c r="B798" s="4"/>
      <c r="C798" s="4"/>
      <c r="D798" s="4"/>
      <c r="E798" s="4"/>
      <c r="F798" s="179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2">
      <c r="A799" s="4"/>
      <c r="B799" s="4"/>
      <c r="C799" s="4"/>
      <c r="D799" s="4"/>
      <c r="E799" s="4"/>
      <c r="F799" s="179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2">
      <c r="A800" s="4"/>
      <c r="B800" s="4"/>
      <c r="C800" s="4"/>
      <c r="D800" s="4"/>
      <c r="E800" s="4"/>
      <c r="F800" s="179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2">
      <c r="A801" s="4"/>
      <c r="B801" s="4"/>
      <c r="C801" s="4"/>
      <c r="D801" s="4"/>
      <c r="E801" s="4"/>
      <c r="F801" s="179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2">
      <c r="A802" s="4"/>
      <c r="B802" s="4"/>
      <c r="C802" s="4"/>
      <c r="D802" s="4"/>
      <c r="E802" s="4"/>
      <c r="F802" s="179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2">
      <c r="A803" s="4"/>
      <c r="B803" s="4"/>
      <c r="C803" s="4"/>
      <c r="D803" s="4"/>
      <c r="E803" s="4"/>
      <c r="F803" s="179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2">
      <c r="A804" s="4"/>
      <c r="B804" s="4"/>
      <c r="C804" s="4"/>
      <c r="D804" s="4"/>
      <c r="E804" s="4"/>
      <c r="F804" s="179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2">
      <c r="A805" s="4"/>
      <c r="B805" s="4"/>
      <c r="C805" s="4"/>
      <c r="D805" s="4"/>
      <c r="E805" s="4"/>
      <c r="F805" s="179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2">
      <c r="A806" s="4"/>
      <c r="B806" s="4"/>
      <c r="C806" s="4"/>
      <c r="D806" s="4"/>
      <c r="E806" s="4"/>
      <c r="F806" s="179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2">
      <c r="A807" s="4"/>
      <c r="B807" s="4"/>
      <c r="C807" s="4"/>
      <c r="D807" s="4"/>
      <c r="E807" s="4"/>
      <c r="F807" s="179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2">
      <c r="A808" s="4"/>
      <c r="B808" s="4"/>
      <c r="C808" s="4"/>
      <c r="D808" s="4"/>
      <c r="E808" s="4"/>
      <c r="F808" s="179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2">
      <c r="A809" s="4"/>
      <c r="B809" s="4"/>
      <c r="C809" s="4"/>
      <c r="D809" s="4"/>
      <c r="E809" s="4"/>
      <c r="F809" s="179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2">
      <c r="A810" s="4"/>
      <c r="B810" s="4"/>
      <c r="C810" s="4"/>
      <c r="D810" s="4"/>
      <c r="E810" s="4"/>
      <c r="F810" s="179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2">
      <c r="A811" s="4"/>
      <c r="B811" s="4"/>
      <c r="C811" s="4"/>
      <c r="D811" s="4"/>
      <c r="E811" s="4"/>
      <c r="F811" s="179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2">
      <c r="A812" s="4"/>
      <c r="B812" s="4"/>
      <c r="C812" s="4"/>
      <c r="D812" s="4"/>
      <c r="E812" s="4"/>
      <c r="F812" s="179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2">
      <c r="A813" s="4"/>
      <c r="B813" s="4"/>
      <c r="C813" s="4"/>
      <c r="D813" s="4"/>
      <c r="E813" s="4"/>
      <c r="F813" s="179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2">
      <c r="A814" s="4"/>
      <c r="B814" s="4"/>
      <c r="C814" s="4"/>
      <c r="D814" s="4"/>
      <c r="E814" s="4"/>
      <c r="F814" s="179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2">
      <c r="A815" s="4"/>
      <c r="B815" s="4"/>
      <c r="C815" s="4"/>
      <c r="D815" s="4"/>
      <c r="E815" s="4"/>
      <c r="F815" s="179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2">
      <c r="A816" s="4"/>
      <c r="B816" s="4"/>
      <c r="C816" s="4"/>
      <c r="D816" s="4"/>
      <c r="E816" s="4"/>
      <c r="F816" s="179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2">
      <c r="A817" s="4"/>
      <c r="B817" s="4"/>
      <c r="C817" s="4"/>
      <c r="D817" s="4"/>
      <c r="E817" s="4"/>
      <c r="F817" s="179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2">
      <c r="A818" s="4"/>
      <c r="B818" s="4"/>
      <c r="C818" s="4"/>
      <c r="D818" s="4"/>
      <c r="E818" s="4"/>
      <c r="F818" s="179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2">
      <c r="A819" s="4"/>
      <c r="B819" s="4"/>
      <c r="C819" s="4"/>
      <c r="D819" s="4"/>
      <c r="E819" s="4"/>
      <c r="F819" s="179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2">
      <c r="A820" s="4"/>
      <c r="B820" s="4"/>
      <c r="C820" s="4"/>
      <c r="D820" s="4"/>
      <c r="E820" s="4"/>
      <c r="F820" s="179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2">
      <c r="A821" s="4"/>
      <c r="B821" s="4"/>
      <c r="C821" s="4"/>
      <c r="D821" s="4"/>
      <c r="E821" s="4"/>
      <c r="F821" s="179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2">
      <c r="A822" s="4"/>
      <c r="B822" s="4"/>
      <c r="C822" s="4"/>
      <c r="D822" s="4"/>
      <c r="E822" s="4"/>
      <c r="F822" s="179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2">
      <c r="A823" s="4"/>
      <c r="B823" s="4"/>
      <c r="C823" s="4"/>
      <c r="D823" s="4"/>
      <c r="E823" s="4"/>
      <c r="F823" s="179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2">
      <c r="A824" s="4"/>
      <c r="B824" s="4"/>
      <c r="C824" s="4"/>
      <c r="D824" s="4"/>
      <c r="E824" s="4"/>
      <c r="F824" s="179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2">
      <c r="A825" s="4"/>
      <c r="B825" s="4"/>
      <c r="C825" s="4"/>
      <c r="D825" s="4"/>
      <c r="E825" s="4"/>
      <c r="F825" s="179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2">
      <c r="A826" s="4"/>
      <c r="B826" s="4"/>
      <c r="C826" s="4"/>
      <c r="D826" s="4"/>
      <c r="E826" s="4"/>
      <c r="F826" s="179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2">
      <c r="A827" s="4"/>
      <c r="B827" s="4"/>
      <c r="C827" s="4"/>
      <c r="D827" s="4"/>
      <c r="E827" s="4"/>
      <c r="F827" s="179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2">
      <c r="A828" s="4"/>
      <c r="B828" s="4"/>
      <c r="C828" s="4"/>
      <c r="D828" s="4"/>
      <c r="E828" s="4"/>
      <c r="F828" s="179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2">
      <c r="A829" s="4"/>
      <c r="B829" s="4"/>
      <c r="C829" s="4"/>
      <c r="D829" s="4"/>
      <c r="E829" s="4"/>
      <c r="F829" s="179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2">
      <c r="A830" s="4"/>
      <c r="B830" s="4"/>
      <c r="C830" s="4"/>
      <c r="D830" s="4"/>
      <c r="E830" s="4"/>
      <c r="F830" s="179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2">
      <c r="A831" s="4"/>
      <c r="B831" s="4"/>
      <c r="C831" s="4"/>
      <c r="D831" s="4"/>
      <c r="E831" s="4"/>
      <c r="F831" s="179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2">
      <c r="A832" s="4"/>
      <c r="B832" s="4"/>
      <c r="C832" s="4"/>
      <c r="D832" s="4"/>
      <c r="E832" s="4"/>
      <c r="F832" s="179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2">
      <c r="A833" s="4"/>
      <c r="B833" s="4"/>
      <c r="C833" s="4"/>
      <c r="D833" s="4"/>
      <c r="E833" s="4"/>
      <c r="F833" s="179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2">
      <c r="A834" s="4"/>
      <c r="B834" s="4"/>
      <c r="C834" s="4"/>
      <c r="D834" s="4"/>
      <c r="E834" s="4"/>
      <c r="F834" s="179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2">
      <c r="A835" s="4"/>
      <c r="B835" s="4"/>
      <c r="C835" s="4"/>
      <c r="D835" s="4"/>
      <c r="E835" s="4"/>
      <c r="F835" s="179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2">
      <c r="A836" s="4"/>
      <c r="B836" s="4"/>
      <c r="C836" s="4"/>
      <c r="D836" s="4"/>
      <c r="E836" s="4"/>
      <c r="F836" s="179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2">
      <c r="A837" s="4"/>
      <c r="B837" s="4"/>
      <c r="C837" s="4"/>
      <c r="D837" s="4"/>
      <c r="E837" s="4"/>
      <c r="F837" s="179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2">
      <c r="A838" s="4"/>
      <c r="B838" s="4"/>
      <c r="C838" s="4"/>
      <c r="D838" s="4"/>
      <c r="E838" s="4"/>
      <c r="F838" s="179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2">
      <c r="A839" s="4"/>
      <c r="B839" s="4"/>
      <c r="C839" s="4"/>
      <c r="D839" s="4"/>
      <c r="E839" s="4"/>
      <c r="F839" s="179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2">
      <c r="A840" s="4"/>
      <c r="B840" s="4"/>
      <c r="C840" s="4"/>
      <c r="D840" s="4"/>
      <c r="E840" s="4"/>
      <c r="F840" s="179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2">
      <c r="A841" s="4"/>
      <c r="B841" s="4"/>
      <c r="C841" s="4"/>
      <c r="D841" s="4"/>
      <c r="E841" s="4"/>
      <c r="F841" s="179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2">
      <c r="A842" s="4"/>
      <c r="B842" s="4"/>
      <c r="C842" s="4"/>
      <c r="D842" s="4"/>
      <c r="E842" s="4"/>
      <c r="F842" s="179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2">
      <c r="A843" s="4"/>
      <c r="B843" s="4"/>
      <c r="C843" s="4"/>
      <c r="D843" s="4"/>
      <c r="E843" s="4"/>
      <c r="F843" s="179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2">
      <c r="A844" s="4"/>
      <c r="B844" s="4"/>
      <c r="C844" s="4"/>
      <c r="D844" s="4"/>
      <c r="E844" s="4"/>
      <c r="F844" s="179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2">
      <c r="A845" s="4"/>
      <c r="B845" s="4"/>
      <c r="C845" s="4"/>
      <c r="D845" s="4"/>
      <c r="E845" s="4"/>
      <c r="F845" s="179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2">
      <c r="A846" s="4"/>
      <c r="B846" s="4"/>
      <c r="C846" s="4"/>
      <c r="D846" s="4"/>
      <c r="E846" s="4"/>
      <c r="F846" s="179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2">
      <c r="A847" s="4"/>
      <c r="B847" s="4"/>
      <c r="C847" s="4"/>
      <c r="D847" s="4"/>
      <c r="E847" s="4"/>
      <c r="F847" s="179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2">
      <c r="A848" s="4"/>
      <c r="B848" s="4"/>
      <c r="C848" s="4"/>
      <c r="D848" s="4"/>
      <c r="E848" s="4"/>
      <c r="F848" s="179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2">
      <c r="A849" s="4"/>
      <c r="B849" s="4"/>
      <c r="C849" s="4"/>
      <c r="D849" s="4"/>
      <c r="E849" s="4"/>
      <c r="F849" s="179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2">
      <c r="A850" s="4"/>
      <c r="B850" s="4"/>
      <c r="C850" s="4"/>
      <c r="D850" s="4"/>
      <c r="E850" s="4"/>
      <c r="F850" s="179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2">
      <c r="A851" s="4"/>
      <c r="B851" s="4"/>
      <c r="C851" s="4"/>
      <c r="D851" s="4"/>
      <c r="E851" s="4"/>
      <c r="F851" s="179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2">
      <c r="A852" s="4"/>
      <c r="B852" s="4"/>
      <c r="C852" s="4"/>
      <c r="D852" s="4"/>
      <c r="E852" s="4"/>
      <c r="F852" s="179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2">
      <c r="A853" s="4"/>
      <c r="B853" s="4"/>
      <c r="C853" s="4"/>
      <c r="D853" s="4"/>
      <c r="E853" s="4"/>
      <c r="F853" s="179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2">
      <c r="A854" s="4"/>
      <c r="B854" s="4"/>
      <c r="C854" s="4"/>
      <c r="D854" s="4"/>
      <c r="E854" s="4"/>
      <c r="F854" s="179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2">
      <c r="A855" s="4"/>
      <c r="B855" s="4"/>
      <c r="C855" s="4"/>
      <c r="D855" s="4"/>
      <c r="E855" s="4"/>
      <c r="F855" s="179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2">
      <c r="A856" s="4"/>
      <c r="B856" s="4"/>
      <c r="C856" s="4"/>
      <c r="D856" s="4"/>
      <c r="E856" s="4"/>
      <c r="F856" s="179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2">
      <c r="A857" s="4"/>
      <c r="B857" s="4"/>
      <c r="C857" s="4"/>
      <c r="D857" s="4"/>
      <c r="E857" s="4"/>
      <c r="F857" s="179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2">
      <c r="A858" s="4"/>
      <c r="B858" s="4"/>
      <c r="C858" s="4"/>
      <c r="D858" s="4"/>
      <c r="E858" s="4"/>
      <c r="F858" s="179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2">
      <c r="A859" s="4"/>
      <c r="B859" s="4"/>
      <c r="C859" s="4"/>
      <c r="D859" s="4"/>
      <c r="E859" s="4"/>
      <c r="F859" s="179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2">
      <c r="A860" s="4"/>
      <c r="B860" s="4"/>
      <c r="C860" s="4"/>
      <c r="D860" s="4"/>
      <c r="E860" s="4"/>
      <c r="F860" s="179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2">
      <c r="A861" s="4"/>
      <c r="B861" s="4"/>
      <c r="C861" s="4"/>
      <c r="D861" s="4"/>
      <c r="E861" s="4"/>
      <c r="F861" s="179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2">
      <c r="A862" s="4"/>
      <c r="B862" s="4"/>
      <c r="C862" s="4"/>
      <c r="D862" s="4"/>
      <c r="E862" s="4"/>
      <c r="F862" s="179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2">
      <c r="A863" s="4"/>
      <c r="B863" s="4"/>
      <c r="C863" s="4"/>
      <c r="D863" s="4"/>
      <c r="E863" s="4"/>
      <c r="F863" s="179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2">
      <c r="A864" s="4"/>
      <c r="B864" s="4"/>
      <c r="C864" s="4"/>
      <c r="D864" s="4"/>
      <c r="E864" s="4"/>
      <c r="F864" s="179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2">
      <c r="A865" s="4"/>
      <c r="B865" s="4"/>
      <c r="C865" s="4"/>
      <c r="D865" s="4"/>
      <c r="E865" s="4"/>
      <c r="F865" s="179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2">
      <c r="A866" s="4"/>
      <c r="B866" s="4"/>
      <c r="C866" s="4"/>
      <c r="D866" s="4"/>
      <c r="E866" s="4"/>
      <c r="F866" s="179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2">
      <c r="A867" s="4"/>
      <c r="B867" s="4"/>
      <c r="C867" s="4"/>
      <c r="D867" s="4"/>
      <c r="E867" s="4"/>
      <c r="F867" s="179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2">
      <c r="A868" s="4"/>
      <c r="B868" s="4"/>
      <c r="C868" s="4"/>
      <c r="D868" s="4"/>
      <c r="E868" s="4"/>
      <c r="F868" s="179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2">
      <c r="A869" s="4"/>
      <c r="B869" s="4"/>
      <c r="C869" s="4"/>
      <c r="D869" s="4"/>
      <c r="E869" s="4"/>
      <c r="F869" s="179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2">
      <c r="A870" s="4"/>
      <c r="B870" s="4"/>
      <c r="C870" s="4"/>
      <c r="D870" s="4"/>
      <c r="E870" s="4"/>
      <c r="F870" s="179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2">
      <c r="A871" s="4"/>
      <c r="B871" s="4"/>
      <c r="C871" s="4"/>
      <c r="D871" s="4"/>
      <c r="E871" s="4"/>
      <c r="F871" s="179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2">
      <c r="A872" s="4"/>
      <c r="B872" s="4"/>
      <c r="C872" s="4"/>
      <c r="D872" s="4"/>
      <c r="E872" s="4"/>
      <c r="F872" s="179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2">
      <c r="A873" s="4"/>
      <c r="B873" s="4"/>
      <c r="C873" s="4"/>
      <c r="D873" s="4"/>
      <c r="E873" s="4"/>
      <c r="F873" s="179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2">
      <c r="A874" s="4"/>
      <c r="B874" s="4"/>
      <c r="C874" s="4"/>
      <c r="D874" s="4"/>
      <c r="E874" s="4"/>
      <c r="F874" s="179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2">
      <c r="A875" s="4"/>
      <c r="B875" s="4"/>
      <c r="C875" s="4"/>
      <c r="D875" s="4"/>
      <c r="E875" s="4"/>
      <c r="F875" s="179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2">
      <c r="A876" s="4"/>
      <c r="B876" s="4"/>
      <c r="C876" s="4"/>
      <c r="D876" s="4"/>
      <c r="E876" s="4"/>
      <c r="F876" s="179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2">
      <c r="A877" s="4"/>
      <c r="B877" s="4"/>
      <c r="C877" s="4"/>
      <c r="D877" s="4"/>
      <c r="E877" s="4"/>
      <c r="F877" s="179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2">
      <c r="A878" s="4"/>
      <c r="B878" s="4"/>
      <c r="C878" s="4"/>
      <c r="D878" s="4"/>
      <c r="E878" s="4"/>
      <c r="F878" s="179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2">
      <c r="A879" s="4"/>
      <c r="B879" s="4"/>
      <c r="C879" s="4"/>
      <c r="D879" s="4"/>
      <c r="E879" s="4"/>
      <c r="F879" s="179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2">
      <c r="A880" s="4"/>
      <c r="B880" s="4"/>
      <c r="C880" s="4"/>
      <c r="D880" s="4"/>
      <c r="E880" s="4"/>
      <c r="F880" s="179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2">
      <c r="A881" s="4"/>
      <c r="B881" s="4"/>
      <c r="C881" s="4"/>
      <c r="D881" s="4"/>
      <c r="E881" s="4"/>
      <c r="F881" s="179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2">
      <c r="A882" s="4"/>
      <c r="B882" s="4"/>
      <c r="C882" s="4"/>
      <c r="D882" s="4"/>
      <c r="E882" s="4"/>
      <c r="F882" s="179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2">
      <c r="A883" s="4"/>
      <c r="B883" s="4"/>
      <c r="C883" s="4"/>
      <c r="D883" s="4"/>
      <c r="E883" s="4"/>
      <c r="F883" s="179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2">
      <c r="A884" s="4"/>
      <c r="B884" s="4"/>
      <c r="C884" s="4"/>
      <c r="D884" s="4"/>
      <c r="E884" s="4"/>
      <c r="F884" s="179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2">
      <c r="A885" s="4"/>
      <c r="B885" s="4"/>
      <c r="C885" s="4"/>
      <c r="D885" s="4"/>
      <c r="E885" s="4"/>
      <c r="F885" s="179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2">
      <c r="A886" s="4"/>
      <c r="B886" s="4"/>
      <c r="C886" s="4"/>
      <c r="D886" s="4"/>
      <c r="E886" s="4"/>
      <c r="F886" s="179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2">
      <c r="A887" s="4"/>
      <c r="B887" s="4"/>
      <c r="C887" s="4"/>
      <c r="D887" s="4"/>
      <c r="E887" s="4"/>
      <c r="F887" s="179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2">
      <c r="A888" s="4"/>
      <c r="B888" s="4"/>
      <c r="C888" s="4"/>
      <c r="D888" s="4"/>
      <c r="E888" s="4"/>
      <c r="F888" s="179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2">
      <c r="A889" s="4"/>
      <c r="B889" s="4"/>
      <c r="C889" s="4"/>
      <c r="D889" s="4"/>
      <c r="E889" s="4"/>
      <c r="F889" s="179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2">
      <c r="A890" s="4"/>
      <c r="B890" s="4"/>
      <c r="C890" s="4"/>
      <c r="D890" s="4"/>
      <c r="E890" s="4"/>
      <c r="F890" s="179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2">
      <c r="A891" s="4"/>
      <c r="B891" s="4"/>
      <c r="C891" s="4"/>
      <c r="D891" s="4"/>
      <c r="E891" s="4"/>
      <c r="F891" s="179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2">
      <c r="A892" s="4"/>
      <c r="B892" s="4"/>
      <c r="C892" s="4"/>
      <c r="D892" s="4"/>
      <c r="E892" s="4"/>
      <c r="F892" s="179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2">
      <c r="A893" s="4"/>
      <c r="B893" s="4"/>
      <c r="C893" s="4"/>
      <c r="D893" s="4"/>
      <c r="E893" s="4"/>
      <c r="F893" s="179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2">
      <c r="A894" s="4"/>
      <c r="B894" s="4"/>
      <c r="C894" s="4"/>
      <c r="D894" s="4"/>
      <c r="E894" s="4"/>
      <c r="F894" s="179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2">
      <c r="A895" s="4"/>
      <c r="B895" s="4"/>
      <c r="C895" s="4"/>
      <c r="D895" s="4"/>
      <c r="E895" s="4"/>
      <c r="F895" s="179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2">
      <c r="A896" s="4"/>
      <c r="B896" s="4"/>
      <c r="C896" s="4"/>
      <c r="D896" s="4"/>
      <c r="E896" s="4"/>
      <c r="F896" s="179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2">
      <c r="A897" s="4"/>
      <c r="B897" s="4"/>
      <c r="C897" s="4"/>
      <c r="D897" s="4"/>
      <c r="E897" s="4"/>
      <c r="F897" s="179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2">
      <c r="A898" s="4"/>
      <c r="B898" s="4"/>
      <c r="C898" s="4"/>
      <c r="D898" s="4"/>
      <c r="E898" s="4"/>
      <c r="F898" s="179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2">
      <c r="A899" s="4"/>
      <c r="B899" s="4"/>
      <c r="C899" s="4"/>
      <c r="D899" s="4"/>
      <c r="E899" s="4"/>
      <c r="F899" s="179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2">
      <c r="A900" s="4"/>
      <c r="B900" s="4"/>
      <c r="C900" s="4"/>
      <c r="D900" s="4"/>
      <c r="E900" s="4"/>
      <c r="F900" s="179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2">
      <c r="A901" s="4"/>
      <c r="B901" s="4"/>
      <c r="C901" s="4"/>
      <c r="D901" s="4"/>
      <c r="E901" s="4"/>
      <c r="F901" s="179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2">
      <c r="A902" s="4"/>
      <c r="B902" s="4"/>
      <c r="C902" s="4"/>
      <c r="D902" s="4"/>
      <c r="E902" s="4"/>
      <c r="F902" s="179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2">
      <c r="A903" s="4"/>
      <c r="B903" s="4"/>
      <c r="C903" s="4"/>
      <c r="D903" s="4"/>
      <c r="E903" s="4"/>
      <c r="F903" s="179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2">
      <c r="A904" s="4"/>
      <c r="B904" s="4"/>
      <c r="C904" s="4"/>
      <c r="D904" s="4"/>
      <c r="E904" s="4"/>
      <c r="F904" s="179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2">
      <c r="A905" s="4"/>
      <c r="B905" s="4"/>
      <c r="C905" s="4"/>
      <c r="D905" s="4"/>
      <c r="E905" s="4"/>
      <c r="F905" s="179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2">
      <c r="A906" s="4"/>
      <c r="B906" s="4"/>
      <c r="C906" s="4"/>
      <c r="D906" s="4"/>
      <c r="E906" s="4"/>
      <c r="F906" s="179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2">
      <c r="A907" s="4"/>
      <c r="B907" s="4"/>
      <c r="C907" s="4"/>
      <c r="D907" s="4"/>
      <c r="E907" s="4"/>
      <c r="F907" s="179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2">
      <c r="A908" s="4"/>
      <c r="B908" s="4"/>
      <c r="C908" s="4"/>
      <c r="D908" s="4"/>
      <c r="E908" s="4"/>
      <c r="F908" s="179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2">
      <c r="A909" s="4"/>
      <c r="B909" s="4"/>
      <c r="C909" s="4"/>
      <c r="D909" s="4"/>
      <c r="E909" s="4"/>
      <c r="F909" s="179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2">
      <c r="A910" s="4"/>
      <c r="B910" s="4"/>
      <c r="C910" s="4"/>
      <c r="D910" s="4"/>
      <c r="E910" s="4"/>
      <c r="F910" s="179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2">
      <c r="A911" s="4"/>
      <c r="B911" s="4"/>
      <c r="C911" s="4"/>
      <c r="D911" s="4"/>
      <c r="E911" s="4"/>
      <c r="F911" s="179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2">
      <c r="A912" s="4"/>
      <c r="B912" s="4"/>
      <c r="C912" s="4"/>
      <c r="D912" s="4"/>
      <c r="E912" s="4"/>
      <c r="F912" s="179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2">
      <c r="A913" s="4"/>
      <c r="B913" s="4"/>
      <c r="C913" s="4"/>
      <c r="D913" s="4"/>
      <c r="E913" s="4"/>
      <c r="F913" s="179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2">
      <c r="A914" s="4"/>
      <c r="B914" s="4"/>
      <c r="C914" s="4"/>
      <c r="D914" s="4"/>
      <c r="E914" s="4"/>
      <c r="F914" s="179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2">
      <c r="A915" s="4"/>
      <c r="B915" s="4"/>
      <c r="C915" s="4"/>
      <c r="D915" s="4"/>
      <c r="E915" s="4"/>
      <c r="F915" s="179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2">
      <c r="A916" s="4"/>
      <c r="B916" s="4"/>
      <c r="C916" s="4"/>
      <c r="D916" s="4"/>
      <c r="E916" s="4"/>
      <c r="F916" s="179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2">
      <c r="A917" s="4"/>
      <c r="B917" s="4"/>
      <c r="C917" s="4"/>
      <c r="D917" s="4"/>
      <c r="E917" s="4"/>
      <c r="F917" s="179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2">
      <c r="A918" s="4"/>
      <c r="B918" s="4"/>
      <c r="C918" s="4"/>
      <c r="D918" s="4"/>
      <c r="E918" s="4"/>
      <c r="F918" s="179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2">
      <c r="A919" s="4"/>
      <c r="B919" s="4"/>
      <c r="C919" s="4"/>
      <c r="D919" s="4"/>
      <c r="E919" s="4"/>
      <c r="F919" s="179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2">
      <c r="A920" s="4"/>
      <c r="B920" s="4"/>
      <c r="C920" s="4"/>
      <c r="D920" s="4"/>
      <c r="E920" s="4"/>
      <c r="F920" s="179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2">
      <c r="A921" s="4"/>
      <c r="B921" s="4"/>
      <c r="C921" s="4"/>
      <c r="D921" s="4"/>
      <c r="E921" s="4"/>
      <c r="F921" s="179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2">
      <c r="A922" s="4"/>
      <c r="B922" s="4"/>
      <c r="C922" s="4"/>
      <c r="D922" s="4"/>
      <c r="E922" s="4"/>
      <c r="F922" s="179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2">
      <c r="A923" s="4"/>
      <c r="B923" s="4"/>
      <c r="C923" s="4"/>
      <c r="D923" s="4"/>
      <c r="E923" s="4"/>
      <c r="F923" s="179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2">
      <c r="A924" s="4"/>
      <c r="B924" s="4"/>
      <c r="C924" s="4"/>
      <c r="D924" s="4"/>
      <c r="E924" s="4"/>
      <c r="F924" s="179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2">
      <c r="A925" s="4"/>
      <c r="B925" s="4"/>
      <c r="C925" s="4"/>
      <c r="D925" s="4"/>
      <c r="E925" s="4"/>
      <c r="F925" s="179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2">
      <c r="A926" s="4"/>
      <c r="B926" s="4"/>
      <c r="C926" s="4"/>
      <c r="D926" s="4"/>
      <c r="E926" s="4"/>
      <c r="F926" s="179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2">
      <c r="A927" s="4"/>
      <c r="B927" s="4"/>
      <c r="C927" s="4"/>
      <c r="D927" s="4"/>
      <c r="E927" s="4"/>
      <c r="F927" s="179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2">
      <c r="A928" s="4"/>
      <c r="B928" s="4"/>
      <c r="C928" s="4"/>
      <c r="D928" s="4"/>
      <c r="E928" s="4"/>
      <c r="F928" s="179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2">
      <c r="A929" s="4"/>
      <c r="B929" s="4"/>
      <c r="C929" s="4"/>
      <c r="D929" s="4"/>
      <c r="E929" s="4"/>
      <c r="F929" s="179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2">
      <c r="A930" s="4"/>
      <c r="B930" s="4"/>
      <c r="C930" s="4"/>
      <c r="D930" s="4"/>
      <c r="E930" s="4"/>
      <c r="F930" s="179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2">
      <c r="A931" s="4"/>
      <c r="B931" s="4"/>
      <c r="C931" s="4"/>
      <c r="D931" s="4"/>
      <c r="E931" s="4"/>
      <c r="F931" s="179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2">
      <c r="A932" s="4"/>
      <c r="B932" s="4"/>
      <c r="C932" s="4"/>
      <c r="D932" s="4"/>
      <c r="E932" s="4"/>
      <c r="F932" s="179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2">
      <c r="A933" s="4"/>
      <c r="B933" s="4"/>
      <c r="C933" s="4"/>
      <c r="D933" s="4"/>
      <c r="E933" s="4"/>
      <c r="F933" s="179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2">
      <c r="A934" s="4"/>
      <c r="B934" s="4"/>
      <c r="C934" s="4"/>
      <c r="D934" s="4"/>
      <c r="E934" s="4"/>
      <c r="F934" s="179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2">
      <c r="A935" s="4"/>
      <c r="B935" s="4"/>
      <c r="C935" s="4"/>
      <c r="D935" s="4"/>
      <c r="E935" s="4"/>
      <c r="F935" s="179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2">
      <c r="A936" s="4"/>
      <c r="B936" s="4"/>
      <c r="C936" s="4"/>
      <c r="D936" s="4"/>
      <c r="E936" s="4"/>
      <c r="F936" s="179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2">
      <c r="A937" s="4"/>
      <c r="B937" s="4"/>
      <c r="C937" s="4"/>
      <c r="D937" s="4"/>
      <c r="E937" s="4"/>
      <c r="F937" s="179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2">
      <c r="A938" s="4"/>
      <c r="B938" s="4"/>
      <c r="C938" s="4"/>
      <c r="D938" s="4"/>
      <c r="E938" s="4"/>
      <c r="F938" s="179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2">
      <c r="A939" s="4"/>
      <c r="B939" s="4"/>
      <c r="C939" s="4"/>
      <c r="D939" s="4"/>
      <c r="E939" s="4"/>
      <c r="F939" s="179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2">
      <c r="A940" s="4"/>
      <c r="B940" s="4"/>
      <c r="C940" s="4"/>
      <c r="D940" s="4"/>
      <c r="E940" s="4"/>
      <c r="F940" s="179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2">
      <c r="A941" s="4"/>
      <c r="B941" s="4"/>
      <c r="C941" s="4"/>
      <c r="D941" s="4"/>
      <c r="E941" s="4"/>
      <c r="F941" s="179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2">
      <c r="A942" s="4"/>
      <c r="B942" s="4"/>
      <c r="C942" s="4"/>
      <c r="D942" s="4"/>
      <c r="E942" s="4"/>
      <c r="F942" s="179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2">
      <c r="A943" s="4"/>
      <c r="B943" s="4"/>
      <c r="C943" s="4"/>
      <c r="D943" s="4"/>
      <c r="E943" s="4"/>
      <c r="F943" s="179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2">
      <c r="A944" s="4"/>
      <c r="B944" s="4"/>
      <c r="C944" s="4"/>
      <c r="D944" s="4"/>
      <c r="E944" s="4"/>
      <c r="F944" s="179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2">
      <c r="A945" s="4"/>
      <c r="B945" s="4"/>
      <c r="C945" s="4"/>
      <c r="D945" s="4"/>
      <c r="E945" s="4"/>
      <c r="F945" s="179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2">
      <c r="A946" s="4"/>
      <c r="B946" s="4"/>
      <c r="C946" s="4"/>
      <c r="D946" s="4"/>
      <c r="E946" s="4"/>
      <c r="F946" s="179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2">
      <c r="A947" s="4"/>
      <c r="B947" s="4"/>
      <c r="C947" s="4"/>
      <c r="D947" s="4"/>
      <c r="E947" s="4"/>
      <c r="F947" s="179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2">
      <c r="A948" s="4"/>
      <c r="B948" s="4"/>
      <c r="C948" s="4"/>
      <c r="D948" s="4"/>
      <c r="E948" s="4"/>
      <c r="F948" s="179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2">
      <c r="A949" s="4"/>
      <c r="B949" s="4"/>
      <c r="C949" s="4"/>
      <c r="D949" s="4"/>
      <c r="E949" s="4"/>
      <c r="F949" s="179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2">
      <c r="A950" s="4"/>
      <c r="B950" s="4"/>
      <c r="C950" s="4"/>
      <c r="D950" s="4"/>
      <c r="E950" s="4"/>
      <c r="F950" s="179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2">
      <c r="A951" s="4"/>
      <c r="B951" s="4"/>
      <c r="C951" s="4"/>
      <c r="D951" s="4"/>
      <c r="E951" s="4"/>
      <c r="F951" s="179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2">
      <c r="A952" s="4"/>
      <c r="B952" s="4"/>
      <c r="C952" s="4"/>
      <c r="D952" s="4"/>
      <c r="E952" s="4"/>
      <c r="F952" s="179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2">
      <c r="A953" s="4"/>
      <c r="B953" s="4"/>
      <c r="C953" s="4"/>
      <c r="D953" s="4"/>
      <c r="E953" s="4"/>
      <c r="F953" s="179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2">
      <c r="A954" s="4"/>
      <c r="B954" s="4"/>
      <c r="C954" s="4"/>
      <c r="D954" s="4"/>
      <c r="E954" s="4"/>
      <c r="F954" s="179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2">
      <c r="A955" s="4"/>
      <c r="B955" s="4"/>
      <c r="C955" s="4"/>
      <c r="D955" s="4"/>
      <c r="E955" s="4"/>
      <c r="F955" s="179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2">
      <c r="A956" s="4"/>
      <c r="B956" s="4"/>
      <c r="C956" s="4"/>
      <c r="D956" s="4"/>
      <c r="E956" s="4"/>
      <c r="F956" s="179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2">
      <c r="A957" s="4"/>
      <c r="B957" s="4"/>
      <c r="C957" s="4"/>
      <c r="D957" s="4"/>
      <c r="E957" s="4"/>
      <c r="F957" s="179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2">
      <c r="A958" s="4"/>
      <c r="B958" s="4"/>
      <c r="C958" s="4"/>
      <c r="D958" s="4"/>
      <c r="E958" s="4"/>
      <c r="F958" s="179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2">
      <c r="A959" s="4"/>
      <c r="B959" s="4"/>
      <c r="C959" s="4"/>
      <c r="D959" s="4"/>
      <c r="E959" s="4"/>
      <c r="F959" s="179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2">
      <c r="A960" s="4"/>
      <c r="B960" s="4"/>
      <c r="C960" s="4"/>
      <c r="D960" s="4"/>
      <c r="E960" s="4"/>
      <c r="F960" s="179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2">
      <c r="A961" s="4"/>
      <c r="B961" s="4"/>
      <c r="C961" s="4"/>
      <c r="D961" s="4"/>
      <c r="E961" s="4"/>
      <c r="F961" s="179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2">
      <c r="A962" s="4"/>
      <c r="B962" s="4"/>
      <c r="C962" s="4"/>
      <c r="D962" s="4"/>
      <c r="E962" s="4"/>
      <c r="F962" s="179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2">
      <c r="A963" s="4"/>
      <c r="B963" s="4"/>
      <c r="C963" s="4"/>
      <c r="D963" s="4"/>
      <c r="E963" s="4"/>
      <c r="F963" s="179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2">
      <c r="A964" s="4"/>
      <c r="B964" s="4"/>
      <c r="C964" s="4"/>
      <c r="D964" s="4"/>
      <c r="E964" s="4"/>
      <c r="F964" s="179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2">
      <c r="A965" s="4"/>
      <c r="B965" s="4"/>
      <c r="C965" s="4"/>
      <c r="D965" s="4"/>
      <c r="E965" s="4"/>
      <c r="F965" s="179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2">
      <c r="A966" s="4"/>
      <c r="B966" s="4"/>
      <c r="C966" s="4"/>
      <c r="D966" s="4"/>
      <c r="E966" s="4"/>
      <c r="F966" s="179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2">
      <c r="A967" s="4"/>
      <c r="B967" s="4"/>
      <c r="C967" s="4"/>
      <c r="D967" s="4"/>
      <c r="E967" s="4"/>
      <c r="F967" s="179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2">
      <c r="A968" s="4"/>
      <c r="B968" s="4"/>
      <c r="C968" s="4"/>
      <c r="D968" s="4"/>
      <c r="E968" s="4"/>
      <c r="F968" s="179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2">
      <c r="A969" s="4"/>
      <c r="B969" s="4"/>
      <c r="C969" s="4"/>
      <c r="D969" s="4"/>
      <c r="E969" s="4"/>
      <c r="F969" s="179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2">
      <c r="A970" s="4"/>
      <c r="B970" s="4"/>
      <c r="C970" s="4"/>
      <c r="D970" s="4"/>
      <c r="E970" s="4"/>
      <c r="F970" s="179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2">
      <c r="A971" s="4"/>
      <c r="B971" s="4"/>
      <c r="C971" s="4"/>
      <c r="D971" s="4"/>
      <c r="E971" s="4"/>
      <c r="F971" s="179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2">
      <c r="A972" s="4"/>
      <c r="B972" s="4"/>
      <c r="C972" s="4"/>
      <c r="D972" s="4"/>
      <c r="E972" s="4"/>
      <c r="F972" s="179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2">
      <c r="A973" s="4"/>
      <c r="B973" s="4"/>
      <c r="C973" s="4"/>
      <c r="D973" s="4"/>
      <c r="E973" s="4"/>
      <c r="F973" s="179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2">
      <c r="A974" s="4"/>
      <c r="B974" s="4"/>
      <c r="C974" s="4"/>
      <c r="D974" s="4"/>
      <c r="E974" s="4"/>
      <c r="F974" s="179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2">
      <c r="A975" s="4"/>
      <c r="B975" s="4"/>
      <c r="C975" s="4"/>
      <c r="D975" s="4"/>
      <c r="E975" s="4"/>
      <c r="F975" s="179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2">
      <c r="A976" s="4"/>
      <c r="B976" s="4"/>
      <c r="C976" s="4"/>
      <c r="D976" s="4"/>
      <c r="E976" s="4"/>
      <c r="F976" s="179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2">
      <c r="A977" s="4"/>
      <c r="B977" s="4"/>
      <c r="C977" s="4"/>
      <c r="D977" s="4"/>
      <c r="E977" s="4"/>
      <c r="F977" s="179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2">
      <c r="A978" s="4"/>
      <c r="B978" s="4"/>
      <c r="C978" s="4"/>
      <c r="D978" s="4"/>
      <c r="E978" s="4"/>
      <c r="F978" s="179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2">
      <c r="A979" s="4"/>
      <c r="B979" s="4"/>
      <c r="C979" s="4"/>
      <c r="D979" s="4"/>
      <c r="E979" s="4"/>
      <c r="F979" s="179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2">
      <c r="A980" s="4"/>
      <c r="B980" s="4"/>
      <c r="C980" s="4"/>
      <c r="D980" s="4"/>
      <c r="E980" s="4"/>
      <c r="F980" s="179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2">
      <c r="A981" s="4"/>
      <c r="B981" s="4"/>
      <c r="C981" s="4"/>
      <c r="D981" s="4"/>
      <c r="E981" s="4"/>
      <c r="F981" s="179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2">
      <c r="A982" s="4"/>
      <c r="B982" s="4"/>
      <c r="C982" s="4"/>
      <c r="D982" s="4"/>
      <c r="E982" s="4"/>
      <c r="F982" s="179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2">
      <c r="A983" s="4"/>
      <c r="B983" s="4"/>
      <c r="C983" s="4"/>
      <c r="D983" s="4"/>
      <c r="E983" s="4"/>
      <c r="F983" s="179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2">
      <c r="A984" s="4"/>
      <c r="B984" s="4"/>
      <c r="C984" s="4"/>
      <c r="D984" s="4"/>
      <c r="E984" s="4"/>
      <c r="F984" s="179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2">
      <c r="A985" s="4"/>
      <c r="B985" s="4"/>
      <c r="C985" s="4"/>
      <c r="D985" s="4"/>
      <c r="E985" s="4"/>
      <c r="F985" s="179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2">
      <c r="A986" s="4"/>
      <c r="B986" s="4"/>
      <c r="C986" s="4"/>
      <c r="D986" s="4"/>
      <c r="E986" s="4"/>
      <c r="F986" s="179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2">
      <c r="A987" s="4"/>
      <c r="B987" s="4"/>
      <c r="C987" s="4"/>
      <c r="D987" s="4"/>
      <c r="E987" s="4"/>
      <c r="F987" s="179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2">
      <c r="A988" s="4"/>
      <c r="B988" s="4"/>
      <c r="C988" s="4"/>
      <c r="D988" s="4"/>
      <c r="E988" s="4"/>
      <c r="F988" s="179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2">
      <c r="A989" s="4"/>
      <c r="B989" s="4"/>
      <c r="C989" s="4"/>
      <c r="D989" s="4"/>
      <c r="E989" s="4"/>
      <c r="F989" s="179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2">
      <c r="A990" s="4"/>
      <c r="B990" s="4"/>
      <c r="C990" s="4"/>
      <c r="D990" s="4"/>
      <c r="E990" s="4"/>
      <c r="F990" s="179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2">
      <c r="A991" s="4"/>
      <c r="B991" s="4"/>
      <c r="C991" s="4"/>
      <c r="D991" s="4"/>
      <c r="E991" s="4"/>
      <c r="F991" s="179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2">
      <c r="A992" s="4"/>
      <c r="B992" s="4"/>
      <c r="C992" s="4"/>
      <c r="D992" s="4"/>
      <c r="E992" s="4"/>
      <c r="F992" s="179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2">
      <c r="A993" s="4"/>
      <c r="B993" s="4"/>
      <c r="C993" s="4"/>
      <c r="D993" s="4"/>
      <c r="E993" s="4"/>
      <c r="F993" s="179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2">
      <c r="A994" s="4"/>
      <c r="B994" s="4"/>
      <c r="C994" s="4"/>
      <c r="D994" s="4"/>
      <c r="E994" s="4"/>
      <c r="F994" s="179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2">
      <c r="A995" s="4"/>
      <c r="B995" s="4"/>
      <c r="C995" s="4"/>
      <c r="D995" s="4"/>
      <c r="E995" s="4"/>
      <c r="F995" s="179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2">
      <c r="A996" s="4"/>
      <c r="B996" s="4"/>
      <c r="C996" s="4"/>
      <c r="D996" s="4"/>
      <c r="E996" s="4"/>
      <c r="F996" s="179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2">
      <c r="A997" s="4"/>
      <c r="B997" s="4"/>
      <c r="C997" s="4"/>
      <c r="D997" s="4"/>
      <c r="E997" s="4"/>
      <c r="F997" s="179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ht="12">
      <c r="A998" s="4"/>
      <c r="B998" s="4"/>
      <c r="C998" s="4"/>
      <c r="D998" s="4"/>
      <c r="E998" s="4"/>
      <c r="F998" s="179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spans="1:30" ht="12">
      <c r="A999" s="4"/>
      <c r="B999" s="4"/>
      <c r="C999" s="4"/>
      <c r="D999" s="4"/>
      <c r="E999" s="4"/>
      <c r="F999" s="179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ht="12">
      <c r="A1000" s="4"/>
      <c r="B1000" s="4"/>
      <c r="C1000" s="4"/>
      <c r="D1000" s="4"/>
      <c r="E1000" s="4"/>
      <c r="F1000" s="179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  <row r="1001" spans="1:30" ht="12">
      <c r="A1001" s="4"/>
      <c r="B1001" s="4"/>
      <c r="C1001" s="4"/>
      <c r="D1001" s="4"/>
      <c r="E1001" s="4"/>
      <c r="F1001" s="179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</row>
    <row r="1002" spans="1:30" ht="12">
      <c r="A1002" s="4"/>
      <c r="B1002" s="4"/>
      <c r="C1002" s="4"/>
      <c r="D1002" s="4"/>
      <c r="E1002" s="4"/>
      <c r="F1002" s="179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</row>
    <row r="1003" spans="1:30" ht="12">
      <c r="A1003" s="4"/>
      <c r="B1003" s="4"/>
      <c r="C1003" s="4"/>
      <c r="D1003" s="4"/>
      <c r="E1003" s="4"/>
      <c r="F1003" s="179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</row>
    <row r="1004" spans="1:30" ht="12">
      <c r="A1004" s="4"/>
      <c r="B1004" s="4"/>
      <c r="C1004" s="4"/>
      <c r="D1004" s="4"/>
      <c r="E1004" s="4"/>
      <c r="F1004" s="179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</row>
    <row r="1005" spans="1:30" ht="12">
      <c r="A1005" s="4"/>
      <c r="B1005" s="4"/>
      <c r="C1005" s="4"/>
      <c r="D1005" s="4"/>
      <c r="E1005" s="4"/>
      <c r="F1005" s="179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</row>
    <row r="1006" spans="1:30" ht="12">
      <c r="A1006" s="4"/>
      <c r="B1006" s="4"/>
      <c r="C1006" s="4"/>
      <c r="D1006" s="4"/>
      <c r="E1006" s="4"/>
      <c r="F1006" s="179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</row>
    <row r="1007" spans="1:30" ht="12">
      <c r="A1007" s="4"/>
      <c r="B1007" s="4"/>
      <c r="C1007" s="4"/>
      <c r="D1007" s="4"/>
      <c r="E1007" s="4"/>
      <c r="F1007" s="179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</row>
    <row r="1008" spans="1:30" ht="12">
      <c r="A1008" s="4"/>
      <c r="B1008" s="4"/>
      <c r="C1008" s="4"/>
      <c r="D1008" s="4"/>
      <c r="E1008" s="4"/>
      <c r="F1008" s="179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</row>
    <row r="1009" spans="1:30" ht="12">
      <c r="A1009" s="4"/>
      <c r="B1009" s="4"/>
      <c r="C1009" s="4"/>
      <c r="D1009" s="4"/>
      <c r="E1009" s="4"/>
      <c r="F1009" s="179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</row>
    <row r="1010" spans="1:30" ht="12">
      <c r="A1010" s="4"/>
      <c r="B1010" s="4"/>
      <c r="C1010" s="4"/>
      <c r="D1010" s="4"/>
      <c r="E1010" s="4"/>
      <c r="F1010" s="179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</row>
    <row r="1011" spans="1:30" ht="12">
      <c r="A1011" s="4"/>
      <c r="B1011" s="4"/>
      <c r="C1011" s="4"/>
      <c r="D1011" s="4"/>
      <c r="E1011" s="4"/>
      <c r="F1011" s="179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</row>
    <row r="1012" spans="1:30" ht="12">
      <c r="A1012" s="4"/>
      <c r="B1012" s="4"/>
      <c r="C1012" s="4"/>
      <c r="D1012" s="4"/>
      <c r="E1012" s="4"/>
      <c r="F1012" s="179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</row>
    <row r="1013" spans="1:30" ht="12">
      <c r="A1013" s="4"/>
      <c r="B1013" s="4"/>
      <c r="C1013" s="4"/>
      <c r="D1013" s="4"/>
      <c r="E1013" s="4"/>
      <c r="F1013" s="179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</row>
    <row r="1014" spans="1:30" ht="12">
      <c r="A1014" s="4"/>
      <c r="B1014" s="4"/>
      <c r="C1014" s="4"/>
      <c r="D1014" s="4"/>
      <c r="E1014" s="4"/>
      <c r="F1014" s="179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</row>
    <row r="1015" spans="1:30" ht="12">
      <c r="A1015" s="4"/>
      <c r="B1015" s="4"/>
      <c r="C1015" s="4"/>
      <c r="D1015" s="4"/>
      <c r="E1015" s="4"/>
      <c r="F1015" s="179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</row>
    <row r="1016" spans="1:30" ht="12">
      <c r="A1016" s="4"/>
      <c r="B1016" s="4"/>
      <c r="C1016" s="4"/>
      <c r="D1016" s="4"/>
      <c r="E1016" s="4"/>
      <c r="F1016" s="179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</row>
    <row r="1017" spans="1:30" ht="12">
      <c r="A1017" s="4"/>
      <c r="B1017" s="4"/>
      <c r="C1017" s="4"/>
      <c r="D1017" s="4"/>
      <c r="E1017" s="4"/>
      <c r="F1017" s="179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</row>
    <row r="1018" spans="1:30" ht="12">
      <c r="A1018" s="4"/>
      <c r="B1018" s="4"/>
      <c r="C1018" s="4"/>
      <c r="D1018" s="4"/>
      <c r="E1018" s="4"/>
      <c r="F1018" s="179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</row>
    <row r="1019" spans="1:30" ht="12">
      <c r="A1019" s="4"/>
      <c r="B1019" s="4"/>
      <c r="C1019" s="4"/>
      <c r="D1019" s="4"/>
      <c r="E1019" s="4"/>
      <c r="F1019" s="179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</row>
    <row r="1020" spans="1:30" ht="12">
      <c r="A1020" s="4"/>
      <c r="B1020" s="4"/>
      <c r="C1020" s="4"/>
      <c r="D1020" s="4"/>
      <c r="E1020" s="4"/>
      <c r="F1020" s="179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</row>
    <row r="1021" spans="1:30" ht="12">
      <c r="A1021" s="4"/>
      <c r="B1021" s="4"/>
      <c r="C1021" s="4"/>
      <c r="D1021" s="4"/>
      <c r="E1021" s="4"/>
      <c r="F1021" s="179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</row>
    <row r="1022" spans="1:30" ht="12">
      <c r="A1022" s="4"/>
      <c r="B1022" s="4"/>
      <c r="C1022" s="4"/>
      <c r="D1022" s="4"/>
      <c r="E1022" s="4"/>
      <c r="F1022" s="179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</row>
    <row r="1023" spans="1:30" ht="12">
      <c r="A1023" s="4"/>
      <c r="B1023" s="4"/>
      <c r="C1023" s="4"/>
      <c r="D1023" s="4"/>
      <c r="E1023" s="4"/>
      <c r="F1023" s="179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</row>
    <row r="1024" spans="1:30" ht="12">
      <c r="A1024" s="4"/>
      <c r="B1024" s="4"/>
      <c r="C1024" s="4"/>
      <c r="D1024" s="4"/>
      <c r="E1024" s="4"/>
      <c r="F1024" s="179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</row>
    <row r="1025" spans="1:30" ht="12">
      <c r="A1025" s="4"/>
      <c r="B1025" s="4"/>
      <c r="C1025" s="4"/>
      <c r="D1025" s="4"/>
      <c r="E1025" s="4"/>
      <c r="F1025" s="179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</row>
    <row r="1026" spans="1:30" ht="12">
      <c r="A1026" s="4"/>
      <c r="B1026" s="4"/>
      <c r="C1026" s="4"/>
      <c r="D1026" s="4"/>
      <c r="E1026" s="4"/>
      <c r="F1026" s="179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</row>
    <row r="1027" spans="1:30" ht="12">
      <c r="A1027" s="4"/>
      <c r="B1027" s="4"/>
      <c r="C1027" s="4"/>
      <c r="D1027" s="4"/>
      <c r="E1027" s="4"/>
      <c r="F1027" s="179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</row>
    <row r="1028" spans="1:30" ht="12">
      <c r="A1028" s="4"/>
      <c r="B1028" s="4"/>
      <c r="C1028" s="4"/>
      <c r="D1028" s="4"/>
      <c r="E1028" s="4"/>
      <c r="F1028" s="179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</row>
    <row r="1029" spans="1:30" ht="12">
      <c r="A1029" s="4"/>
      <c r="B1029" s="4"/>
      <c r="C1029" s="4"/>
      <c r="D1029" s="4"/>
      <c r="E1029" s="4"/>
      <c r="F1029" s="179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</row>
    <row r="1030" spans="1:30" ht="12">
      <c r="A1030" s="4"/>
      <c r="B1030" s="4"/>
      <c r="C1030" s="4"/>
      <c r="D1030" s="4"/>
      <c r="E1030" s="4"/>
      <c r="F1030" s="179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</row>
    <row r="1031" spans="1:30" ht="12">
      <c r="A1031" s="4"/>
      <c r="B1031" s="4"/>
      <c r="C1031" s="4"/>
      <c r="D1031" s="4"/>
      <c r="E1031" s="4"/>
      <c r="F1031" s="179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</row>
    <row r="1032" spans="1:30" ht="12">
      <c r="A1032" s="4"/>
      <c r="B1032" s="4"/>
      <c r="C1032" s="4"/>
      <c r="D1032" s="4"/>
      <c r="E1032" s="4"/>
      <c r="F1032" s="179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</row>
    <row r="1033" spans="1:30" ht="12">
      <c r="A1033" s="4"/>
      <c r="B1033" s="4"/>
      <c r="C1033" s="4"/>
      <c r="D1033" s="4"/>
      <c r="E1033" s="4"/>
      <c r="F1033" s="179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</row>
    <row r="1034" spans="1:30" ht="12">
      <c r="A1034" s="4"/>
      <c r="B1034" s="4"/>
      <c r="C1034" s="4"/>
      <c r="D1034" s="4"/>
      <c r="E1034" s="4"/>
      <c r="F1034" s="179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</row>
    <row r="1035" spans="1:30" ht="12">
      <c r="A1035" s="4"/>
      <c r="B1035" s="4"/>
      <c r="C1035" s="4"/>
      <c r="D1035" s="4"/>
      <c r="E1035" s="4"/>
      <c r="F1035" s="179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</row>
    <row r="1036" spans="1:30" ht="12">
      <c r="A1036" s="4"/>
      <c r="B1036" s="4"/>
      <c r="C1036" s="4"/>
      <c r="D1036" s="4"/>
      <c r="E1036" s="4"/>
      <c r="F1036" s="179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</row>
    <row r="1037" spans="1:30" ht="12">
      <c r="A1037" s="4"/>
      <c r="B1037" s="4"/>
      <c r="C1037" s="4"/>
      <c r="D1037" s="4"/>
      <c r="E1037" s="4"/>
      <c r="F1037" s="179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</row>
    <row r="1038" spans="1:30" ht="12">
      <c r="A1038" s="4"/>
      <c r="B1038" s="4"/>
      <c r="C1038" s="4"/>
      <c r="D1038" s="4"/>
      <c r="E1038" s="4"/>
      <c r="F1038" s="179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</row>
    <row r="1039" spans="1:30" ht="12">
      <c r="A1039" s="4"/>
      <c r="B1039" s="4"/>
      <c r="C1039" s="4"/>
      <c r="D1039" s="4"/>
      <c r="E1039" s="4"/>
      <c r="F1039" s="179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</row>
    <row r="1040" spans="1:30" ht="12">
      <c r="A1040" s="4"/>
      <c r="B1040" s="4"/>
      <c r="C1040" s="4"/>
      <c r="D1040" s="4"/>
      <c r="E1040" s="4"/>
      <c r="F1040" s="179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</row>
    <row r="1041" spans="1:30" ht="12">
      <c r="A1041" s="4"/>
      <c r="B1041" s="4"/>
      <c r="C1041" s="4"/>
      <c r="D1041" s="4"/>
      <c r="E1041" s="4"/>
      <c r="F1041" s="179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</row>
    <row r="1042" spans="1:30" ht="12">
      <c r="A1042" s="4"/>
      <c r="B1042" s="4"/>
      <c r="C1042" s="4"/>
      <c r="D1042" s="4"/>
      <c r="E1042" s="4"/>
      <c r="F1042" s="179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</row>
    <row r="1043" spans="1:30" ht="12">
      <c r="A1043" s="4"/>
      <c r="B1043" s="4"/>
      <c r="C1043" s="4"/>
      <c r="D1043" s="4"/>
      <c r="E1043" s="4"/>
      <c r="F1043" s="179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</row>
    <row r="1044" spans="1:30" ht="12">
      <c r="A1044" s="4"/>
      <c r="B1044" s="4"/>
      <c r="C1044" s="4"/>
      <c r="D1044" s="4"/>
      <c r="E1044" s="4"/>
      <c r="F1044" s="179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</row>
    <row r="1045" spans="1:30" ht="12">
      <c r="A1045" s="4"/>
      <c r="B1045" s="4"/>
      <c r="C1045" s="4"/>
      <c r="D1045" s="4"/>
      <c r="E1045" s="4"/>
      <c r="F1045" s="179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</row>
    <row r="1046" spans="1:30" ht="12">
      <c r="A1046" s="4"/>
      <c r="B1046" s="4"/>
      <c r="C1046" s="4"/>
      <c r="D1046" s="4"/>
      <c r="E1046" s="4"/>
      <c r="F1046" s="179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</row>
    <row r="1047" spans="1:30" ht="12">
      <c r="A1047" s="4"/>
      <c r="B1047" s="4"/>
      <c r="C1047" s="4"/>
      <c r="D1047" s="4"/>
      <c r="E1047" s="4"/>
      <c r="F1047" s="179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</row>
    <row r="1048" spans="1:30" ht="12">
      <c r="A1048" s="4"/>
      <c r="B1048" s="4"/>
      <c r="C1048" s="4"/>
      <c r="D1048" s="4"/>
      <c r="E1048" s="4"/>
      <c r="F1048" s="179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</row>
    <row r="1049" spans="1:30" ht="12">
      <c r="A1049" s="4"/>
      <c r="B1049" s="4"/>
      <c r="C1049" s="4"/>
      <c r="D1049" s="4"/>
      <c r="E1049" s="4"/>
      <c r="F1049" s="179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</row>
    <row r="1050" spans="1:30" ht="12">
      <c r="A1050" s="4"/>
      <c r="B1050" s="4"/>
      <c r="C1050" s="4"/>
      <c r="D1050" s="4"/>
      <c r="E1050" s="4"/>
      <c r="F1050" s="179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</row>
    <row r="1051" spans="1:30" ht="12">
      <c r="A1051" s="4"/>
      <c r="B1051" s="4"/>
      <c r="C1051" s="4"/>
      <c r="D1051" s="4"/>
      <c r="E1051" s="4"/>
      <c r="F1051" s="179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</row>
    <row r="1052" spans="1:30" ht="12">
      <c r="A1052" s="4"/>
      <c r="B1052" s="4"/>
      <c r="C1052" s="4"/>
      <c r="D1052" s="4"/>
      <c r="E1052" s="4"/>
      <c r="F1052" s="179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</row>
    <row r="1053" spans="1:30" ht="12">
      <c r="A1053" s="4"/>
      <c r="B1053" s="4"/>
      <c r="C1053" s="4"/>
      <c r="D1053" s="4"/>
      <c r="E1053" s="4"/>
      <c r="F1053" s="179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</row>
    <row r="1054" spans="1:30" ht="12">
      <c r="A1054" s="4"/>
      <c r="B1054" s="4"/>
      <c r="C1054" s="4"/>
      <c r="D1054" s="4"/>
      <c r="E1054" s="4"/>
      <c r="F1054" s="179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</row>
    <row r="1055" spans="1:30" ht="12">
      <c r="A1055" s="4"/>
      <c r="B1055" s="4"/>
      <c r="C1055" s="4"/>
      <c r="D1055" s="4"/>
      <c r="E1055" s="4"/>
      <c r="F1055" s="179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</row>
    <row r="1056" spans="1:30" ht="12">
      <c r="A1056" s="4"/>
      <c r="B1056" s="4"/>
      <c r="C1056" s="4"/>
      <c r="D1056" s="4"/>
      <c r="E1056" s="4"/>
      <c r="F1056" s="179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</row>
    <row r="1057" spans="1:30" ht="12">
      <c r="A1057" s="4"/>
      <c r="B1057" s="4"/>
      <c r="C1057" s="4"/>
      <c r="D1057" s="4"/>
      <c r="E1057" s="4"/>
      <c r="F1057" s="179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</row>
    <row r="1058" spans="1:30" ht="12">
      <c r="A1058" s="4"/>
      <c r="B1058" s="4"/>
      <c r="C1058" s="4"/>
      <c r="D1058" s="4"/>
      <c r="E1058" s="4"/>
      <c r="F1058" s="179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</row>
    <row r="1059" spans="1:30" ht="12">
      <c r="A1059" s="4"/>
      <c r="B1059" s="4"/>
      <c r="C1059" s="4"/>
      <c r="D1059" s="4"/>
      <c r="E1059" s="4"/>
      <c r="F1059" s="179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</row>
    <row r="1060" spans="1:30" ht="12">
      <c r="A1060" s="4"/>
      <c r="B1060" s="4"/>
      <c r="C1060" s="4"/>
      <c r="D1060" s="4"/>
      <c r="E1060" s="4"/>
      <c r="F1060" s="179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</row>
    <row r="1061" spans="1:30" ht="12">
      <c r="A1061" s="4"/>
      <c r="B1061" s="4"/>
      <c r="C1061" s="4"/>
      <c r="D1061" s="4"/>
      <c r="E1061" s="4"/>
      <c r="F1061" s="179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</row>
    <row r="1062" spans="1:30" ht="12">
      <c r="A1062" s="4"/>
      <c r="B1062" s="4"/>
      <c r="C1062" s="4"/>
      <c r="D1062" s="4"/>
      <c r="E1062" s="4"/>
      <c r="F1062" s="179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</row>
    <row r="1063" spans="1:30" ht="12">
      <c r="A1063" s="4"/>
      <c r="B1063" s="4"/>
      <c r="C1063" s="4"/>
      <c r="D1063" s="4"/>
      <c r="E1063" s="4"/>
      <c r="F1063" s="179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</row>
    <row r="1064" spans="1:30" ht="12">
      <c r="A1064" s="4"/>
      <c r="B1064" s="4"/>
      <c r="C1064" s="4"/>
      <c r="D1064" s="4"/>
      <c r="E1064" s="4"/>
      <c r="F1064" s="179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</row>
    <row r="1065" spans="1:30" ht="12">
      <c r="A1065" s="4"/>
      <c r="B1065" s="4"/>
      <c r="C1065" s="4"/>
      <c r="D1065" s="4"/>
      <c r="E1065" s="4"/>
      <c r="F1065" s="179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</row>
    <row r="1066" spans="1:30" ht="12">
      <c r="A1066" s="4"/>
      <c r="B1066" s="4"/>
      <c r="C1066" s="4"/>
      <c r="D1066" s="4"/>
      <c r="E1066" s="4"/>
      <c r="F1066" s="179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</row>
    <row r="1067" spans="1:30" ht="12">
      <c r="A1067" s="4"/>
      <c r="B1067" s="4"/>
      <c r="C1067" s="4"/>
      <c r="D1067" s="4"/>
      <c r="E1067" s="4"/>
      <c r="F1067" s="179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</row>
    <row r="1068" spans="1:30" ht="12">
      <c r="A1068" s="4"/>
      <c r="B1068" s="4"/>
      <c r="C1068" s="4"/>
      <c r="D1068" s="4"/>
      <c r="E1068" s="4"/>
      <c r="F1068" s="179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</row>
    <row r="1069" spans="1:30" ht="12">
      <c r="A1069" s="4"/>
      <c r="B1069" s="4"/>
      <c r="C1069" s="4"/>
      <c r="D1069" s="4"/>
      <c r="E1069" s="4"/>
      <c r="F1069" s="179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</row>
    <row r="1070" spans="1:30" ht="12">
      <c r="A1070" s="4"/>
      <c r="B1070" s="4"/>
      <c r="C1070" s="4"/>
      <c r="D1070" s="4"/>
      <c r="E1070" s="4"/>
      <c r="F1070" s="179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</row>
    <row r="1071" spans="1:30" ht="12">
      <c r="A1071" s="4"/>
      <c r="B1071" s="4"/>
      <c r="C1071" s="4"/>
      <c r="D1071" s="4"/>
      <c r="E1071" s="4"/>
      <c r="F1071" s="179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</row>
    <row r="1072" spans="1:30" ht="12">
      <c r="A1072" s="4"/>
      <c r="B1072" s="4"/>
      <c r="C1072" s="4"/>
      <c r="D1072" s="4"/>
      <c r="E1072" s="4"/>
      <c r="F1072" s="179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</row>
    <row r="1073" spans="1:30" ht="12">
      <c r="A1073" s="4"/>
      <c r="B1073" s="4"/>
      <c r="C1073" s="4"/>
      <c r="D1073" s="4"/>
      <c r="E1073" s="4"/>
      <c r="F1073" s="179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</row>
    <row r="1074" spans="1:30" ht="12">
      <c r="A1074" s="4"/>
      <c r="B1074" s="4"/>
      <c r="C1074" s="4"/>
      <c r="D1074" s="4"/>
      <c r="E1074" s="4"/>
      <c r="F1074" s="179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</row>
    <row r="1075" spans="1:30" ht="12">
      <c r="A1075" s="4"/>
      <c r="B1075" s="4"/>
      <c r="C1075" s="4"/>
      <c r="D1075" s="4"/>
      <c r="E1075" s="4"/>
      <c r="F1075" s="179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</row>
    <row r="1076" spans="1:30" ht="12">
      <c r="A1076" s="4"/>
      <c r="B1076" s="4"/>
      <c r="C1076" s="4"/>
      <c r="D1076" s="4"/>
      <c r="E1076" s="4"/>
      <c r="F1076" s="179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</row>
    <row r="1077" spans="1:30" ht="12">
      <c r="A1077" s="4"/>
      <c r="B1077" s="4"/>
      <c r="C1077" s="4"/>
      <c r="D1077" s="4"/>
      <c r="E1077" s="4"/>
      <c r="F1077" s="179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</row>
    <row r="1078" spans="1:30" ht="12">
      <c r="A1078" s="4"/>
      <c r="B1078" s="4"/>
      <c r="C1078" s="4"/>
      <c r="D1078" s="4"/>
      <c r="E1078" s="4"/>
      <c r="F1078" s="179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</row>
    <row r="1079" spans="1:30" ht="12">
      <c r="A1079" s="4"/>
      <c r="B1079" s="4"/>
      <c r="C1079" s="4"/>
      <c r="D1079" s="4"/>
      <c r="E1079" s="4"/>
      <c r="F1079" s="179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</row>
    <row r="1080" spans="1:30" ht="12">
      <c r="A1080" s="4"/>
      <c r="B1080" s="4"/>
      <c r="C1080" s="4"/>
      <c r="D1080" s="4"/>
      <c r="E1080" s="4"/>
      <c r="F1080" s="179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</row>
    <row r="1081" spans="1:30" ht="12">
      <c r="A1081" s="4"/>
      <c r="B1081" s="4"/>
      <c r="C1081" s="4"/>
      <c r="D1081" s="4"/>
      <c r="E1081" s="4"/>
      <c r="F1081" s="179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</row>
    <row r="1082" spans="1:30" ht="12">
      <c r="A1082" s="4"/>
      <c r="B1082" s="4"/>
      <c r="C1082" s="4"/>
      <c r="D1082" s="4"/>
      <c r="E1082" s="4"/>
      <c r="F1082" s="179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</row>
    <row r="1083" spans="1:30" ht="12">
      <c r="A1083" s="4"/>
      <c r="B1083" s="4"/>
      <c r="C1083" s="4"/>
      <c r="D1083" s="4"/>
      <c r="E1083" s="4"/>
      <c r="F1083" s="179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</row>
    <row r="1084" spans="1:30" ht="12">
      <c r="A1084" s="4"/>
      <c r="B1084" s="4"/>
      <c r="C1084" s="4"/>
      <c r="D1084" s="4"/>
      <c r="E1084" s="4"/>
      <c r="F1084" s="179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</row>
    <row r="1085" spans="1:30" ht="12">
      <c r="A1085" s="4"/>
      <c r="B1085" s="4"/>
      <c r="C1085" s="4"/>
      <c r="D1085" s="4"/>
      <c r="E1085" s="4"/>
      <c r="F1085" s="179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</row>
    <row r="1086" spans="1:30" ht="12">
      <c r="A1086" s="4"/>
      <c r="B1086" s="4"/>
      <c r="C1086" s="4"/>
      <c r="D1086" s="4"/>
      <c r="E1086" s="4"/>
      <c r="F1086" s="179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</row>
    <row r="1087" spans="1:30" ht="12">
      <c r="A1087" s="4"/>
      <c r="B1087" s="4"/>
      <c r="C1087" s="4"/>
      <c r="D1087" s="4"/>
      <c r="E1087" s="4"/>
      <c r="F1087" s="179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</row>
    <row r="1088" spans="1:30" ht="12">
      <c r="A1088" s="4"/>
      <c r="B1088" s="4"/>
      <c r="C1088" s="4"/>
      <c r="D1088" s="4"/>
      <c r="E1088" s="4"/>
      <c r="F1088" s="179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</row>
    <row r="1089" spans="1:30" ht="12">
      <c r="A1089" s="4"/>
      <c r="B1089" s="4"/>
      <c r="C1089" s="4"/>
      <c r="D1089" s="4"/>
      <c r="E1089" s="4"/>
      <c r="F1089" s="179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</row>
    <row r="1090" spans="1:30" ht="12">
      <c r="A1090" s="4"/>
      <c r="B1090" s="4"/>
      <c r="C1090" s="4"/>
      <c r="D1090" s="4"/>
      <c r="E1090" s="4"/>
      <c r="F1090" s="179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</row>
    <row r="1091" spans="1:30" ht="12">
      <c r="A1091" s="4"/>
      <c r="B1091" s="4"/>
      <c r="C1091" s="4"/>
      <c r="D1091" s="4"/>
      <c r="E1091" s="4"/>
      <c r="F1091" s="179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</row>
    <row r="1092" spans="1:30" ht="12">
      <c r="A1092" s="4"/>
      <c r="B1092" s="4"/>
      <c r="C1092" s="4"/>
      <c r="D1092" s="4"/>
      <c r="E1092" s="4"/>
      <c r="F1092" s="179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</row>
  </sheetData>
  <mergeCells count="1">
    <mergeCell ref="A5:K5"/>
  </mergeCells>
  <hyperlinks>
    <hyperlink ref="M1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3"/>
  <sheetViews>
    <sheetView tabSelected="1" workbookViewId="0"/>
  </sheetViews>
  <sheetFormatPr baseColWidth="10" defaultColWidth="14.5" defaultRowHeight="15.75" customHeight="1" x14ac:dyDescent="0"/>
  <cols>
    <col min="2" max="2" width="43.5" customWidth="1"/>
  </cols>
  <sheetData>
    <row r="1" spans="1:26" ht="15.75" customHeight="1">
      <c r="A1" s="42"/>
      <c r="B1" s="43" t="s">
        <v>30</v>
      </c>
      <c r="C1" s="42"/>
      <c r="D1" s="43">
        <v>80000</v>
      </c>
      <c r="E1" s="43">
        <v>230000</v>
      </c>
      <c r="F1" s="43">
        <v>500000</v>
      </c>
      <c r="G1" s="43">
        <v>800000</v>
      </c>
      <c r="H1" s="43">
        <v>1300000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5.75" customHeight="1">
      <c r="A2" s="42"/>
      <c r="B2" s="190" t="s">
        <v>31</v>
      </c>
      <c r="C2" s="185"/>
      <c r="D2" s="185"/>
      <c r="E2" s="185"/>
      <c r="F2" s="185"/>
      <c r="G2" s="185"/>
      <c r="H2" s="185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5.75" customHeight="1">
      <c r="A3" s="42"/>
      <c r="B3" s="46"/>
      <c r="C3" s="47"/>
      <c r="D3" s="48" t="s">
        <v>32</v>
      </c>
      <c r="E3" s="48" t="s">
        <v>33</v>
      </c>
      <c r="F3" s="48" t="s">
        <v>34</v>
      </c>
      <c r="G3" s="50" t="s">
        <v>35</v>
      </c>
      <c r="H3" s="50" t="s">
        <v>36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5.75" customHeight="1">
      <c r="A4" s="52"/>
      <c r="B4" s="189" t="s">
        <v>38</v>
      </c>
      <c r="C4" s="188"/>
      <c r="D4" s="57"/>
      <c r="E4" s="57"/>
      <c r="F4" s="47"/>
      <c r="G4" s="47"/>
      <c r="H4" s="47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5.75" customHeight="1">
      <c r="A5" s="52"/>
      <c r="B5" s="59" t="s">
        <v>41</v>
      </c>
      <c r="C5" s="47"/>
      <c r="D5" s="47"/>
      <c r="E5" s="47"/>
      <c r="F5" s="47"/>
      <c r="G5" s="47"/>
      <c r="H5" s="47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5.75" customHeight="1">
      <c r="A6" s="52"/>
      <c r="B6" s="61" t="s">
        <v>45</v>
      </c>
      <c r="C6" s="47"/>
      <c r="D6" s="70">
        <f>'Chiffre d''affaire'!K11</f>
        <v>96000</v>
      </c>
      <c r="E6" s="70">
        <f>'Chiffre d''affaire'!K43</f>
        <v>186000</v>
      </c>
      <c r="F6" s="73">
        <f>'Chiffre d''affaire'!K79</f>
        <v>276000</v>
      </c>
      <c r="G6" s="73">
        <f>'Chiffre d''affaire'!K119</f>
        <v>366000</v>
      </c>
      <c r="H6" s="73">
        <f>'Chiffre d''affaire'!K163</f>
        <v>456000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5.75" customHeight="1">
      <c r="A7" s="52"/>
      <c r="B7" s="61" t="s">
        <v>2</v>
      </c>
      <c r="C7" s="47"/>
      <c r="D7" s="70">
        <f>'Chiffre d''affaire'!K22</f>
        <v>388973.5</v>
      </c>
      <c r="E7" s="70">
        <f>'Chiffre d''affaire'!K54</f>
        <v>777947</v>
      </c>
      <c r="F7" s="73">
        <f>'Chiffre d''affaire'!K90</f>
        <v>777947</v>
      </c>
      <c r="G7" s="73">
        <f>'Chiffre d''affaire'!K130</f>
        <v>777947</v>
      </c>
      <c r="H7" s="73">
        <f>'Chiffre d''affaire'!K174</f>
        <v>777947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5.75" customHeight="1">
      <c r="A8" s="52"/>
      <c r="B8" s="61" t="s">
        <v>55</v>
      </c>
      <c r="C8" s="47"/>
      <c r="D8" s="70">
        <f>'Chiffre d''affaire'!K24</f>
        <v>18350</v>
      </c>
      <c r="E8" s="70">
        <f>'Chiffre d''affaire'!K56</f>
        <v>73400</v>
      </c>
      <c r="F8" s="73">
        <f>'Chiffre d''affaire'!K92</f>
        <v>73400</v>
      </c>
      <c r="G8" s="73">
        <f>'Chiffre d''affaire'!K132</f>
        <v>73400</v>
      </c>
      <c r="H8" s="73">
        <f>'Chiffre d''affaire'!K176</f>
        <v>73400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.75" customHeight="1">
      <c r="A9" s="52"/>
      <c r="B9" s="61" t="s">
        <v>1</v>
      </c>
      <c r="C9" s="47"/>
      <c r="D9" s="70">
        <f>'Chiffre d''affaire'!K29</f>
        <v>51250</v>
      </c>
      <c r="E9" s="70">
        <f>'Chiffre d''affaire'!K61</f>
        <v>350000</v>
      </c>
      <c r="F9" s="73">
        <f>'Chiffre d''affaire'!K97</f>
        <v>580000</v>
      </c>
      <c r="G9" s="73">
        <f>'Chiffre d''affaire'!K137</f>
        <v>1120000</v>
      </c>
      <c r="H9" s="73">
        <f>'Chiffre d''affaire'!K181</f>
        <v>1180000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5.75" customHeight="1">
      <c r="A10" s="52"/>
      <c r="B10" s="187" t="s">
        <v>56</v>
      </c>
      <c r="C10" s="188"/>
      <c r="D10" s="82">
        <f t="shared" ref="D10:H10" si="0">SUM(D6:D9)</f>
        <v>554573.5</v>
      </c>
      <c r="E10" s="82">
        <f t="shared" si="0"/>
        <v>1387347</v>
      </c>
      <c r="F10" s="82">
        <f t="shared" si="0"/>
        <v>1707347</v>
      </c>
      <c r="G10" s="82">
        <f t="shared" si="0"/>
        <v>2337347</v>
      </c>
      <c r="H10" s="82">
        <f t="shared" si="0"/>
        <v>2487347</v>
      </c>
      <c r="I10" s="42"/>
      <c r="J10" s="84">
        <f>SUM(D10:H10)</f>
        <v>8473961.5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5.75" customHeight="1">
      <c r="A11" s="52"/>
      <c r="B11" s="85" t="s">
        <v>68</v>
      </c>
      <c r="C11" s="47"/>
      <c r="D11" s="86"/>
      <c r="E11" s="86"/>
      <c r="F11" s="86"/>
      <c r="G11" s="86"/>
      <c r="H11" s="86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5.75" customHeight="1">
      <c r="A12" s="52"/>
      <c r="B12" s="91" t="s">
        <v>58</v>
      </c>
      <c r="C12" s="92"/>
      <c r="D12" s="86"/>
      <c r="E12" s="86"/>
      <c r="F12" s="86"/>
      <c r="G12" s="86"/>
      <c r="H12" s="86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5.75" customHeight="1">
      <c r="A13" s="52"/>
      <c r="B13" s="61" t="s">
        <v>59</v>
      </c>
      <c r="C13" s="92"/>
      <c r="D13" s="94">
        <v>17000</v>
      </c>
      <c r="E13" s="94"/>
      <c r="F13" s="95"/>
      <c r="G13" s="95"/>
      <c r="H13" s="95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5.75" customHeight="1">
      <c r="A14" s="52"/>
      <c r="B14" s="61" t="s">
        <v>61</v>
      </c>
      <c r="C14" s="92"/>
      <c r="D14" s="94">
        <v>20000</v>
      </c>
      <c r="E14" s="94">
        <v>10000</v>
      </c>
      <c r="F14" s="94">
        <v>10000</v>
      </c>
      <c r="G14" s="94">
        <v>10000</v>
      </c>
      <c r="H14" s="94">
        <v>10000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5.75" customHeight="1">
      <c r="A15" s="52"/>
      <c r="B15" s="98" t="s">
        <v>62</v>
      </c>
      <c r="C15" s="100"/>
      <c r="D15" s="86"/>
      <c r="E15" s="86"/>
      <c r="F15" s="86"/>
      <c r="G15" s="86"/>
      <c r="H15" s="86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5.75" customHeight="1">
      <c r="A16" s="52"/>
      <c r="B16" s="102" t="s">
        <v>63</v>
      </c>
      <c r="C16" s="106"/>
      <c r="D16" s="86">
        <f>15%*'Chiffre d''affaire'!K7</f>
        <v>4275</v>
      </c>
      <c r="E16" s="86">
        <f>15%*'Chiffre d''affaire'!K35</f>
        <v>4275</v>
      </c>
      <c r="F16" s="86">
        <f>15%*'Chiffre d''affaire'!K67</f>
        <v>4275</v>
      </c>
      <c r="G16" s="86">
        <f>15%*'Chiffre d''affaire'!K103</f>
        <v>4275</v>
      </c>
      <c r="H16" s="86">
        <f>15%*'Chiffre d''affaire'!K143</f>
        <v>4275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5.75" customHeight="1">
      <c r="A17" s="52"/>
      <c r="B17" s="102" t="s">
        <v>97</v>
      </c>
      <c r="C17" s="92"/>
      <c r="D17" s="86">
        <f>15%*'Chiffre d''affaire'!K8</f>
        <v>3375</v>
      </c>
      <c r="E17" s="86">
        <f>15%*'Chiffre d''affaire'!K36</f>
        <v>3375</v>
      </c>
      <c r="F17" s="86">
        <f>15%*'Chiffre d''affaire'!K68</f>
        <v>3375</v>
      </c>
      <c r="G17" s="86">
        <f>15%*'Chiffre d''affaire'!K104</f>
        <v>3375</v>
      </c>
      <c r="H17" s="86">
        <f>15%*'Chiffre d''affaire'!K144</f>
        <v>3375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5.75" customHeight="1">
      <c r="A18" s="52"/>
      <c r="B18" s="102" t="s">
        <v>98</v>
      </c>
      <c r="C18" s="92"/>
      <c r="D18" s="86">
        <f>15%*'Chiffre d''affaire'!K9</f>
        <v>3375</v>
      </c>
      <c r="E18" s="86">
        <f>15%*'Chiffre d''affaire'!K37</f>
        <v>3375</v>
      </c>
      <c r="F18" s="86">
        <f>15%*'Chiffre d''affaire'!K69</f>
        <v>3375</v>
      </c>
      <c r="G18" s="86">
        <f>15%*'Chiffre d''affaire'!K105</f>
        <v>3375</v>
      </c>
      <c r="H18" s="86">
        <f>15%*'Chiffre d''affaire'!K145</f>
        <v>3375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customHeight="1">
      <c r="A19" s="52"/>
      <c r="B19" s="102" t="s">
        <v>101</v>
      </c>
      <c r="C19" s="92"/>
      <c r="D19" s="86">
        <f>15%*'Chiffre d''affaire'!K10</f>
        <v>3375</v>
      </c>
      <c r="E19" s="86">
        <f>15%*'Chiffre d''affaire'!K38</f>
        <v>3375</v>
      </c>
      <c r="F19" s="86">
        <f>15%*'Chiffre d''affaire'!K70</f>
        <v>3375</v>
      </c>
      <c r="G19" s="86">
        <f>15%*'Chiffre d''affaire'!K106</f>
        <v>3375</v>
      </c>
      <c r="H19" s="86">
        <f>15%*'Chiffre d''affaire'!K146</f>
        <v>3375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.75" customHeight="1">
      <c r="A20" s="52"/>
      <c r="B20" s="102" t="s">
        <v>103</v>
      </c>
      <c r="C20" s="92"/>
      <c r="D20" s="86"/>
      <c r="E20" s="86">
        <f>15%*'Chiffre d''affaire'!K39</f>
        <v>3375</v>
      </c>
      <c r="F20" s="86">
        <f>15%*'Chiffre d''affaire'!K71</f>
        <v>3375</v>
      </c>
      <c r="G20" s="86">
        <f>15%*'Chiffre d''affaire'!K107</f>
        <v>3375</v>
      </c>
      <c r="H20" s="86">
        <f>15%*'Chiffre d''affaire'!K147</f>
        <v>3375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.75" customHeight="1">
      <c r="A21" s="52"/>
      <c r="B21" s="102" t="s">
        <v>105</v>
      </c>
      <c r="C21" s="92"/>
      <c r="D21" s="86"/>
      <c r="E21" s="86">
        <f>15%*'Chiffre d''affaire'!K40</f>
        <v>3375</v>
      </c>
      <c r="F21" s="86">
        <f>15%*'Chiffre d''affaire'!K72</f>
        <v>3375</v>
      </c>
      <c r="G21" s="86">
        <f>15%*'Chiffre d''affaire'!K108</f>
        <v>3375</v>
      </c>
      <c r="H21" s="86">
        <f>15%*'Chiffre d''affaire'!K148</f>
        <v>3375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.75" customHeight="1">
      <c r="A22" s="52"/>
      <c r="B22" s="102" t="s">
        <v>107</v>
      </c>
      <c r="C22" s="92"/>
      <c r="D22" s="86"/>
      <c r="E22" s="86">
        <f>15%*'Chiffre d''affaire'!K41</f>
        <v>3375</v>
      </c>
      <c r="F22" s="86">
        <f>15%*'Chiffre d''affaire'!K73</f>
        <v>3375</v>
      </c>
      <c r="G22" s="86">
        <f>15%*'Chiffre d''affaire'!K109</f>
        <v>3375</v>
      </c>
      <c r="H22" s="86">
        <f>15%*'Chiffre d''affaire'!K149</f>
        <v>3375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5.75" customHeight="1">
      <c r="A23" s="52"/>
      <c r="B23" s="102" t="s">
        <v>108</v>
      </c>
      <c r="C23" s="92"/>
      <c r="D23" s="86"/>
      <c r="E23" s="86">
        <f>15%*'Chiffre d''affaire'!K42</f>
        <v>3375</v>
      </c>
      <c r="F23" s="86">
        <f>15%*'Chiffre d''affaire'!K74</f>
        <v>3375</v>
      </c>
      <c r="G23" s="86">
        <f>15%*'Chiffre d''affaire'!K110</f>
        <v>3375</v>
      </c>
      <c r="H23" s="86">
        <f>15%*'Chiffre d''affaire'!K150</f>
        <v>3375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5.75" customHeight="1">
      <c r="A24" s="52"/>
      <c r="B24" s="102" t="s">
        <v>109</v>
      </c>
      <c r="C24" s="92"/>
      <c r="D24" s="86"/>
      <c r="E24" s="86"/>
      <c r="F24" s="86">
        <f>15%*'Chiffre d''affaire'!K75</f>
        <v>3375</v>
      </c>
      <c r="G24" s="86">
        <f>15%*'Chiffre d''affaire'!K111</f>
        <v>3375</v>
      </c>
      <c r="H24" s="86">
        <f>15%*'Chiffre d''affaire'!K151</f>
        <v>3375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5.75" customHeight="1">
      <c r="A25" s="52"/>
      <c r="B25" s="102" t="s">
        <v>110</v>
      </c>
      <c r="C25" s="92"/>
      <c r="D25" s="86"/>
      <c r="E25" s="86"/>
      <c r="F25" s="86">
        <f>15%*'Chiffre d''affaire'!K76</f>
        <v>3375</v>
      </c>
      <c r="G25" s="86">
        <f>15%*'Chiffre d''affaire'!K112</f>
        <v>3375</v>
      </c>
      <c r="H25" s="86">
        <f>15%*'Chiffre d''affaire'!K152</f>
        <v>3375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5.75" customHeight="1">
      <c r="A26" s="52"/>
      <c r="B26" s="102" t="s">
        <v>111</v>
      </c>
      <c r="C26" s="92"/>
      <c r="D26" s="86"/>
      <c r="E26" s="86"/>
      <c r="F26" s="86">
        <f>15%*'Chiffre d''affaire'!K77</f>
        <v>3375</v>
      </c>
      <c r="G26" s="86">
        <f>15%*'Chiffre d''affaire'!K113</f>
        <v>3375</v>
      </c>
      <c r="H26" s="86">
        <f>15%*'Chiffre d''affaire'!K153</f>
        <v>3375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5.75" customHeight="1">
      <c r="A27" s="52"/>
      <c r="B27" s="102" t="s">
        <v>113</v>
      </c>
      <c r="C27" s="92"/>
      <c r="D27" s="86"/>
      <c r="E27" s="86"/>
      <c r="F27" s="86">
        <f>15%*'Chiffre d''affaire'!K78</f>
        <v>3375</v>
      </c>
      <c r="G27" s="86">
        <f>15%*'Chiffre d''affaire'!K114</f>
        <v>3375</v>
      </c>
      <c r="H27" s="86">
        <f>15%*'Chiffre d''affaire'!K154</f>
        <v>3375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customHeight="1">
      <c r="A28" s="52"/>
      <c r="B28" s="102" t="s">
        <v>117</v>
      </c>
      <c r="C28" s="92"/>
      <c r="D28" s="86"/>
      <c r="E28" s="86"/>
      <c r="F28" s="86"/>
      <c r="G28" s="86">
        <f>15%*'Chiffre d''affaire'!K115</f>
        <v>3375</v>
      </c>
      <c r="H28" s="86">
        <f>15%*'Chiffre d''affaire'!K155</f>
        <v>3375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customHeight="1">
      <c r="A29" s="52"/>
      <c r="B29" s="102" t="s">
        <v>118</v>
      </c>
      <c r="C29" s="92"/>
      <c r="D29" s="86"/>
      <c r="E29" s="86"/>
      <c r="F29" s="86"/>
      <c r="G29" s="86">
        <f>15%*'Chiffre d''affaire'!K116</f>
        <v>3375</v>
      </c>
      <c r="H29" s="86">
        <f>15%*'Chiffre d''affaire'!K156</f>
        <v>3375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customHeight="1">
      <c r="A30" s="52"/>
      <c r="B30" s="102" t="s">
        <v>119</v>
      </c>
      <c r="C30" s="92"/>
      <c r="D30" s="86"/>
      <c r="E30" s="86"/>
      <c r="F30" s="86"/>
      <c r="G30" s="86">
        <f>15%*'Chiffre d''affaire'!K117</f>
        <v>3375</v>
      </c>
      <c r="H30" s="86">
        <f>15%*'Chiffre d''affaire'!K157</f>
        <v>3375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customHeight="1">
      <c r="A31" s="52"/>
      <c r="B31" s="102" t="s">
        <v>120</v>
      </c>
      <c r="C31" s="92"/>
      <c r="D31" s="86"/>
      <c r="E31" s="86"/>
      <c r="F31" s="86"/>
      <c r="G31" s="86">
        <f>15%*'Chiffre d''affaire'!K118</f>
        <v>3375</v>
      </c>
      <c r="H31" s="86">
        <f>15%*'Chiffre d''affaire'!K158</f>
        <v>3375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5.75" customHeight="1">
      <c r="A32" s="52"/>
      <c r="B32" s="102" t="s">
        <v>121</v>
      </c>
      <c r="C32" s="92"/>
      <c r="D32" s="86"/>
      <c r="E32" s="86"/>
      <c r="F32" s="86"/>
      <c r="G32" s="86"/>
      <c r="H32" s="86">
        <f>15%*'Chiffre d''affaire'!K159</f>
        <v>3375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customHeight="1">
      <c r="A33" s="52"/>
      <c r="B33" s="102" t="s">
        <v>122</v>
      </c>
      <c r="C33" s="92"/>
      <c r="D33" s="86"/>
      <c r="E33" s="86"/>
      <c r="F33" s="86"/>
      <c r="G33" s="86"/>
      <c r="H33" s="86">
        <f>15%*'Chiffre d''affaire'!K160</f>
        <v>3375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5.75" customHeight="1">
      <c r="A34" s="52"/>
      <c r="B34" s="102" t="s">
        <v>123</v>
      </c>
      <c r="C34" s="92"/>
      <c r="D34" s="86"/>
      <c r="E34" s="86"/>
      <c r="F34" s="86"/>
      <c r="G34" s="86"/>
      <c r="H34" s="86">
        <f>15%*'Chiffre d''affaire'!K161</f>
        <v>3375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.75" customHeight="1">
      <c r="A35" s="52"/>
      <c r="B35" s="102" t="s">
        <v>124</v>
      </c>
      <c r="C35" s="92"/>
      <c r="D35" s="86"/>
      <c r="E35" s="86"/>
      <c r="F35" s="86"/>
      <c r="G35" s="86"/>
      <c r="H35" s="86">
        <f>15%*'Chiffre d''affaire'!K162</f>
        <v>3375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.75" customHeight="1">
      <c r="A36" s="52"/>
      <c r="B36" s="131" t="s">
        <v>70</v>
      </c>
      <c r="C36" s="92"/>
      <c r="D36" s="86"/>
      <c r="E36" s="86"/>
      <c r="F36" s="86"/>
      <c r="G36" s="86"/>
      <c r="H36" s="8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.75" customHeight="1">
      <c r="A37" s="52"/>
      <c r="B37" s="61" t="s">
        <v>71</v>
      </c>
      <c r="C37" s="133"/>
      <c r="D37" s="94">
        <v>36000</v>
      </c>
      <c r="E37" s="94">
        <v>36000</v>
      </c>
      <c r="F37" s="94">
        <v>36000</v>
      </c>
      <c r="G37" s="94">
        <v>36000</v>
      </c>
      <c r="H37" s="94">
        <v>36000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.75" customHeight="1">
      <c r="A38" s="52"/>
      <c r="B38" s="61" t="s">
        <v>72</v>
      </c>
      <c r="C38" s="92"/>
      <c r="D38" s="94">
        <v>5000</v>
      </c>
      <c r="E38" s="94">
        <v>5000</v>
      </c>
      <c r="F38" s="94">
        <v>5000</v>
      </c>
      <c r="G38" s="94">
        <v>5000</v>
      </c>
      <c r="H38" s="94">
        <v>5000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.75" customHeight="1">
      <c r="A39" s="52"/>
      <c r="B39" s="61" t="s">
        <v>73</v>
      </c>
      <c r="C39" s="92"/>
      <c r="D39" s="94">
        <v>9600</v>
      </c>
      <c r="E39" s="94">
        <v>9600</v>
      </c>
      <c r="F39" s="94">
        <v>14400</v>
      </c>
      <c r="G39" s="94">
        <v>19200</v>
      </c>
      <c r="H39" s="94">
        <v>19200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customHeight="1">
      <c r="A40" s="52"/>
      <c r="B40" s="189" t="s">
        <v>74</v>
      </c>
      <c r="C40" s="188"/>
      <c r="D40" s="94">
        <v>400</v>
      </c>
      <c r="E40" s="94">
        <v>400</v>
      </c>
      <c r="F40" s="95">
        <v>400</v>
      </c>
      <c r="G40" s="95">
        <v>400</v>
      </c>
      <c r="H40" s="95">
        <v>400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customHeight="1">
      <c r="A41" s="52"/>
      <c r="B41" s="61" t="s">
        <v>75</v>
      </c>
      <c r="C41" s="92"/>
      <c r="D41" s="94">
        <v>400</v>
      </c>
      <c r="E41" s="94">
        <v>400</v>
      </c>
      <c r="F41" s="95">
        <v>400</v>
      </c>
      <c r="G41" s="95">
        <v>400</v>
      </c>
      <c r="H41" s="95">
        <v>400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>
      <c r="A42" s="52"/>
      <c r="B42" s="61" t="s">
        <v>76</v>
      </c>
      <c r="C42" s="92"/>
      <c r="D42" s="94">
        <v>1000</v>
      </c>
      <c r="E42" s="94">
        <v>1000</v>
      </c>
      <c r="F42" s="95">
        <v>1000</v>
      </c>
      <c r="G42" s="95">
        <v>1000</v>
      </c>
      <c r="H42" s="95">
        <v>1000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customHeight="1">
      <c r="A43" s="52"/>
      <c r="B43" s="61" t="s">
        <v>77</v>
      </c>
      <c r="C43" s="92"/>
      <c r="D43" s="94">
        <v>5000</v>
      </c>
      <c r="E43" s="94">
        <v>5000</v>
      </c>
      <c r="F43" s="95">
        <v>5000</v>
      </c>
      <c r="G43" s="95">
        <v>5000</v>
      </c>
      <c r="H43" s="95">
        <v>5000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customHeight="1">
      <c r="A44" s="52"/>
      <c r="B44" s="61" t="s">
        <v>78</v>
      </c>
      <c r="C44" s="92"/>
      <c r="D44" s="94">
        <v>5000</v>
      </c>
      <c r="E44" s="94">
        <v>5000</v>
      </c>
      <c r="F44" s="94">
        <v>5000</v>
      </c>
      <c r="G44" s="94">
        <v>5000</v>
      </c>
      <c r="H44" s="94">
        <v>5000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customHeight="1">
      <c r="A45" s="52"/>
      <c r="B45" s="61" t="s">
        <v>79</v>
      </c>
      <c r="C45" s="92"/>
      <c r="D45" s="94">
        <f>100%*D10</f>
        <v>554573.5</v>
      </c>
      <c r="E45" s="94">
        <f>80%*E10</f>
        <v>1109877.6000000001</v>
      </c>
      <c r="F45" s="94">
        <f>50%*F10</f>
        <v>853673.5</v>
      </c>
      <c r="G45" s="94">
        <f>25%*G10</f>
        <v>584336.75</v>
      </c>
      <c r="H45" s="94">
        <f>15%*H10</f>
        <v>373102.05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customHeight="1">
      <c r="A46" s="52"/>
      <c r="B46" s="61" t="s">
        <v>80</v>
      </c>
      <c r="C46" s="92"/>
      <c r="D46" s="94">
        <v>1000</v>
      </c>
      <c r="E46" s="94">
        <v>5000</v>
      </c>
      <c r="F46" s="94">
        <v>5000</v>
      </c>
      <c r="G46" s="94">
        <v>5000</v>
      </c>
      <c r="H46" s="94">
        <v>5000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>
      <c r="A47" s="52"/>
      <c r="B47" s="61" t="s">
        <v>81</v>
      </c>
      <c r="C47" s="92"/>
      <c r="D47" s="94">
        <f t="shared" ref="D47:H47" si="1">D46/2</f>
        <v>500</v>
      </c>
      <c r="E47" s="94">
        <f t="shared" si="1"/>
        <v>2500</v>
      </c>
      <c r="F47" s="94">
        <f t="shared" si="1"/>
        <v>2500</v>
      </c>
      <c r="G47" s="94">
        <f t="shared" si="1"/>
        <v>2500</v>
      </c>
      <c r="H47" s="94">
        <f t="shared" si="1"/>
        <v>2500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>
      <c r="A48" s="52"/>
      <c r="B48" s="131" t="s">
        <v>82</v>
      </c>
      <c r="C48" s="92"/>
      <c r="D48" s="86"/>
      <c r="E48" s="86"/>
      <c r="F48" s="86"/>
      <c r="G48" s="86"/>
      <c r="H48" s="86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customHeight="1">
      <c r="A49" s="52"/>
      <c r="B49" s="140" t="s">
        <v>83</v>
      </c>
      <c r="C49" s="92"/>
      <c r="D49" s="94">
        <v>34800</v>
      </c>
      <c r="E49" s="94">
        <v>50800</v>
      </c>
      <c r="F49" s="94">
        <v>70800</v>
      </c>
      <c r="G49" s="94">
        <v>80800</v>
      </c>
      <c r="H49" s="94">
        <v>100000</v>
      </c>
      <c r="I49" s="42"/>
      <c r="J49" s="42"/>
      <c r="K49" s="42"/>
      <c r="L49" s="42"/>
      <c r="M49" s="43" t="s">
        <v>85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customHeight="1">
      <c r="A50" s="52"/>
      <c r="B50" s="140" t="s">
        <v>86</v>
      </c>
      <c r="C50" s="92"/>
      <c r="D50" s="94">
        <v>80000</v>
      </c>
      <c r="E50" s="94">
        <v>100000</v>
      </c>
      <c r="F50" s="94">
        <v>100000</v>
      </c>
      <c r="G50" s="94">
        <v>120000</v>
      </c>
      <c r="H50" s="94">
        <v>120000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customHeight="1">
      <c r="A51" s="52"/>
      <c r="B51" s="61" t="s">
        <v>87</v>
      </c>
      <c r="C51" s="92"/>
      <c r="D51" s="94">
        <v>24000</v>
      </c>
      <c r="E51" s="94">
        <v>24000</v>
      </c>
      <c r="F51" s="95">
        <v>24000</v>
      </c>
      <c r="G51" s="95">
        <v>24000</v>
      </c>
      <c r="H51" s="95">
        <v>24000</v>
      </c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.75" customHeight="1">
      <c r="A52" s="52"/>
      <c r="B52" s="61" t="s">
        <v>88</v>
      </c>
      <c r="C52" s="92"/>
      <c r="D52" s="94">
        <v>24000</v>
      </c>
      <c r="E52" s="94">
        <v>24000</v>
      </c>
      <c r="F52" s="95">
        <v>24000</v>
      </c>
      <c r="G52" s="95">
        <v>24000</v>
      </c>
      <c r="H52" s="95">
        <v>24000</v>
      </c>
      <c r="I52" s="42"/>
      <c r="J52" s="42"/>
      <c r="K52" s="42"/>
      <c r="L52" s="42"/>
      <c r="M52" s="43" t="s">
        <v>89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customHeight="1">
      <c r="A53" s="52"/>
      <c r="B53" s="61" t="s">
        <v>90</v>
      </c>
      <c r="C53" s="92"/>
      <c r="D53" s="94">
        <v>60000</v>
      </c>
      <c r="E53" s="94">
        <v>60000</v>
      </c>
      <c r="F53" s="94">
        <v>60000</v>
      </c>
      <c r="G53" s="94">
        <v>60000</v>
      </c>
      <c r="H53" s="94">
        <v>60000</v>
      </c>
      <c r="I53" s="42"/>
      <c r="J53" s="42"/>
      <c r="K53" s="42"/>
      <c r="L53" s="42"/>
      <c r="M53" s="43" t="s">
        <v>91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customHeight="1">
      <c r="A54" s="52"/>
      <c r="B54" s="61" t="s">
        <v>90</v>
      </c>
      <c r="C54" s="92"/>
      <c r="D54" s="94">
        <v>60000</v>
      </c>
      <c r="E54" s="94">
        <v>60000</v>
      </c>
      <c r="F54" s="94">
        <v>60000</v>
      </c>
      <c r="G54" s="94">
        <v>60000</v>
      </c>
      <c r="H54" s="94">
        <v>60000</v>
      </c>
      <c r="I54" s="42"/>
      <c r="J54" s="42"/>
      <c r="K54" s="42"/>
      <c r="L54" s="42"/>
      <c r="M54" s="43" t="s">
        <v>92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customHeight="1">
      <c r="A55" s="52"/>
      <c r="B55" s="61" t="s">
        <v>93</v>
      </c>
      <c r="C55" s="92"/>
      <c r="D55" s="94">
        <v>35000</v>
      </c>
      <c r="E55" s="94">
        <v>35000</v>
      </c>
      <c r="F55" s="94">
        <v>35000</v>
      </c>
      <c r="G55" s="94">
        <v>35000</v>
      </c>
      <c r="H55" s="94">
        <v>35000</v>
      </c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customHeight="1">
      <c r="A56" s="52"/>
      <c r="B56" s="61" t="s">
        <v>94</v>
      </c>
      <c r="C56" s="92"/>
      <c r="D56" s="94">
        <f t="shared" ref="D56:H56" si="2">600*12</f>
        <v>7200</v>
      </c>
      <c r="E56" s="94">
        <f t="shared" si="2"/>
        <v>7200</v>
      </c>
      <c r="F56" s="95">
        <f t="shared" si="2"/>
        <v>7200</v>
      </c>
      <c r="G56" s="95">
        <f t="shared" si="2"/>
        <v>7200</v>
      </c>
      <c r="H56" s="95">
        <f t="shared" si="2"/>
        <v>7200</v>
      </c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>
      <c r="A57" s="52"/>
      <c r="B57" s="141" t="s">
        <v>95</v>
      </c>
      <c r="C57" s="92"/>
      <c r="D57" s="94">
        <f t="shared" ref="D57:H57" si="3">600*12</f>
        <v>7200</v>
      </c>
      <c r="E57" s="94">
        <f t="shared" si="3"/>
        <v>7200</v>
      </c>
      <c r="F57" s="95">
        <f t="shared" si="3"/>
        <v>7200</v>
      </c>
      <c r="G57" s="95">
        <f t="shared" si="3"/>
        <v>7200</v>
      </c>
      <c r="H57" s="95">
        <f t="shared" si="3"/>
        <v>7200</v>
      </c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>
      <c r="A58" s="52"/>
      <c r="B58" s="142" t="s">
        <v>96</v>
      </c>
      <c r="C58" s="92"/>
      <c r="D58" s="94">
        <f t="shared" ref="D58:H58" si="4">600*12</f>
        <v>7200</v>
      </c>
      <c r="E58" s="94">
        <f t="shared" si="4"/>
        <v>7200</v>
      </c>
      <c r="F58" s="95">
        <f t="shared" si="4"/>
        <v>7200</v>
      </c>
      <c r="G58" s="95">
        <f t="shared" si="4"/>
        <v>7200</v>
      </c>
      <c r="H58" s="95">
        <f t="shared" si="4"/>
        <v>7200</v>
      </c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customHeight="1">
      <c r="A59" s="52"/>
      <c r="B59" s="143" t="s">
        <v>125</v>
      </c>
      <c r="C59" s="144"/>
      <c r="D59" s="145">
        <v>0</v>
      </c>
      <c r="E59" s="145">
        <v>0</v>
      </c>
      <c r="F59" s="146">
        <v>0</v>
      </c>
      <c r="G59" s="146">
        <v>0</v>
      </c>
      <c r="H59" s="146">
        <v>0</v>
      </c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customHeight="1">
      <c r="A60" s="52"/>
      <c r="B60" s="143" t="s">
        <v>126</v>
      </c>
      <c r="C60" s="144"/>
      <c r="D60" s="145">
        <v>0</v>
      </c>
      <c r="E60" s="145">
        <v>0</v>
      </c>
      <c r="F60" s="146">
        <v>0</v>
      </c>
      <c r="G60" s="146">
        <v>0</v>
      </c>
      <c r="H60" s="146">
        <v>0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>
      <c r="A61" s="52"/>
      <c r="B61" s="187" t="s">
        <v>99</v>
      </c>
      <c r="C61" s="188"/>
      <c r="D61" s="149">
        <f t="shared" ref="D61:H61" si="5">SUM(D12:D60)</f>
        <v>1009273.5</v>
      </c>
      <c r="E61" s="149">
        <f t="shared" si="5"/>
        <v>1593077.6</v>
      </c>
      <c r="F61" s="82">
        <f t="shared" si="5"/>
        <v>1375173.5</v>
      </c>
      <c r="G61" s="82">
        <f t="shared" si="5"/>
        <v>1154136.75</v>
      </c>
      <c r="H61" s="82">
        <f t="shared" si="5"/>
        <v>975602.05</v>
      </c>
      <c r="I61" s="42"/>
      <c r="J61" s="151">
        <f>SUM(D61:H61)</f>
        <v>6107263.3999999994</v>
      </c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customHeight="1">
      <c r="A62" s="52"/>
      <c r="B62" s="56" t="s">
        <v>102</v>
      </c>
      <c r="C62" s="47"/>
      <c r="D62" s="73">
        <f t="shared" ref="D62:H62" si="6">D10-D61</f>
        <v>-454700</v>
      </c>
      <c r="E62" s="73">
        <f t="shared" si="6"/>
        <v>-205730.60000000009</v>
      </c>
      <c r="F62" s="73">
        <f t="shared" si="6"/>
        <v>332173.5</v>
      </c>
      <c r="G62" s="73">
        <f t="shared" si="6"/>
        <v>1183210.25</v>
      </c>
      <c r="H62" s="73">
        <f t="shared" si="6"/>
        <v>1511744.95</v>
      </c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>
      <c r="A63" s="52"/>
      <c r="B63" s="154" t="s">
        <v>104</v>
      </c>
      <c r="C63" s="156"/>
      <c r="D63" s="158">
        <f t="shared" ref="D63:H63" si="7">IF(D62&lt;0,0,D62/3)</f>
        <v>0</v>
      </c>
      <c r="E63" s="158">
        <f t="shared" si="7"/>
        <v>0</v>
      </c>
      <c r="F63" s="158">
        <f t="shared" si="7"/>
        <v>110724.5</v>
      </c>
      <c r="G63" s="158">
        <f t="shared" si="7"/>
        <v>394403.41666666669</v>
      </c>
      <c r="H63" s="158">
        <f t="shared" si="7"/>
        <v>503914.98333333334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customHeight="1">
      <c r="A64" s="52"/>
      <c r="B64" s="187" t="s">
        <v>106</v>
      </c>
      <c r="C64" s="188"/>
      <c r="D64" s="82">
        <f t="shared" ref="D64:H64" si="8">D62-D63</f>
        <v>-454700</v>
      </c>
      <c r="E64" s="82">
        <f t="shared" si="8"/>
        <v>-205730.60000000009</v>
      </c>
      <c r="F64" s="82">
        <f t="shared" si="8"/>
        <v>221449</v>
      </c>
      <c r="G64" s="82">
        <f t="shared" si="8"/>
        <v>788806.83333333326</v>
      </c>
      <c r="H64" s="82">
        <f t="shared" si="8"/>
        <v>1007829.9666666666</v>
      </c>
      <c r="I64" s="42"/>
      <c r="J64" s="84">
        <f>SUM(D64:H64)</f>
        <v>1357655.1999999997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5.7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5.7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5.7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5.7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5.7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5.7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5.7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5.7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5.7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5.7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  <row r="1001" spans="1:26" ht="15.75" customHeight="1">
      <c r="A1001" s="42"/>
      <c r="B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</row>
    <row r="1002" spans="1:26" ht="15.75" customHeight="1">
      <c r="A1002" s="42"/>
      <c r="B1002" s="42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</row>
    <row r="1003" spans="1:26" ht="15.75" customHeight="1">
      <c r="A1003" s="42"/>
      <c r="B1003" s="42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</row>
    <row r="1004" spans="1:26" ht="15.75" customHeight="1">
      <c r="A1004" s="42"/>
      <c r="B1004" s="42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</row>
    <row r="1005" spans="1:26" ht="15.75" customHeight="1">
      <c r="A1005" s="42"/>
      <c r="B1005" s="42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</row>
    <row r="1006" spans="1:26" ht="15.75" customHeight="1">
      <c r="A1006" s="42"/>
      <c r="B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</row>
    <row r="1007" spans="1:26" ht="15.75" customHeight="1">
      <c r="A1007" s="42"/>
      <c r="B1007" s="42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</row>
    <row r="1008" spans="1:26" ht="15.75" customHeight="1">
      <c r="A1008" s="42"/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</row>
    <row r="1009" spans="1:26" ht="15.75" customHeight="1">
      <c r="A1009" s="42"/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</row>
    <row r="1010" spans="1:26" ht="15.75" customHeight="1">
      <c r="A1010" s="42"/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</row>
    <row r="1011" spans="1:26" ht="15.75" customHeight="1">
      <c r="A1011" s="42"/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</row>
    <row r="1012" spans="1:26" ht="15.75" customHeight="1">
      <c r="A1012" s="42"/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</row>
    <row r="1013" spans="1:26" ht="15.75" customHeight="1">
      <c r="A1013" s="42"/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</row>
    <row r="1014" spans="1:26" ht="15.75" customHeight="1">
      <c r="A1014" s="42"/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</row>
    <row r="1015" spans="1:26" ht="15.75" customHeight="1">
      <c r="A1015" s="42"/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</row>
    <row r="1016" spans="1:26" ht="15.75" customHeight="1">
      <c r="A1016" s="42"/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</row>
    <row r="1017" spans="1:26" ht="15.75" customHeight="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  <c r="Z1017" s="42"/>
    </row>
    <row r="1018" spans="1:26" ht="15.75" customHeight="1">
      <c r="A1018" s="42"/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  <c r="Z1018" s="42"/>
    </row>
    <row r="1019" spans="1:26" ht="15.75" customHeight="1">
      <c r="A1019" s="42"/>
      <c r="B1019" s="42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  <c r="Z1019" s="42"/>
    </row>
    <row r="1020" spans="1:26" ht="15.75" customHeight="1">
      <c r="A1020" s="42"/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</row>
    <row r="1021" spans="1:26" ht="15.75" customHeight="1">
      <c r="A1021" s="42"/>
      <c r="B1021" s="42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  <c r="Z1021" s="42"/>
    </row>
    <row r="1022" spans="1:26" ht="15.75" customHeight="1">
      <c r="A1022" s="42"/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</row>
    <row r="1023" spans="1:26" ht="15.75" customHeight="1">
      <c r="A1023" s="42"/>
      <c r="B1023" s="42"/>
      <c r="C1023" s="42"/>
      <c r="D1023" s="42"/>
      <c r="E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</row>
  </sheetData>
  <mergeCells count="6">
    <mergeCell ref="B2:H2"/>
    <mergeCell ref="B61:C61"/>
    <mergeCell ref="B10:C10"/>
    <mergeCell ref="B40:C40"/>
    <mergeCell ref="B4:C4"/>
    <mergeCell ref="B64:C6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Chiffre d'affaire</vt:lpstr>
      <vt:lpstr>Compte de résultat prévisionnel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Flavien REVELLAT</cp:lastModifiedBy>
  <dcterms:modified xsi:type="dcterms:W3CDTF">2017-07-21T18:28:18Z</dcterms:modified>
</cp:coreProperties>
</file>