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C\Dropbox\01-Sophrokhépri\Visiapy\Business plan\"/>
    </mc:Choice>
  </mc:AlternateContent>
  <bookViews>
    <workbookView xWindow="0" yWindow="0" windowWidth="20490" windowHeight="7755" tabRatio="500"/>
  </bookViews>
  <sheets>
    <sheet name="Chiffre d'affaire" sheetId="1" r:id="rId1"/>
    <sheet name="Compte de résultat prévisionnel" sheetId="2" r:id="rId2"/>
    <sheet name="Concurrenre Tableau pratique" sheetId="5" r:id="rId3"/>
    <sheet name="Marché" sheetId="3" r:id="rId4"/>
    <sheet name="Feuil1" sheetId="8" r:id="rId5"/>
    <sheet name="Concurrence" sheetId="4" r:id="rId6"/>
    <sheet name="Copie de Compte de résultat pré" sheetId="7" r:id="rId7"/>
    <sheet name="Feuil2" sheetId="9" r:id="rId8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2" l="1"/>
  <c r="H68" i="2"/>
  <c r="H69" i="2" s="1"/>
  <c r="G68" i="2"/>
  <c r="G69" i="2" s="1"/>
  <c r="F68" i="2"/>
  <c r="F69" i="2" s="1"/>
  <c r="E68" i="2"/>
  <c r="E69" i="2" s="1"/>
  <c r="D68" i="2"/>
  <c r="B44" i="1" l="1"/>
  <c r="B37" i="1"/>
  <c r="B26" i="1"/>
  <c r="B36" i="1"/>
  <c r="B35" i="1"/>
  <c r="B34" i="1"/>
  <c r="B33" i="1"/>
  <c r="B32" i="1"/>
  <c r="B31" i="1"/>
  <c r="B30" i="1"/>
  <c r="B29" i="1"/>
  <c r="B28" i="1"/>
  <c r="B27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6" i="1"/>
  <c r="H26" i="1"/>
  <c r="I19" i="1"/>
  <c r="I23" i="1" s="1"/>
  <c r="E16" i="1"/>
  <c r="G16" i="1" s="1"/>
  <c r="D16" i="1"/>
  <c r="D25" i="1"/>
  <c r="E25" i="1" s="1"/>
  <c r="G25" i="1" s="1"/>
  <c r="D24" i="1"/>
  <c r="E24" i="1" s="1"/>
  <c r="G24" i="1" s="1"/>
  <c r="D23" i="1"/>
  <c r="E23" i="1" s="1"/>
  <c r="G23" i="1" s="1"/>
  <c r="J23" i="1" s="1"/>
  <c r="K23" i="1" s="1"/>
  <c r="D22" i="1"/>
  <c r="E22" i="1" s="1"/>
  <c r="G22" i="1" s="1"/>
  <c r="J22" i="1" s="1"/>
  <c r="K22" i="1" s="1"/>
  <c r="D21" i="1"/>
  <c r="E21" i="1" s="1"/>
  <c r="G21" i="1" s="1"/>
  <c r="D20" i="1"/>
  <c r="E20" i="1" s="1"/>
  <c r="G20" i="1" s="1"/>
  <c r="D19" i="1"/>
  <c r="E19" i="1" s="1"/>
  <c r="G19" i="1" s="1"/>
  <c r="J19" i="1" s="1"/>
  <c r="K19" i="1" s="1"/>
  <c r="D18" i="1"/>
  <c r="E18" i="1" s="1"/>
  <c r="G18" i="1" s="1"/>
  <c r="J18" i="1" s="1"/>
  <c r="K18" i="1" s="1"/>
  <c r="D17" i="1"/>
  <c r="E17" i="1" s="1"/>
  <c r="G17" i="1" s="1"/>
  <c r="I10" i="1"/>
  <c r="I11" i="1"/>
  <c r="I12" i="1"/>
  <c r="I16" i="1" s="1"/>
  <c r="I20" i="1" s="1"/>
  <c r="I24" i="1" s="1"/>
  <c r="I13" i="1"/>
  <c r="I17" i="1" s="1"/>
  <c r="I21" i="1" s="1"/>
  <c r="I25" i="1" s="1"/>
  <c r="I14" i="1"/>
  <c r="I18" i="1" s="1"/>
  <c r="I22" i="1" s="1"/>
  <c r="I15" i="1"/>
  <c r="E9" i="1"/>
  <c r="G9" i="1" s="1"/>
  <c r="J9" i="1" s="1"/>
  <c r="K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H67" i="2"/>
  <c r="G67" i="2"/>
  <c r="F67" i="2"/>
  <c r="E67" i="2"/>
  <c r="D67" i="2"/>
  <c r="J16" i="1" l="1"/>
  <c r="K16" i="1" s="1"/>
  <c r="I26" i="1"/>
  <c r="J24" i="1"/>
  <c r="K24" i="1" s="1"/>
  <c r="J20" i="1"/>
  <c r="K20" i="1" s="1"/>
  <c r="J17" i="1"/>
  <c r="K17" i="1" s="1"/>
  <c r="J21" i="1"/>
  <c r="K21" i="1" s="1"/>
  <c r="J25" i="1"/>
  <c r="K25" i="1" s="1"/>
  <c r="J15" i="1"/>
  <c r="K15" i="1" s="1"/>
  <c r="J11" i="1"/>
  <c r="K11" i="1" s="1"/>
  <c r="J14" i="1"/>
  <c r="K14" i="1" s="1"/>
  <c r="J10" i="1"/>
  <c r="K10" i="1" s="1"/>
  <c r="J13" i="1"/>
  <c r="K13" i="1" s="1"/>
  <c r="J12" i="1"/>
  <c r="K12" i="1" s="1"/>
  <c r="D6" i="1"/>
  <c r="E6" i="1"/>
  <c r="G6" i="1" s="1"/>
  <c r="I6" i="1"/>
  <c r="D7" i="1"/>
  <c r="E7" i="1"/>
  <c r="G7" i="1" s="1"/>
  <c r="J7" i="1" s="1"/>
  <c r="I7" i="1"/>
  <c r="E8" i="1"/>
  <c r="G8" i="1" s="1"/>
  <c r="J8" i="1" s="1"/>
  <c r="K8" i="1" s="1"/>
  <c r="I8" i="1"/>
  <c r="D15" i="1"/>
  <c r="F27" i="1"/>
  <c r="D27" i="1"/>
  <c r="E27" i="1" s="1"/>
  <c r="G27" i="1"/>
  <c r="J27" i="1" s="1"/>
  <c r="K27" i="1" s="1"/>
  <c r="I27" i="1"/>
  <c r="F28" i="1"/>
  <c r="G28" i="1" s="1"/>
  <c r="J28" i="1" s="1"/>
  <c r="K28" i="1" s="1"/>
  <c r="D28" i="1"/>
  <c r="E28" i="1" s="1"/>
  <c r="I28" i="1"/>
  <c r="F29" i="1"/>
  <c r="D29" i="1"/>
  <c r="E29" i="1" s="1"/>
  <c r="G29" i="1" s="1"/>
  <c r="J29" i="1" s="1"/>
  <c r="K29" i="1" s="1"/>
  <c r="I29" i="1"/>
  <c r="F30" i="1"/>
  <c r="D30" i="1"/>
  <c r="E30" i="1"/>
  <c r="G30" i="1" s="1"/>
  <c r="J30" i="1" s="1"/>
  <c r="I30" i="1"/>
  <c r="K30" i="1"/>
  <c r="F31" i="1"/>
  <c r="D31" i="1"/>
  <c r="E31" i="1" s="1"/>
  <c r="G31" i="1"/>
  <c r="J31" i="1" s="1"/>
  <c r="K31" i="1" s="1"/>
  <c r="I31" i="1"/>
  <c r="F32" i="1"/>
  <c r="G32" i="1" s="1"/>
  <c r="J32" i="1" s="1"/>
  <c r="K32" i="1" s="1"/>
  <c r="D32" i="1"/>
  <c r="E32" i="1" s="1"/>
  <c r="I32" i="1"/>
  <c r="F33" i="1"/>
  <c r="D33" i="1"/>
  <c r="E33" i="1" s="1"/>
  <c r="G33" i="1" s="1"/>
  <c r="J33" i="1" s="1"/>
  <c r="K33" i="1" s="1"/>
  <c r="I33" i="1"/>
  <c r="F34" i="1"/>
  <c r="D34" i="1"/>
  <c r="E34" i="1"/>
  <c r="G34" i="1" s="1"/>
  <c r="J34" i="1" s="1"/>
  <c r="I34" i="1"/>
  <c r="K34" i="1"/>
  <c r="F35" i="1"/>
  <c r="D35" i="1"/>
  <c r="E35" i="1" s="1"/>
  <c r="G35" i="1"/>
  <c r="J35" i="1" s="1"/>
  <c r="K35" i="1" s="1"/>
  <c r="I35" i="1"/>
  <c r="F36" i="1"/>
  <c r="G36" i="1" s="1"/>
  <c r="J36" i="1" s="1"/>
  <c r="K36" i="1" s="1"/>
  <c r="D36" i="1"/>
  <c r="E36" i="1" s="1"/>
  <c r="I36" i="1"/>
  <c r="F38" i="1"/>
  <c r="D38" i="1"/>
  <c r="E38" i="1" s="1"/>
  <c r="G38" i="1"/>
  <c r="J38" i="1" s="1"/>
  <c r="K38" i="1" s="1"/>
  <c r="K39" i="1" s="1"/>
  <c r="I38" i="1"/>
  <c r="D40" i="1"/>
  <c r="E40" i="1" s="1"/>
  <c r="G40" i="1"/>
  <c r="J40" i="1" s="1"/>
  <c r="K40" i="1" s="1"/>
  <c r="I40" i="1"/>
  <c r="D41" i="1"/>
  <c r="E41" i="1" s="1"/>
  <c r="G41" i="1" s="1"/>
  <c r="J41" i="1" s="1"/>
  <c r="K41" i="1" s="1"/>
  <c r="I41" i="1"/>
  <c r="F42" i="1"/>
  <c r="D42" i="1"/>
  <c r="E42" i="1"/>
  <c r="G42" i="1" s="1"/>
  <c r="J42" i="1" s="1"/>
  <c r="I42" i="1"/>
  <c r="K42" i="1"/>
  <c r="E43" i="1"/>
  <c r="G43" i="1" s="1"/>
  <c r="J43" i="1" s="1"/>
  <c r="K43" i="1" s="1"/>
  <c r="I43" i="1"/>
  <c r="D32" i="7"/>
  <c r="D33" i="7"/>
  <c r="D56" i="7"/>
  <c r="D57" i="7"/>
  <c r="D58" i="7"/>
  <c r="D51" i="1"/>
  <c r="E51" i="1" s="1"/>
  <c r="G51" i="1"/>
  <c r="J51" i="1" s="1"/>
  <c r="K51" i="1" s="1"/>
  <c r="E7" i="7" s="1"/>
  <c r="I49" i="1"/>
  <c r="I51" i="1" s="1"/>
  <c r="D52" i="1"/>
  <c r="E52" i="1" s="1"/>
  <c r="G52" i="1"/>
  <c r="J52" i="1" s="1"/>
  <c r="K52" i="1" s="1"/>
  <c r="E8" i="7" s="1"/>
  <c r="E27" i="7" s="1"/>
  <c r="I52" i="1"/>
  <c r="D53" i="1"/>
  <c r="E53" i="1" s="1"/>
  <c r="G53" i="1" s="1"/>
  <c r="J53" i="1" s="1"/>
  <c r="K53" i="1" s="1"/>
  <c r="I53" i="1"/>
  <c r="D54" i="1"/>
  <c r="E54" i="1" s="1"/>
  <c r="G54" i="1" s="1"/>
  <c r="F56" i="1"/>
  <c r="D56" i="1"/>
  <c r="E56" i="1" s="1"/>
  <c r="G56" i="1" s="1"/>
  <c r="F57" i="1"/>
  <c r="D57" i="1"/>
  <c r="E57" i="1"/>
  <c r="G57" i="1" s="1"/>
  <c r="J57" i="1" s="1"/>
  <c r="K57" i="1" s="1"/>
  <c r="I57" i="1"/>
  <c r="F58" i="1"/>
  <c r="D58" i="1"/>
  <c r="E58" i="1" s="1"/>
  <c r="G58" i="1" s="1"/>
  <c r="J58" i="1" s="1"/>
  <c r="K58" i="1" s="1"/>
  <c r="I58" i="1"/>
  <c r="F59" i="1"/>
  <c r="G59" i="1" s="1"/>
  <c r="J59" i="1" s="1"/>
  <c r="K59" i="1" s="1"/>
  <c r="D59" i="1"/>
  <c r="E59" i="1" s="1"/>
  <c r="I59" i="1"/>
  <c r="F60" i="1"/>
  <c r="D60" i="1"/>
  <c r="E60" i="1" s="1"/>
  <c r="G60" i="1" s="1"/>
  <c r="J60" i="1" s="1"/>
  <c r="K60" i="1" s="1"/>
  <c r="I60" i="1"/>
  <c r="F61" i="1"/>
  <c r="D61" i="1"/>
  <c r="E61" i="1"/>
  <c r="G61" i="1" s="1"/>
  <c r="J61" i="1" s="1"/>
  <c r="K61" i="1" s="1"/>
  <c r="I61" i="1"/>
  <c r="F62" i="1"/>
  <c r="D62" i="1"/>
  <c r="E62" i="1" s="1"/>
  <c r="G62" i="1" s="1"/>
  <c r="J62" i="1" s="1"/>
  <c r="K62" i="1" s="1"/>
  <c r="I62" i="1"/>
  <c r="F63" i="1"/>
  <c r="D63" i="1"/>
  <c r="E63" i="1" s="1"/>
  <c r="I63" i="1"/>
  <c r="F64" i="1"/>
  <c r="D64" i="1"/>
  <c r="E64" i="1" s="1"/>
  <c r="G64" i="1" s="1"/>
  <c r="J64" i="1" s="1"/>
  <c r="K64" i="1" s="1"/>
  <c r="I64" i="1"/>
  <c r="F65" i="1"/>
  <c r="D65" i="1"/>
  <c r="E65" i="1"/>
  <c r="G65" i="1" s="1"/>
  <c r="J65" i="1" s="1"/>
  <c r="K65" i="1" s="1"/>
  <c r="I65" i="1"/>
  <c r="F67" i="1"/>
  <c r="D67" i="1"/>
  <c r="E67" i="1" s="1"/>
  <c r="G67" i="1" s="1"/>
  <c r="J67" i="1" s="1"/>
  <c r="K67" i="1" s="1"/>
  <c r="K68" i="1" s="1"/>
  <c r="E12" i="7" s="1"/>
  <c r="I67" i="1"/>
  <c r="D69" i="1"/>
  <c r="E69" i="1" s="1"/>
  <c r="I69" i="1"/>
  <c r="D70" i="1"/>
  <c r="E70" i="1" s="1"/>
  <c r="G70" i="1"/>
  <c r="J70" i="1" s="1"/>
  <c r="K70" i="1" s="1"/>
  <c r="I70" i="1"/>
  <c r="F71" i="1"/>
  <c r="D71" i="1"/>
  <c r="E71" i="1" s="1"/>
  <c r="I71" i="1"/>
  <c r="E72" i="1"/>
  <c r="G72" i="1"/>
  <c r="J72" i="1" s="1"/>
  <c r="K72" i="1" s="1"/>
  <c r="I72" i="1"/>
  <c r="E32" i="7"/>
  <c r="E56" i="7"/>
  <c r="E57" i="7"/>
  <c r="E58" i="7"/>
  <c r="D80" i="1"/>
  <c r="E80" i="1"/>
  <c r="G80" i="1" s="1"/>
  <c r="J80" i="1" s="1"/>
  <c r="K80" i="1" s="1"/>
  <c r="I78" i="1"/>
  <c r="I80" i="1" s="1"/>
  <c r="D81" i="1"/>
  <c r="E81" i="1"/>
  <c r="G81" i="1" s="1"/>
  <c r="J81" i="1" s="1"/>
  <c r="K81" i="1" s="1"/>
  <c r="F8" i="7" s="1"/>
  <c r="F27" i="7" s="1"/>
  <c r="I81" i="1"/>
  <c r="D82" i="1"/>
  <c r="E82" i="1" s="1"/>
  <c r="G82" i="1"/>
  <c r="J82" i="1" s="1"/>
  <c r="K82" i="1" s="1"/>
  <c r="F9" i="7" s="1"/>
  <c r="F28" i="7" s="1"/>
  <c r="I82" i="1"/>
  <c r="D83" i="1"/>
  <c r="E83" i="1" s="1"/>
  <c r="G83" i="1" s="1"/>
  <c r="I83" i="1"/>
  <c r="F85" i="1"/>
  <c r="G85" i="1" s="1"/>
  <c r="D85" i="1"/>
  <c r="E85" i="1" s="1"/>
  <c r="I85" i="1"/>
  <c r="F86" i="1"/>
  <c r="D86" i="1"/>
  <c r="E86" i="1" s="1"/>
  <c r="G86" i="1" s="1"/>
  <c r="J86" i="1" s="1"/>
  <c r="K86" i="1" s="1"/>
  <c r="I86" i="1"/>
  <c r="F87" i="1"/>
  <c r="D87" i="1"/>
  <c r="E87" i="1"/>
  <c r="G87" i="1" s="1"/>
  <c r="J87" i="1" s="1"/>
  <c r="I87" i="1"/>
  <c r="K87" i="1"/>
  <c r="F88" i="1"/>
  <c r="D88" i="1"/>
  <c r="E88" i="1" s="1"/>
  <c r="G88" i="1"/>
  <c r="J88" i="1" s="1"/>
  <c r="K88" i="1" s="1"/>
  <c r="I88" i="1"/>
  <c r="F89" i="1"/>
  <c r="G89" i="1" s="1"/>
  <c r="J89" i="1" s="1"/>
  <c r="K89" i="1" s="1"/>
  <c r="D89" i="1"/>
  <c r="E89" i="1" s="1"/>
  <c r="I89" i="1"/>
  <c r="F90" i="1"/>
  <c r="D90" i="1"/>
  <c r="E90" i="1" s="1"/>
  <c r="G90" i="1" s="1"/>
  <c r="J90" i="1" s="1"/>
  <c r="K90" i="1" s="1"/>
  <c r="I90" i="1"/>
  <c r="F91" i="1"/>
  <c r="D91" i="1"/>
  <c r="E91" i="1"/>
  <c r="G91" i="1" s="1"/>
  <c r="J91" i="1" s="1"/>
  <c r="I91" i="1"/>
  <c r="K91" i="1"/>
  <c r="F92" i="1"/>
  <c r="D92" i="1"/>
  <c r="E92" i="1" s="1"/>
  <c r="G92" i="1"/>
  <c r="J92" i="1" s="1"/>
  <c r="K92" i="1" s="1"/>
  <c r="I92" i="1"/>
  <c r="F93" i="1"/>
  <c r="G93" i="1" s="1"/>
  <c r="J93" i="1" s="1"/>
  <c r="K93" i="1" s="1"/>
  <c r="D93" i="1"/>
  <c r="E93" i="1" s="1"/>
  <c r="I93" i="1"/>
  <c r="F94" i="1"/>
  <c r="D94" i="1"/>
  <c r="E94" i="1" s="1"/>
  <c r="G94" i="1" s="1"/>
  <c r="J94" i="1" s="1"/>
  <c r="K94" i="1" s="1"/>
  <c r="I94" i="1"/>
  <c r="F96" i="1"/>
  <c r="D96" i="1"/>
  <c r="E96" i="1" s="1"/>
  <c r="I96" i="1"/>
  <c r="D98" i="1"/>
  <c r="E98" i="1" s="1"/>
  <c r="I98" i="1"/>
  <c r="D99" i="1"/>
  <c r="E99" i="1"/>
  <c r="G99" i="1" s="1"/>
  <c r="J99" i="1" s="1"/>
  <c r="I99" i="1"/>
  <c r="K99" i="1"/>
  <c r="F100" i="1"/>
  <c r="D100" i="1"/>
  <c r="E100" i="1"/>
  <c r="G100" i="1"/>
  <c r="J100" i="1" s="1"/>
  <c r="K100" i="1" s="1"/>
  <c r="I100" i="1"/>
  <c r="E101" i="1"/>
  <c r="G101" i="1" s="1"/>
  <c r="J101" i="1" s="1"/>
  <c r="I101" i="1"/>
  <c r="K101" i="1"/>
  <c r="F32" i="7"/>
  <c r="F56" i="7"/>
  <c r="F57" i="7"/>
  <c r="F58" i="7"/>
  <c r="D109" i="1"/>
  <c r="E109" i="1" s="1"/>
  <c r="G109" i="1" s="1"/>
  <c r="J109" i="1" s="1"/>
  <c r="K109" i="1" s="1"/>
  <c r="I107" i="1"/>
  <c r="I109" i="1"/>
  <c r="D110" i="1"/>
  <c r="E110" i="1" s="1"/>
  <c r="G110" i="1" s="1"/>
  <c r="J110" i="1" s="1"/>
  <c r="K110" i="1" s="1"/>
  <c r="I110" i="1"/>
  <c r="D111" i="1"/>
  <c r="E111" i="1"/>
  <c r="G111" i="1" s="1"/>
  <c r="J111" i="1" s="1"/>
  <c r="K111" i="1" s="1"/>
  <c r="G9" i="7" s="1"/>
  <c r="G28" i="7" s="1"/>
  <c r="I111" i="1"/>
  <c r="D112" i="1"/>
  <c r="E112" i="1" s="1"/>
  <c r="G112" i="1" s="1"/>
  <c r="J112" i="1" s="1"/>
  <c r="K112" i="1" s="1"/>
  <c r="I112" i="1"/>
  <c r="F114" i="1"/>
  <c r="D114" i="1"/>
  <c r="E114" i="1"/>
  <c r="G114" i="1"/>
  <c r="I114" i="1"/>
  <c r="F115" i="1"/>
  <c r="D115" i="1"/>
  <c r="E115" i="1" s="1"/>
  <c r="E124" i="1" s="1"/>
  <c r="I115" i="1"/>
  <c r="F116" i="1"/>
  <c r="D116" i="1"/>
  <c r="E116" i="1" s="1"/>
  <c r="I116" i="1"/>
  <c r="F117" i="1"/>
  <c r="D117" i="1"/>
  <c r="E117" i="1"/>
  <c r="G117" i="1" s="1"/>
  <c r="J117" i="1" s="1"/>
  <c r="K117" i="1" s="1"/>
  <c r="I117" i="1"/>
  <c r="F118" i="1"/>
  <c r="D118" i="1"/>
  <c r="E118" i="1"/>
  <c r="G118" i="1"/>
  <c r="J118" i="1" s="1"/>
  <c r="K118" i="1" s="1"/>
  <c r="I118" i="1"/>
  <c r="F119" i="1"/>
  <c r="D119" i="1"/>
  <c r="E119" i="1" s="1"/>
  <c r="I119" i="1"/>
  <c r="F120" i="1"/>
  <c r="D120" i="1"/>
  <c r="E120" i="1" s="1"/>
  <c r="I120" i="1"/>
  <c r="F121" i="1"/>
  <c r="D121" i="1"/>
  <c r="E121" i="1"/>
  <c r="G121" i="1" s="1"/>
  <c r="J121" i="1" s="1"/>
  <c r="K121" i="1" s="1"/>
  <c r="I121" i="1"/>
  <c r="F122" i="1"/>
  <c r="G122" i="1" s="1"/>
  <c r="J122" i="1" s="1"/>
  <c r="K122" i="1" s="1"/>
  <c r="D122" i="1"/>
  <c r="E122" i="1"/>
  <c r="I122" i="1"/>
  <c r="F123" i="1"/>
  <c r="D123" i="1"/>
  <c r="E123" i="1"/>
  <c r="G123" i="1"/>
  <c r="J123" i="1" s="1"/>
  <c r="K123" i="1" s="1"/>
  <c r="I123" i="1"/>
  <c r="F125" i="1"/>
  <c r="G125" i="1" s="1"/>
  <c r="J125" i="1" s="1"/>
  <c r="D125" i="1"/>
  <c r="E125" i="1"/>
  <c r="I125" i="1"/>
  <c r="D127" i="1"/>
  <c r="E127" i="1"/>
  <c r="I127" i="1"/>
  <c r="D128" i="1"/>
  <c r="E128" i="1"/>
  <c r="G128" i="1"/>
  <c r="I128" i="1"/>
  <c r="F129" i="1"/>
  <c r="D129" i="1"/>
  <c r="E129" i="1" s="1"/>
  <c r="I129" i="1"/>
  <c r="E130" i="1"/>
  <c r="G130" i="1"/>
  <c r="J130" i="1" s="1"/>
  <c r="K130" i="1" s="1"/>
  <c r="I130" i="1"/>
  <c r="G32" i="7"/>
  <c r="G56" i="7"/>
  <c r="G57" i="7"/>
  <c r="G58" i="7"/>
  <c r="D138" i="1"/>
  <c r="E138" i="1"/>
  <c r="G138" i="1"/>
  <c r="J138" i="1" s="1"/>
  <c r="I136" i="1"/>
  <c r="I138" i="1"/>
  <c r="D139" i="1"/>
  <c r="E139" i="1"/>
  <c r="G139" i="1" s="1"/>
  <c r="I139" i="1"/>
  <c r="D140" i="1"/>
  <c r="E140" i="1"/>
  <c r="G140" i="1"/>
  <c r="I140" i="1"/>
  <c r="D141" i="1"/>
  <c r="E141" i="1" s="1"/>
  <c r="G141" i="1" s="1"/>
  <c r="I141" i="1"/>
  <c r="J141" i="1"/>
  <c r="K141" i="1" s="1"/>
  <c r="H10" i="7" s="1"/>
  <c r="H29" i="7" s="1"/>
  <c r="F143" i="1"/>
  <c r="D143" i="1"/>
  <c r="E143" i="1" s="1"/>
  <c r="I143" i="1"/>
  <c r="F144" i="1"/>
  <c r="D144" i="1"/>
  <c r="E144" i="1"/>
  <c r="I144" i="1"/>
  <c r="F145" i="1"/>
  <c r="D145" i="1"/>
  <c r="E145" i="1"/>
  <c r="G145" i="1"/>
  <c r="J145" i="1" s="1"/>
  <c r="I145" i="1"/>
  <c r="K145" i="1"/>
  <c r="F146" i="1"/>
  <c r="D146" i="1"/>
  <c r="E146" i="1"/>
  <c r="G146" i="1"/>
  <c r="J146" i="1" s="1"/>
  <c r="K146" i="1" s="1"/>
  <c r="I146" i="1"/>
  <c r="F147" i="1"/>
  <c r="D147" i="1"/>
  <c r="E147" i="1" s="1"/>
  <c r="I147" i="1"/>
  <c r="F148" i="1"/>
  <c r="D148" i="1"/>
  <c r="E148" i="1"/>
  <c r="I148" i="1"/>
  <c r="F149" i="1"/>
  <c r="D149" i="1"/>
  <c r="E149" i="1"/>
  <c r="G149" i="1"/>
  <c r="J149" i="1" s="1"/>
  <c r="K149" i="1" s="1"/>
  <c r="I149" i="1"/>
  <c r="F150" i="1"/>
  <c r="G150" i="1" s="1"/>
  <c r="J150" i="1" s="1"/>
  <c r="K150" i="1" s="1"/>
  <c r="D150" i="1"/>
  <c r="E150" i="1"/>
  <c r="I150" i="1"/>
  <c r="F151" i="1"/>
  <c r="D151" i="1"/>
  <c r="E151" i="1" s="1"/>
  <c r="I151" i="1"/>
  <c r="F152" i="1"/>
  <c r="D152" i="1"/>
  <c r="E152" i="1" s="1"/>
  <c r="E153" i="1" s="1"/>
  <c r="I152" i="1"/>
  <c r="F154" i="1"/>
  <c r="D154" i="1"/>
  <c r="E154" i="1" s="1"/>
  <c r="I154" i="1"/>
  <c r="D156" i="1"/>
  <c r="E156" i="1" s="1"/>
  <c r="I156" i="1"/>
  <c r="D157" i="1"/>
  <c r="E157" i="1"/>
  <c r="G157" i="1"/>
  <c r="J157" i="1" s="1"/>
  <c r="K157" i="1" s="1"/>
  <c r="I157" i="1"/>
  <c r="F158" i="1"/>
  <c r="G158" i="1" s="1"/>
  <c r="J158" i="1" s="1"/>
  <c r="K158" i="1" s="1"/>
  <c r="D158" i="1"/>
  <c r="E158" i="1"/>
  <c r="I158" i="1"/>
  <c r="E159" i="1"/>
  <c r="G159" i="1"/>
  <c r="J159" i="1" s="1"/>
  <c r="K159" i="1" s="1"/>
  <c r="I159" i="1"/>
  <c r="H32" i="7"/>
  <c r="H56" i="7"/>
  <c r="H57" i="7"/>
  <c r="H58" i="7"/>
  <c r="O28" i="3"/>
  <c r="O29" i="3"/>
  <c r="D65" i="2"/>
  <c r="D66" i="2"/>
  <c r="D70" i="2"/>
  <c r="E8" i="2"/>
  <c r="E31" i="2" s="1"/>
  <c r="E12" i="2"/>
  <c r="E65" i="2"/>
  <c r="E66" i="2"/>
  <c r="E70" i="2"/>
  <c r="F8" i="2"/>
  <c r="F31" i="2" s="1"/>
  <c r="F9" i="2"/>
  <c r="F32" i="2" s="1"/>
  <c r="F65" i="2"/>
  <c r="F66" i="2"/>
  <c r="F70" i="2"/>
  <c r="G65" i="2"/>
  <c r="G52" i="2" s="1"/>
  <c r="G66" i="2"/>
  <c r="G70" i="2"/>
  <c r="H65" i="2"/>
  <c r="H66" i="2"/>
  <c r="H70" i="2"/>
  <c r="C153" i="1"/>
  <c r="C160" i="1"/>
  <c r="E155" i="1"/>
  <c r="C155" i="1"/>
  <c r="C124" i="1"/>
  <c r="C131" i="1"/>
  <c r="E126" i="1"/>
  <c r="C126" i="1"/>
  <c r="C95" i="1"/>
  <c r="C102" i="1"/>
  <c r="E97" i="1"/>
  <c r="C97" i="1"/>
  <c r="J55" i="1"/>
  <c r="C66" i="1"/>
  <c r="C75" i="1" s="1"/>
  <c r="C73" i="1"/>
  <c r="E68" i="1"/>
  <c r="C68" i="1"/>
  <c r="P48" i="1"/>
  <c r="J44" i="1"/>
  <c r="G44" i="1"/>
  <c r="E44" i="1"/>
  <c r="C37" i="1"/>
  <c r="C46" i="1" s="1"/>
  <c r="C44" i="1"/>
  <c r="Q31" i="1"/>
  <c r="J39" i="1"/>
  <c r="G39" i="1"/>
  <c r="E39" i="1"/>
  <c r="C39" i="1"/>
  <c r="D53" i="2" l="1"/>
  <c r="H51" i="2"/>
  <c r="G51" i="2"/>
  <c r="G53" i="2"/>
  <c r="H54" i="2"/>
  <c r="G54" i="2"/>
  <c r="D54" i="2"/>
  <c r="D52" i="2"/>
  <c r="E54" i="2"/>
  <c r="E53" i="2"/>
  <c r="E51" i="2"/>
  <c r="E52" i="2"/>
  <c r="G10" i="7"/>
  <c r="G29" i="7" s="1"/>
  <c r="G10" i="2"/>
  <c r="G33" i="2" s="1"/>
  <c r="J6" i="1"/>
  <c r="G26" i="1"/>
  <c r="D10" i="7"/>
  <c r="D29" i="7" s="1"/>
  <c r="K7" i="1"/>
  <c r="D8" i="7" s="1"/>
  <c r="D27" i="7" s="1"/>
  <c r="D10" i="2"/>
  <c r="D33" i="2" s="1"/>
  <c r="J139" i="1"/>
  <c r="K139" i="1" s="1"/>
  <c r="G142" i="1"/>
  <c r="K138" i="1"/>
  <c r="J142" i="1"/>
  <c r="K125" i="1"/>
  <c r="K126" i="1" s="1"/>
  <c r="J126" i="1"/>
  <c r="J114" i="1"/>
  <c r="G66" i="1"/>
  <c r="G68" i="1"/>
  <c r="C133" i="1"/>
  <c r="J113" i="1"/>
  <c r="G9" i="2"/>
  <c r="G32" i="2" s="1"/>
  <c r="G152" i="1"/>
  <c r="J152" i="1" s="1"/>
  <c r="K152" i="1" s="1"/>
  <c r="G151" i="1"/>
  <c r="J151" i="1" s="1"/>
  <c r="K151" i="1" s="1"/>
  <c r="G127" i="1"/>
  <c r="E131" i="1"/>
  <c r="E133" i="1" s="1"/>
  <c r="G37" i="1"/>
  <c r="G55" i="1"/>
  <c r="G84" i="1"/>
  <c r="G126" i="1"/>
  <c r="G113" i="1"/>
  <c r="E160" i="1"/>
  <c r="E162" i="1" s="1"/>
  <c r="G156" i="1"/>
  <c r="G148" i="1"/>
  <c r="J148" i="1" s="1"/>
  <c r="K148" i="1" s="1"/>
  <c r="G147" i="1"/>
  <c r="J147" i="1" s="1"/>
  <c r="K147" i="1" s="1"/>
  <c r="G119" i="1"/>
  <c r="J119" i="1" s="1"/>
  <c r="K119" i="1" s="1"/>
  <c r="G96" i="1"/>
  <c r="J85" i="1"/>
  <c r="G95" i="1"/>
  <c r="G69" i="1"/>
  <c r="E73" i="1"/>
  <c r="D12" i="7"/>
  <c r="D12" i="2"/>
  <c r="G8" i="7"/>
  <c r="G27" i="7" s="1"/>
  <c r="G8" i="2"/>
  <c r="G31" i="2" s="1"/>
  <c r="F7" i="7"/>
  <c r="F7" i="2"/>
  <c r="F30" i="2" s="1"/>
  <c r="E9" i="7"/>
  <c r="E28" i="7" s="1"/>
  <c r="E9" i="2"/>
  <c r="E32" i="2" s="1"/>
  <c r="D9" i="7"/>
  <c r="D9" i="2"/>
  <c r="D32" i="2" s="1"/>
  <c r="C104" i="1"/>
  <c r="J84" i="1"/>
  <c r="H10" i="2"/>
  <c r="H33" i="2" s="1"/>
  <c r="J140" i="1"/>
  <c r="K140" i="1" s="1"/>
  <c r="G129" i="1"/>
  <c r="J129" i="1" s="1"/>
  <c r="K129" i="1" s="1"/>
  <c r="G7" i="7"/>
  <c r="G7" i="2"/>
  <c r="G30" i="2" s="1"/>
  <c r="K113" i="1"/>
  <c r="E26" i="7"/>
  <c r="J37" i="1"/>
  <c r="J68" i="1"/>
  <c r="E37" i="1"/>
  <c r="E46" i="1" s="1"/>
  <c r="E66" i="1"/>
  <c r="E75" i="1" s="1"/>
  <c r="E95" i="1"/>
  <c r="E104" i="1" s="1"/>
  <c r="C162" i="1"/>
  <c r="E7" i="2"/>
  <c r="E30" i="2" s="1"/>
  <c r="G154" i="1"/>
  <c r="G144" i="1"/>
  <c r="J144" i="1" s="1"/>
  <c r="K144" i="1" s="1"/>
  <c r="G143" i="1"/>
  <c r="J128" i="1"/>
  <c r="K128" i="1" s="1"/>
  <c r="G98" i="1"/>
  <c r="E102" i="1"/>
  <c r="G63" i="1"/>
  <c r="J63" i="1" s="1"/>
  <c r="K63" i="1" s="1"/>
  <c r="G120" i="1"/>
  <c r="J120" i="1" s="1"/>
  <c r="K120" i="1" s="1"/>
  <c r="G115" i="1"/>
  <c r="J115" i="1" s="1"/>
  <c r="K115" i="1" s="1"/>
  <c r="J83" i="1"/>
  <c r="K83" i="1" s="1"/>
  <c r="K44" i="1"/>
  <c r="K37" i="1"/>
  <c r="G116" i="1"/>
  <c r="J116" i="1" s="1"/>
  <c r="K116" i="1" s="1"/>
  <c r="G71" i="1"/>
  <c r="J71" i="1" s="1"/>
  <c r="K71" i="1" s="1"/>
  <c r="I56" i="1"/>
  <c r="J56" i="1" s="1"/>
  <c r="I54" i="1"/>
  <c r="J54" i="1" s="1"/>
  <c r="K54" i="1" s="1"/>
  <c r="D51" i="2" l="1"/>
  <c r="H52" i="2"/>
  <c r="H53" i="2"/>
  <c r="F53" i="2"/>
  <c r="F52" i="2"/>
  <c r="F51" i="2"/>
  <c r="F54" i="2"/>
  <c r="K6" i="1"/>
  <c r="J26" i="1"/>
  <c r="P34" i="1"/>
  <c r="O40" i="1" s="1"/>
  <c r="P37" i="1"/>
  <c r="D8" i="2"/>
  <c r="D31" i="2" s="1"/>
  <c r="G46" i="1"/>
  <c r="J46" i="1"/>
  <c r="K56" i="1"/>
  <c r="K66" i="1" s="1"/>
  <c r="J66" i="1"/>
  <c r="H9" i="2"/>
  <c r="H32" i="2" s="1"/>
  <c r="H9" i="7"/>
  <c r="H28" i="7" s="1"/>
  <c r="K114" i="1"/>
  <c r="K124" i="1" s="1"/>
  <c r="J124" i="1"/>
  <c r="F26" i="7"/>
  <c r="D13" i="7"/>
  <c r="D13" i="2"/>
  <c r="G153" i="1"/>
  <c r="G162" i="1" s="1"/>
  <c r="J143" i="1"/>
  <c r="G26" i="7"/>
  <c r="G63" i="7" s="1"/>
  <c r="J96" i="1"/>
  <c r="G97" i="1"/>
  <c r="G160" i="1"/>
  <c r="J156" i="1"/>
  <c r="G104" i="1"/>
  <c r="J127" i="1"/>
  <c r="G131" i="1"/>
  <c r="G133" i="1" s="1"/>
  <c r="G12" i="7"/>
  <c r="G12" i="2"/>
  <c r="E10" i="7"/>
  <c r="E10" i="2"/>
  <c r="E33" i="2" s="1"/>
  <c r="J98" i="1"/>
  <c r="G102" i="1"/>
  <c r="J154" i="1"/>
  <c r="G155" i="1"/>
  <c r="D11" i="7"/>
  <c r="D11" i="2"/>
  <c r="K55" i="1"/>
  <c r="D28" i="7"/>
  <c r="K85" i="1"/>
  <c r="K95" i="1" s="1"/>
  <c r="J95" i="1"/>
  <c r="F10" i="7"/>
  <c r="F29" i="7" s="1"/>
  <c r="F10" i="2"/>
  <c r="F33" i="2" s="1"/>
  <c r="K84" i="1"/>
  <c r="J69" i="1"/>
  <c r="G73" i="1"/>
  <c r="G75" i="1" s="1"/>
  <c r="G124" i="1"/>
  <c r="H7" i="7"/>
  <c r="K142" i="1"/>
  <c r="H7" i="2"/>
  <c r="H30" i="2" s="1"/>
  <c r="H8" i="2"/>
  <c r="H31" i="2" s="1"/>
  <c r="H8" i="7"/>
  <c r="H27" i="7" s="1"/>
  <c r="D7" i="7" l="1"/>
  <c r="D26" i="7" s="1"/>
  <c r="D63" i="7" s="1"/>
  <c r="K26" i="1"/>
  <c r="K46" i="1" s="1"/>
  <c r="D7" i="2"/>
  <c r="D30" i="2" s="1"/>
  <c r="J104" i="1"/>
  <c r="K98" i="1"/>
  <c r="K102" i="1" s="1"/>
  <c r="J102" i="1"/>
  <c r="G11" i="7"/>
  <c r="G11" i="2"/>
  <c r="K127" i="1"/>
  <c r="K131" i="1" s="1"/>
  <c r="J131" i="1"/>
  <c r="J133" i="1" s="1"/>
  <c r="F11" i="7"/>
  <c r="F11" i="2"/>
  <c r="K154" i="1"/>
  <c r="K155" i="1" s="1"/>
  <c r="J155" i="1"/>
  <c r="E29" i="7"/>
  <c r="E63" i="7" s="1"/>
  <c r="K96" i="1"/>
  <c r="K97" i="1" s="1"/>
  <c r="J97" i="1"/>
  <c r="J75" i="1"/>
  <c r="H26" i="7"/>
  <c r="H63" i="7" s="1"/>
  <c r="K69" i="1"/>
  <c r="K73" i="1" s="1"/>
  <c r="J73" i="1"/>
  <c r="K104" i="1"/>
  <c r="K156" i="1"/>
  <c r="K160" i="1" s="1"/>
  <c r="J160" i="1"/>
  <c r="K143" i="1"/>
  <c r="K153" i="1" s="1"/>
  <c r="J153" i="1"/>
  <c r="F63" i="7"/>
  <c r="E11" i="7"/>
  <c r="E11" i="2"/>
  <c r="D19" i="2" l="1"/>
  <c r="D47" i="2" s="1"/>
  <c r="D76" i="2" s="1"/>
  <c r="D77" i="2" s="1"/>
  <c r="D80" i="2" s="1"/>
  <c r="D19" i="7"/>
  <c r="D64" i="7" s="1"/>
  <c r="D65" i="7" s="1"/>
  <c r="D67" i="7" s="1"/>
  <c r="J63" i="7"/>
  <c r="E13" i="7"/>
  <c r="E19" i="7" s="1"/>
  <c r="E13" i="2"/>
  <c r="E19" i="2" s="1"/>
  <c r="E47" i="2" s="1"/>
  <c r="E76" i="2" s="1"/>
  <c r="H13" i="7"/>
  <c r="H13" i="2"/>
  <c r="G13" i="2"/>
  <c r="G19" i="2" s="1"/>
  <c r="G13" i="7"/>
  <c r="G19" i="7" s="1"/>
  <c r="G64" i="7" s="1"/>
  <c r="K133" i="1"/>
  <c r="J162" i="1"/>
  <c r="K75" i="1"/>
  <c r="F13" i="7"/>
  <c r="F13" i="2"/>
  <c r="H11" i="7"/>
  <c r="H11" i="2"/>
  <c r="K162" i="1"/>
  <c r="F12" i="7"/>
  <c r="F12" i="2"/>
  <c r="H12" i="2"/>
  <c r="H12" i="7"/>
  <c r="G47" i="2" l="1"/>
  <c r="G76" i="2" s="1"/>
  <c r="G77" i="2" s="1"/>
  <c r="G80" i="2" s="1"/>
  <c r="H19" i="2"/>
  <c r="G65" i="7"/>
  <c r="G67" i="7" s="1"/>
  <c r="E77" i="2"/>
  <c r="F19" i="2"/>
  <c r="E64" i="7"/>
  <c r="H19" i="7"/>
  <c r="H64" i="7" s="1"/>
  <c r="F19" i="7"/>
  <c r="F64" i="7" s="1"/>
  <c r="H47" i="2" l="1"/>
  <c r="H76" i="2" s="1"/>
  <c r="H77" i="2" s="1"/>
  <c r="H80" i="2" s="1"/>
  <c r="F47" i="2"/>
  <c r="F76" i="2" s="1"/>
  <c r="E65" i="7"/>
  <c r="E67" i="7"/>
  <c r="H65" i="7"/>
  <c r="H67" i="7" s="1"/>
  <c r="E80" i="2"/>
  <c r="F65" i="7"/>
  <c r="F67" i="7" s="1"/>
  <c r="J19" i="7"/>
  <c r="J19" i="2"/>
  <c r="J76" i="2" l="1"/>
  <c r="F77" i="2"/>
  <c r="F80" i="2" s="1"/>
  <c r="J80" i="2" s="1"/>
  <c r="J67" i="7"/>
</calcChain>
</file>

<file path=xl/comments1.xml><?xml version="1.0" encoding="utf-8"?>
<comments xmlns="http://schemas.openxmlformats.org/spreadsheetml/2006/main">
  <authors>
    <author>Estrade, Danielle (FR - Paris)</author>
  </authors>
  <commentList>
    <comment ref="B30" authorId="0" shapeId="0">
      <text>
        <r>
          <rPr>
            <sz val="9"/>
            <color indexed="81"/>
            <rFont val="Tahoma"/>
            <charset val="1"/>
          </rPr>
          <t xml:space="preserve">commerciaux : commissions versées
</t>
        </r>
      </text>
    </comment>
    <comment ref="B37" authorId="0" shapeId="0">
      <text>
        <r>
          <rPr>
            <b/>
            <sz val="9"/>
            <color indexed="81"/>
            <rFont val="Tahoma"/>
            <charset val="1"/>
          </rPr>
          <t>5%</t>
        </r>
      </text>
    </comment>
    <comment ref="B38" authorId="0" shapeId="0">
      <text>
        <r>
          <rPr>
            <b/>
            <sz val="9"/>
            <color indexed="81"/>
            <rFont val="Tahoma"/>
            <charset val="1"/>
          </rPr>
          <t>2%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7" authorId="0" shapeId="0">
      <text>
        <r>
          <rPr>
            <b/>
            <sz val="9"/>
            <color indexed="81"/>
            <rFont val="Tahoma"/>
            <charset val="1"/>
          </rPr>
          <t>1ère année inférieure à 180KE de CA pas de CVAE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<sst xmlns="http://schemas.openxmlformats.org/spreadsheetml/2006/main" count="649" uniqueCount="392">
  <si>
    <t>32 sites Internet de données pour réaliser une étude de marché</t>
  </si>
  <si>
    <t>CA attendu</t>
  </si>
  <si>
    <t>http://lentreprise.lexpress.fr/creation-entreprise/etapes-creation/32-sites-internet-de-donnees-pour-realiser-une-etude-de-marche_1526536.html</t>
  </si>
  <si>
    <t>Création du chiffre d'affaire</t>
  </si>
  <si>
    <t>Étude de marché : 5 sites incontournables</t>
  </si>
  <si>
    <t>http://www.my-business-plan.fr/sites-etude-marche</t>
  </si>
  <si>
    <t>Thérapies praticables à distance</t>
  </si>
  <si>
    <t>Métiers praticables à distance</t>
  </si>
  <si>
    <t>Nombre de consultations par an</t>
  </si>
  <si>
    <t>Nombre de patients</t>
  </si>
  <si>
    <t>Nombre de thérapeutes</t>
  </si>
  <si>
    <t>Source</t>
  </si>
  <si>
    <t>Taille du marché</t>
  </si>
  <si>
    <t>Volume du marché</t>
  </si>
  <si>
    <t>EFT</t>
  </si>
  <si>
    <t>Praticien EFT</t>
  </si>
  <si>
    <t>annuaire des thérapeutes</t>
  </si>
  <si>
    <t>Quel est la taille de ce marché ? (en valeur et en volume)</t>
  </si>
  <si>
    <t>Année 1</t>
  </si>
  <si>
    <t>Coaching professionnel</t>
  </si>
  <si>
    <t>Coach professionnel</t>
  </si>
  <si>
    <t>Quel est le taux de croissance de ce marché ?</t>
  </si>
  <si>
    <t>Sophrologie</t>
  </si>
  <si>
    <t>Sophrologue</t>
  </si>
  <si>
    <t>PNL</t>
  </si>
  <si>
    <t>Praticien PNL</t>
  </si>
  <si>
    <t>À quelle étape du cycle de vie se trouve-t-il ? (démarrage, croissance, maturité, déclin)</t>
  </si>
  <si>
    <t>Coaching</t>
  </si>
  <si>
    <t>Coach</t>
  </si>
  <si>
    <t>Sophro-analyse</t>
  </si>
  <si>
    <t>Sophro-analyste</t>
  </si>
  <si>
    <t>Coaching Santé</t>
  </si>
  <si>
    <t>Coach santé</t>
  </si>
  <si>
    <t>Année 2</t>
  </si>
  <si>
    <t>Comment caractériser la clientèle ?</t>
  </si>
  <si>
    <t>Psychologie du travail</t>
  </si>
  <si>
    <t>Année 3</t>
  </si>
  <si>
    <t>Psychologue du travail</t>
  </si>
  <si>
    <t>Année 4</t>
  </si>
  <si>
    <t>Psychologie</t>
  </si>
  <si>
    <t>Psychologue</t>
  </si>
  <si>
    <t>6 000 000</t>
  </si>
  <si>
    <t>57854 (7000 en libéral)</t>
  </si>
  <si>
    <t>Statista</t>
  </si>
  <si>
    <t>Quelle est la rentabilité du marché ?</t>
  </si>
  <si>
    <t>Natutopathie</t>
  </si>
  <si>
    <t>Naturopathe</t>
  </si>
  <si>
    <t>Coaching de vie</t>
  </si>
  <si>
    <t>Coach de vie</t>
  </si>
  <si>
    <t>Quels sont les déterminants du marché ?</t>
  </si>
  <si>
    <t>Diététique</t>
  </si>
  <si>
    <t>Diététitien</t>
  </si>
  <si>
    <t>Relaxologie</t>
  </si>
  <si>
    <t>Relaxologue</t>
  </si>
  <si>
    <t>Hypnose</t>
  </si>
  <si>
    <t>Praticien en Hypnose</t>
  </si>
  <si>
    <t>Année 5</t>
  </si>
  <si>
    <t>millions €</t>
  </si>
  <si>
    <t>Orthophonie</t>
  </si>
  <si>
    <t>Orthophoniste</t>
  </si>
  <si>
    <t>marché</t>
  </si>
  <si>
    <t>Gelstat</t>
  </si>
  <si>
    <t>en ligne</t>
  </si>
  <si>
    <t>POSTES</t>
  </si>
  <si>
    <t>Nutrition</t>
  </si>
  <si>
    <t>Nutritionniste</t>
  </si>
  <si>
    <t>on prends 20% du marché</t>
  </si>
  <si>
    <t>Bilan orientation scolaire</t>
  </si>
  <si>
    <t>Biofeedback</t>
  </si>
  <si>
    <t>Aromathérapies</t>
  </si>
  <si>
    <t>Aromathérapie</t>
  </si>
  <si>
    <t>Nombre de psy en france par région en 2016</t>
  </si>
  <si>
    <t>Nombre de personnes en 2015</t>
  </si>
  <si>
    <t>Brain Gym</t>
  </si>
  <si>
    <t>https://fr.statista.com/statistiques/588982/psychologues-region-france/</t>
  </si>
  <si>
    <t>Méditation</t>
  </si>
  <si>
    <t>Instructeur en Méditation</t>
  </si>
  <si>
    <t>Nombre de psy par département en france en 2016</t>
  </si>
  <si>
    <t>Deep PEAT</t>
  </si>
  <si>
    <t>Pratitien Deep PEAT</t>
  </si>
  <si>
    <t>https://fr.statista.com/statistiques/589118/psychologues-departement-france/</t>
  </si>
  <si>
    <t>Chiffre d'affaire consultations (10€)</t>
  </si>
  <si>
    <t>Thérapie systémique</t>
  </si>
  <si>
    <t>Praticien en thérapie systémique</t>
  </si>
  <si>
    <t>Thérapie de couple</t>
  </si>
  <si>
    <t>Praticien en thérapie de couple</t>
  </si>
  <si>
    <t>Analyse transactionelle</t>
  </si>
  <si>
    <t>Analyse transactionnelle</t>
  </si>
  <si>
    <t>TCC (Thérapie cognitive et comportementale)</t>
  </si>
  <si>
    <t>Praticien en thérapie cognitive et comportementale</t>
  </si>
  <si>
    <t>CNV (communication non violente)</t>
  </si>
  <si>
    <t>Praticien en communication non violente (CNV)</t>
  </si>
  <si>
    <t>Somathérapie</t>
  </si>
  <si>
    <t>Ceux qui consultent</t>
  </si>
  <si>
    <t>Somathérapeute</t>
  </si>
  <si>
    <t>Nbre de pers. qui consultent</t>
  </si>
  <si>
    <t>Taux de transformation</t>
  </si>
  <si>
    <t>nbre usagers</t>
  </si>
  <si>
    <t>Entreprises démarchées par le commercial 1</t>
  </si>
  <si>
    <t>Frais tech</t>
  </si>
  <si>
    <t>Consultations par usager</t>
  </si>
  <si>
    <t>Consultations</t>
  </si>
  <si>
    <t>CA Consultations</t>
  </si>
  <si>
    <t>Commercial entreprises 1</t>
  </si>
  <si>
    <t>Psychologues en ligne Marché francophone</t>
  </si>
  <si>
    <t>Nom commercial</t>
  </si>
  <si>
    <t>Nom société</t>
  </si>
  <si>
    <t>Code RCS</t>
  </si>
  <si>
    <t>Site internet</t>
  </si>
  <si>
    <t>Création</t>
  </si>
  <si>
    <t>Levée de fond</t>
  </si>
  <si>
    <t>Chiffre d'affaire 2015</t>
  </si>
  <si>
    <t>Résultat net 2015</t>
  </si>
  <si>
    <t>Marge</t>
  </si>
  <si>
    <t>Part de marché</t>
  </si>
  <si>
    <t>Croissance annuelle</t>
  </si>
  <si>
    <t>Part des exportations</t>
  </si>
  <si>
    <t>Page Facebook</t>
  </si>
  <si>
    <t>likes sur facebook</t>
  </si>
  <si>
    <t>Business Model</t>
  </si>
  <si>
    <t>Fonctionnalités ou contenu intéressant</t>
  </si>
  <si>
    <t>Sources - Manageo</t>
  </si>
  <si>
    <t>Sources - Société.com</t>
  </si>
  <si>
    <t>Sources - Infogreffe</t>
  </si>
  <si>
    <t>Articles</t>
  </si>
  <si>
    <t>Autres</t>
  </si>
  <si>
    <t>Ma french start up</t>
  </si>
  <si>
    <t>Tonpsy</t>
  </si>
  <si>
    <t>JALYJO</t>
  </si>
  <si>
    <t>789036191 Toulouse</t>
  </si>
  <si>
    <t>https://tonpsy.fr/</t>
  </si>
  <si>
    <t>Entreprises démarchées par le commercial 2</t>
  </si>
  <si>
    <t>20 000 €</t>
  </si>
  <si>
    <t>https://www.facebook.com/Tonpsy/</t>
  </si>
  <si>
    <t>Abonnement thérapeute 72€/an + 25% sur chaque consultation</t>
  </si>
  <si>
    <t>CGV/CGU</t>
  </si>
  <si>
    <t>Entreprises démarchées par le commercial 3</t>
  </si>
  <si>
    <t>http://www.manageo.fr/fiche_info/789036191/11/jalyjo.html</t>
  </si>
  <si>
    <t>http://www.societe.com/societe/jalyjo-789036191.html</t>
  </si>
  <si>
    <t>https://www.infogreffe.fr/entreprise-societe/789036191-jalyjo</t>
  </si>
  <si>
    <t>https://fr.sparkup.fr/projects/346/TonPsy</t>
  </si>
  <si>
    <t>Psychologika</t>
  </si>
  <si>
    <t>SABIAS KONSULT</t>
  </si>
  <si>
    <t>752 387 639 RCS Antibes</t>
  </si>
  <si>
    <t>https://www.psychologika.com/</t>
  </si>
  <si>
    <t>BA06 innovation en action</t>
  </si>
  <si>
    <t>https://www.facebook.com/sabiaskonsult/</t>
  </si>
  <si>
    <t>Ratio Usagers - Intervenants</t>
  </si>
  <si>
    <t>http://www.manageo.fr/fiche_info/752387639/20/sabias-konsult.html</t>
  </si>
  <si>
    <t>http://www.societe.com/societe/sabias-konsult-752387639.html</t>
  </si>
  <si>
    <t>https://www.infogreffe.fr/entreprise-societe/752387639-sabias-konsult-060115B006800000.html?typeProduitOnglet=EXTRAIT&amp;afficherretour=false</t>
  </si>
  <si>
    <t>Entreprises démarchées par le commercial 4</t>
  </si>
  <si>
    <t>Boddy</t>
  </si>
  <si>
    <t>BODDY</t>
  </si>
  <si>
    <t>812 782 787 Bordeaux</t>
  </si>
  <si>
    <t>Commercial entreprises 2</t>
  </si>
  <si>
    <t>http://boddy.io/</t>
  </si>
  <si>
    <t>Expatriés</t>
  </si>
  <si>
    <t>795075€ en 2014</t>
  </si>
  <si>
    <t>https://www.facebook.com/getboddy/</t>
  </si>
  <si>
    <t>Tarifs uniformes</t>
  </si>
  <si>
    <t>http://www.manageo.fr/fiche_info/812782787/12/boddy.html</t>
  </si>
  <si>
    <t>http://www.societe.com/societe/boddy-812782787.html</t>
  </si>
  <si>
    <t>https://www.infogreffe.fr/entreprise-societe/812782787-boddy-330215B030440000.html?typeProduitOnglet=EXTRAIT&amp;afficherretour=true&amp;tab=entrep</t>
  </si>
  <si>
    <t>http://www.myfrenchstartup.com/fr/startup-france/130095/boddy</t>
  </si>
  <si>
    <t>Pause thérapie</t>
  </si>
  <si>
    <t>Ecoles</t>
  </si>
  <si>
    <t>Canada</t>
  </si>
  <si>
    <t>https://www.pausetherapie.ca/</t>
  </si>
  <si>
    <t>https://www.facebook.com/PauseTherapie/</t>
  </si>
  <si>
    <t>Cible les entreprise directement</t>
  </si>
  <si>
    <t>Non</t>
  </si>
  <si>
    <t>Telyt</t>
  </si>
  <si>
    <t>Société LYTT sarl</t>
  </si>
  <si>
    <t>803 373 901 Nanterre</t>
  </si>
  <si>
    <t>Particuliers</t>
  </si>
  <si>
    <t>https://www.telyt.fr/</t>
  </si>
  <si>
    <t>https://www.facebook.com/telyt.fr/?fref=ts</t>
  </si>
  <si>
    <t>@Consulter</t>
  </si>
  <si>
    <t>Commercial entreprises 3</t>
  </si>
  <si>
    <t>https://www.consultation-psy-en-ligne.com/</t>
  </si>
  <si>
    <t>Psy-Coach</t>
  </si>
  <si>
    <t>LUBSZYNSKI BENJAMIN ALAIN THIBAULT</t>
  </si>
  <si>
    <t>478 816 226</t>
  </si>
  <si>
    <t>Autre</t>
  </si>
  <si>
    <t>http://www.psy-coach.fr/</t>
  </si>
  <si>
    <t>https://www.facebook.com/cabinet.lub/friends_mutual</t>
  </si>
  <si>
    <t>Commercial entreprises 4</t>
  </si>
  <si>
    <t>le site d’entraide "les membres"</t>
  </si>
  <si>
    <t>Je Consulte Un Psy</t>
  </si>
  <si>
    <t>PRO-CONSULTE</t>
  </si>
  <si>
    <t>513 480 962  R.C.S. LORIENT</t>
  </si>
  <si>
    <t>http://www.jeconsulteunpsy.com/</t>
  </si>
  <si>
    <t>2€/min (super cher)</t>
  </si>
  <si>
    <t>http://www.societe.com/societe/pros-consulte-513480962.html</t>
  </si>
  <si>
    <t>Ecoute Psy</t>
  </si>
  <si>
    <t>537 590 051</t>
  </si>
  <si>
    <t>http://www.ecoute-psy.com/</t>
  </si>
  <si>
    <t>Total entreprises</t>
  </si>
  <si>
    <t>https://www.facebook.com/consultations.et.formations.online/</t>
  </si>
  <si>
    <t>Consultation de garde, urgence</t>
  </si>
  <si>
    <t>http://www.manageo.fr/fiche_info/if/537590051/26/brecher-berneron-marianne.html</t>
  </si>
  <si>
    <t>https://www.infogreffe.fr/entreprise-societe/537590051-berneron-marianne-53759005100026.html?afficherretour=true&amp;tab=entrep</t>
  </si>
  <si>
    <t>Psytel</t>
  </si>
  <si>
    <t>393 765 227</t>
  </si>
  <si>
    <t>http://www.psytel.net/</t>
  </si>
  <si>
    <t>Association DEIXIS de Psytel</t>
  </si>
  <si>
    <t>Conférences en ligne (25% de commission)</t>
  </si>
  <si>
    <t>Vente de produits sur le blog (10% de commission)</t>
  </si>
  <si>
    <t>Total des PRODUITS (A)</t>
  </si>
  <si>
    <t>Charges d'exploitation</t>
  </si>
  <si>
    <t>Charges fixes</t>
  </si>
  <si>
    <t>Développement Site Web V1</t>
  </si>
  <si>
    <t>Développement Site Web V2 + Appli</t>
  </si>
  <si>
    <t>Mobilier + Matériel informatique</t>
  </si>
  <si>
    <t>Charges variables</t>
  </si>
  <si>
    <t>Business Developer 1 (commerciaux)</t>
  </si>
  <si>
    <t>Business Developer 2 (commerciaux)</t>
  </si>
  <si>
    <t>Business Developer 3 (commerciaux)</t>
  </si>
  <si>
    <t>Business Developer 4 (commerciaux)</t>
  </si>
  <si>
    <t>Charges externes</t>
  </si>
  <si>
    <t>Loyer</t>
  </si>
  <si>
    <t>Voiture de fonction</t>
  </si>
  <si>
    <t>Frais de déplacement</t>
  </si>
  <si>
    <t>Fournitures non stockées (eau, électricité, gaz)</t>
  </si>
  <si>
    <t>Assurances (locaux, RC prof.)</t>
  </si>
  <si>
    <t>Frais de documentation (adhésions associations)</t>
  </si>
  <si>
    <t>Honoraires (comptable et juriste)</t>
  </si>
  <si>
    <t>Consultations Experts</t>
  </si>
  <si>
    <t>Communication et Publicité</t>
  </si>
  <si>
    <t>Frais de mission et de réception</t>
  </si>
  <si>
    <t>Frais de téléphone, fax et portable</t>
  </si>
  <si>
    <t>Impôts et taxes</t>
  </si>
  <si>
    <t>Taxes profesionnelles</t>
  </si>
  <si>
    <t>Taxes sur les salaires</t>
  </si>
  <si>
    <t>Contribution sociale de solidarité</t>
  </si>
  <si>
    <t>Contribution économique territoriale</t>
  </si>
  <si>
    <t>Taxe d'apprentissage</t>
  </si>
  <si>
    <t>Charges de personnel</t>
  </si>
  <si>
    <t>CEO</t>
  </si>
  <si>
    <t>Chef de projet technique</t>
  </si>
  <si>
    <t>Community manager</t>
  </si>
  <si>
    <t>Bloggeur</t>
  </si>
  <si>
    <t>Developer web</t>
  </si>
  <si>
    <t>Back office / standard / Gestion relation client</t>
  </si>
  <si>
    <t>Stagiaire</t>
  </si>
  <si>
    <t>Charges financières</t>
  </si>
  <si>
    <t>Charges exceptionnelles</t>
  </si>
  <si>
    <t>Total des CHARGES (B)</t>
  </si>
  <si>
    <t>Résultat avant Impôt (A)-(B)</t>
  </si>
  <si>
    <t>Impôt sur les bénéfices</t>
  </si>
  <si>
    <t>RESULTAT NET COMPTABLE</t>
  </si>
  <si>
    <t>419 983 895</t>
  </si>
  <si>
    <t>http://www.happy-life-psy.fr/</t>
  </si>
  <si>
    <t>Entreprises</t>
  </si>
  <si>
    <t>Cotisation des entreprises/mos</t>
  </si>
  <si>
    <t>Par an</t>
  </si>
  <si>
    <t>CA Abonnements entreprises</t>
  </si>
  <si>
    <t>Expatriés USA</t>
  </si>
  <si>
    <t>Psychologues en ligne Marché Anglophone</t>
  </si>
  <si>
    <t>Breakthrough</t>
  </si>
  <si>
    <t>https://www.breakthrough.com/</t>
  </si>
  <si>
    <t>Talkspace</t>
  </si>
  <si>
    <t>https://www.talkspace.com/</t>
  </si>
  <si>
    <t>https://www.montrealtherapy.com</t>
  </si>
  <si>
    <t>Better Help</t>
  </si>
  <si>
    <t>https://www.betterhelp.com/</t>
  </si>
  <si>
    <t>Expatriés UK</t>
  </si>
  <si>
    <t>Expatriés Allemagne</t>
  </si>
  <si>
    <t>Expatriés Espagne</t>
  </si>
  <si>
    <t>Jours ouvrés</t>
  </si>
  <si>
    <t>Jours de congé</t>
  </si>
  <si>
    <t>Expatriés Canada</t>
  </si>
  <si>
    <t>Expatriés Israel</t>
  </si>
  <si>
    <t>Expatriés Maroc</t>
  </si>
  <si>
    <t>Nbre RV /jour/Int.</t>
  </si>
  <si>
    <t>Nbre Intervenants nécessaires</t>
  </si>
  <si>
    <t>Expatriés Italie</t>
  </si>
  <si>
    <t>Expatriés Algérie</t>
  </si>
  <si>
    <t>Expatriés Chine</t>
  </si>
  <si>
    <t>Nombre d'intervenants</t>
  </si>
  <si>
    <t>Rendez-vous donnés par jour</t>
  </si>
  <si>
    <t>Total expatriés</t>
  </si>
  <si>
    <t>Ecoles étudiants à l'étranger</t>
  </si>
  <si>
    <t>Total Ecoles</t>
  </si>
  <si>
    <t>Nombre d'usagers par intervenants</t>
  </si>
  <si>
    <t>Visiteurs du Blog</t>
  </si>
  <si>
    <t>Provinciaux</t>
  </si>
  <si>
    <t>Patients actuels des intervenants</t>
  </si>
  <si>
    <t>Démarche entreprises</t>
  </si>
  <si>
    <t>Total particuliers</t>
  </si>
  <si>
    <t>Nombre d'entreprise démarchées</t>
  </si>
  <si>
    <t>Nombre d'employés moyen par entreprise</t>
  </si>
  <si>
    <t xml:space="preserve">Total </t>
  </si>
  <si>
    <t>Nombre de business developer</t>
  </si>
  <si>
    <t>Date de création</t>
  </si>
  <si>
    <t>Ambition</t>
  </si>
  <si>
    <t>Chiffre d'affaire</t>
  </si>
  <si>
    <t>Qualité de l'Interface web</t>
  </si>
  <si>
    <t>likes facebook</t>
  </si>
  <si>
    <t>Praticiens</t>
  </si>
  <si>
    <t>Elevée</t>
  </si>
  <si>
    <t>Moyenne</t>
  </si>
  <si>
    <t xml:space="preserve">BA06 </t>
  </si>
  <si>
    <t>795075€ (2014)</t>
  </si>
  <si>
    <t>Inconnu</t>
  </si>
  <si>
    <t>Inexistant</t>
  </si>
  <si>
    <t>Faible</t>
  </si>
  <si>
    <t>Type d'intervenants</t>
  </si>
  <si>
    <t>Tarif</t>
  </si>
  <si>
    <t>Moyens de consultation</t>
  </si>
  <si>
    <t>Point intéressants</t>
  </si>
  <si>
    <t>Psychologues Psychanalystes Gelstat thérapie TCC</t>
  </si>
  <si>
    <t>Selon le spécialiste</t>
  </si>
  <si>
    <t>Webcam</t>
  </si>
  <si>
    <t>25% par consultation Abonnement 72€ / an</t>
  </si>
  <si>
    <t>Site web propre, clair et fonctionnel</t>
  </si>
  <si>
    <t>Psychologues</t>
  </si>
  <si>
    <t>Skype        Téléphone     E-mail</t>
  </si>
  <si>
    <t>4€ : 5min de tchat    
29€ : 45 min de tchat ou 30min de visio   
49€ : 1h30 de tchat ou 1h de visio</t>
  </si>
  <si>
    <t>Tchat            Webcam</t>
  </si>
  <si>
    <t>Blog</t>
  </si>
  <si>
    <t>Prix bas entre 38 et 45 € la séance</t>
  </si>
  <si>
    <t>Visio d'ordinateur à ordinateur sans passer par un serveur pour une protection des données</t>
  </si>
  <si>
    <t>Psychologues Psychothérapeutes Psychanalystes Psychiatres Sophrologues Sexologues</t>
  </si>
  <si>
    <t>Selon le spécialiste (de 30 à 60 € pour 45 min)</t>
  </si>
  <si>
    <t>Chat par e-mail Téléphone Skype Cabinet Domicile</t>
  </si>
  <si>
    <t>Achat par nombre de visite sur le profil du pofessionnel</t>
  </si>
  <si>
    <t>Psychologue          Coach                  PNL                  Gestalt                 Hypnose         EMDR                TCC</t>
  </si>
  <si>
    <t>80€ / 45min 
100€ / 40min</t>
  </si>
  <si>
    <t>Skype</t>
  </si>
  <si>
    <t>Pas de business model pour le siteweb</t>
  </si>
  <si>
    <t>2€ / min</t>
  </si>
  <si>
    <t>Téléphone</t>
  </si>
  <si>
    <t xml:space="preserve">Fofaits entreprises </t>
  </si>
  <si>
    <t>1 séance de 30 min : 30€
5 séances de 30 min : 135€
1 séance de 1h : 50€
5 séance de 1h : 220€
1 séance de 1h30 : 70€
2 séances de 1h30 130€
1 échange d’e-mail : 15€
5 échanges d’e-mail : 70€</t>
  </si>
  <si>
    <t>Skype        E-mail</t>
  </si>
  <si>
    <t xml:space="preserve">60 €	: Séances entre 9h et 23h de plus de 30 min
70 €	: Séances entre 23h et minuit
ou le week-end et les jours fériés de plus de 30 min
150 € : Séances de minuit à 9 heures du matin de plus de 30 min
120 € : pour les entretiens de couple (plus de 45 min)
</t>
  </si>
  <si>
    <t>Entreprises démarchées par le BD1</t>
  </si>
  <si>
    <t>Entreprises démarchées par le BD2</t>
  </si>
  <si>
    <t>Entreprises démarchées par le BD3</t>
  </si>
  <si>
    <t>Entreprises démarchées par le BD4</t>
  </si>
  <si>
    <t>Maintenance &amp; hebergement Site Web applicatif</t>
  </si>
  <si>
    <t>site web (5 mil cx jour )X2 /an</t>
  </si>
  <si>
    <t>HOT LINE Site Web applicatif 1 Pers smic tps plein</t>
  </si>
  <si>
    <t>Loyer Mise à disposition d'un bureau chez Khépri</t>
  </si>
  <si>
    <t>Flavien Revellat (Chief Executive Officier)</t>
  </si>
  <si>
    <t>Philippe Revellat (Chief Tecnical Officier)</t>
  </si>
  <si>
    <t>Danielle Estrade (Chief Sales Manager)</t>
  </si>
  <si>
    <t>Community Manager</t>
  </si>
  <si>
    <t>Evelyne Revellat (recrutement)</t>
  </si>
  <si>
    <t>Taxe d'apprentissage 0,68% de la masse salariale</t>
  </si>
  <si>
    <t>Taxe formation 0,55% de la masse salariale</t>
  </si>
  <si>
    <t>Effort construction 0,45% masse salariale</t>
  </si>
  <si>
    <t>mutuelle</t>
  </si>
  <si>
    <t>Organic 0,16% masse salariale</t>
  </si>
  <si>
    <t>Masse salariale</t>
  </si>
  <si>
    <t>CVAE (0,5% X CA) si sup 20 - CET+CFE</t>
  </si>
  <si>
    <t>RGPD Données sensibles liées à la santé</t>
  </si>
  <si>
    <t>Sécurité Informatique</t>
  </si>
  <si>
    <t>Commercial entreprises 5</t>
  </si>
  <si>
    <t>Commercial entreprises 6</t>
  </si>
  <si>
    <t>Commercial entreprises 7</t>
  </si>
  <si>
    <t>Commercial entreprises 8</t>
  </si>
  <si>
    <t>Commercial entreprises 9</t>
  </si>
  <si>
    <t>Commercial entreprises 10</t>
  </si>
  <si>
    <t>Frais tech par consultation sur thérapeute</t>
  </si>
  <si>
    <t>Commercial entreprises 12</t>
  </si>
  <si>
    <t>Commercial entreprises 13</t>
  </si>
  <si>
    <t>Commercial entreprises 14</t>
  </si>
  <si>
    <t>Commercial entreprises 15</t>
  </si>
  <si>
    <t>Commercial entreprises 16</t>
  </si>
  <si>
    <t>Commercial entreprises 17</t>
  </si>
  <si>
    <t>Commercial entreprises 18</t>
  </si>
  <si>
    <t>Commercial entreprises 19</t>
  </si>
  <si>
    <t>Commercial entreprises 20</t>
  </si>
  <si>
    <t>Commercial entreprises 11 (PME 200-500 salariés)</t>
  </si>
  <si>
    <t>Licence par collaborateur entreprise 1à 50 =69€</t>
  </si>
  <si>
    <t>Petit matériel informatique</t>
  </si>
  <si>
    <t>dotations aux amortissements / Matériel informatique  année 1 /20 000€ puis 10 000€ par an</t>
  </si>
  <si>
    <t>Dotation aux amortissements : Developpement application et création du site (investissement) 55 000€</t>
  </si>
  <si>
    <t>Developpement application et création du site (Charges entretien du site)</t>
  </si>
  <si>
    <t xml:space="preserve">Honoraires comptable </t>
  </si>
  <si>
    <t>Année 6</t>
  </si>
  <si>
    <t>Année 7</t>
  </si>
  <si>
    <t>Année 8</t>
  </si>
  <si>
    <t>Année 9</t>
  </si>
  <si>
    <t>charges sociales (*45%)</t>
  </si>
  <si>
    <t>FINANCEMENT = 631+576+597+155+55+20+10*4</t>
  </si>
  <si>
    <t>SOIT 2000000</t>
  </si>
  <si>
    <t>Sans les intérêts d'emprunt</t>
  </si>
  <si>
    <t>3% par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</si>
</sst>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€&quot;"/>
    <numFmt numFmtId="165" formatCode="d\-m\-yyyy"/>
    <numFmt numFmtId="166" formatCode="#,##0.00\ [$€-1]"/>
    <numFmt numFmtId="167" formatCode="dd\-mm\-yyyy"/>
    <numFmt numFmtId="168" formatCode="#,##0&quot;€&quot;"/>
  </numFmts>
  <fonts count="23">
    <font>
      <sz val="10"/>
      <color rgb="FF000000"/>
      <name val="Arial"/>
    </font>
    <font>
      <sz val="10"/>
      <name val="Arial"/>
    </font>
    <font>
      <sz val="10"/>
      <name val="Arial"/>
    </font>
    <font>
      <sz val="12"/>
      <color rgb="FF000000"/>
      <name val="Calibri"/>
    </font>
    <font>
      <sz val="10"/>
      <name val="Arial"/>
    </font>
    <font>
      <u/>
      <sz val="12"/>
      <color rgb="FF000000"/>
      <name val="Calibri"/>
    </font>
    <font>
      <sz val="10"/>
      <name val="Arial"/>
    </font>
    <font>
      <sz val="10"/>
      <color rgb="FF000000"/>
      <name val="Calibri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000000"/>
      <name val="Roboto-Regular-webfont"/>
    </font>
    <font>
      <sz val="10"/>
      <color rgb="FF000000"/>
      <name val="Inconsolata"/>
    </font>
    <font>
      <u/>
      <sz val="10"/>
      <color rgb="FF0000FF"/>
      <name val="Arial"/>
    </font>
    <font>
      <sz val="10"/>
      <color rgb="FF000000"/>
      <name val="Arial"/>
    </font>
    <font>
      <sz val="11"/>
      <color rgb="FF000000"/>
      <name val="Lato"/>
    </font>
    <font>
      <sz val="9"/>
      <color rgb="FF3F4141"/>
      <name val="Arial"/>
    </font>
    <font>
      <sz val="10"/>
      <color rgb="FFFF0000"/>
      <name val="Arial"/>
    </font>
    <font>
      <sz val="9"/>
      <color indexed="81"/>
      <name val="Tahoma"/>
      <charset val="1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charset val="1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F1F1F1"/>
        <bgColor rgb="FFF1F1F1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4BACC6"/>
        <bgColor rgb="FF4BACC6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  <fill>
      <patternFill patternType="solid">
        <fgColor rgb="FFF9CB9C"/>
        <bgColor rgb="FFF9CB9C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0" fontId="2" fillId="0" borderId="0" xfId="0" applyNumberFormat="1" applyFont="1" applyAlignment="1"/>
    <xf numFmtId="0" fontId="4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6" fillId="0" borderId="0" xfId="0" applyFont="1" applyAlignment="1"/>
    <xf numFmtId="0" fontId="1" fillId="0" borderId="2" xfId="0" applyFont="1" applyBorder="1" applyAlignment="1"/>
    <xf numFmtId="0" fontId="6" fillId="2" borderId="0" xfId="0" applyFont="1" applyFill="1" applyAlignment="1"/>
    <xf numFmtId="0" fontId="1" fillId="3" borderId="2" xfId="0" applyFont="1" applyFill="1" applyBorder="1" applyAlignment="1"/>
    <xf numFmtId="0" fontId="7" fillId="2" borderId="0" xfId="0" applyFont="1" applyFill="1" applyAlignment="1"/>
    <xf numFmtId="0" fontId="1" fillId="3" borderId="3" xfId="0" applyFont="1" applyFill="1" applyBorder="1" applyAlignment="1"/>
    <xf numFmtId="10" fontId="7" fillId="2" borderId="0" xfId="0" applyNumberFormat="1" applyFont="1" applyFill="1" applyAlignment="1"/>
    <xf numFmtId="0" fontId="1" fillId="0" borderId="4" xfId="0" applyFont="1" applyBorder="1" applyAlignment="1"/>
    <xf numFmtId="9" fontId="6" fillId="0" borderId="0" xfId="0" applyNumberFormat="1" applyFont="1" applyAlignment="1"/>
    <xf numFmtId="0" fontId="1" fillId="0" borderId="1" xfId="0" applyFont="1" applyBorder="1" applyAlignment="1"/>
    <xf numFmtId="0" fontId="7" fillId="2" borderId="0" xfId="0" applyFont="1" applyFill="1" applyAlignment="1"/>
    <xf numFmtId="0" fontId="4" fillId="4" borderId="3" xfId="0" applyFont="1" applyFill="1" applyBorder="1" applyAlignment="1"/>
    <xf numFmtId="0" fontId="1" fillId="0" borderId="2" xfId="0" applyFont="1" applyBorder="1" applyAlignment="1"/>
    <xf numFmtId="0" fontId="8" fillId="0" borderId="0" xfId="0" applyFont="1" applyAlignment="1"/>
    <xf numFmtId="4" fontId="4" fillId="4" borderId="3" xfId="0" applyNumberFormat="1" applyFont="1" applyFill="1" applyBorder="1" applyAlignment="1"/>
    <xf numFmtId="0" fontId="1" fillId="5" borderId="1" xfId="0" applyFont="1" applyFill="1" applyBorder="1" applyAlignment="1"/>
    <xf numFmtId="0" fontId="7" fillId="4" borderId="3" xfId="0" applyFont="1" applyFill="1" applyBorder="1" applyAlignment="1"/>
    <xf numFmtId="0" fontId="1" fillId="0" borderId="1" xfId="0" applyFont="1" applyBorder="1" applyAlignment="1"/>
    <xf numFmtId="0" fontId="4" fillId="2" borderId="0" xfId="0" applyFont="1" applyFill="1" applyAlignment="1"/>
    <xf numFmtId="0" fontId="4" fillId="6" borderId="3" xfId="0" applyFont="1" applyFill="1" applyBorder="1" applyAlignment="1"/>
    <xf numFmtId="0" fontId="7" fillId="2" borderId="3" xfId="0" applyFont="1" applyFill="1" applyBorder="1" applyAlignment="1"/>
    <xf numFmtId="164" fontId="1" fillId="0" borderId="2" xfId="0" applyNumberFormat="1" applyFont="1" applyBorder="1" applyAlignment="1">
      <alignment horizontal="right"/>
    </xf>
    <xf numFmtId="10" fontId="4" fillId="2" borderId="3" xfId="0" applyNumberFormat="1" applyFont="1" applyFill="1" applyBorder="1" applyAlignment="1"/>
    <xf numFmtId="0" fontId="4" fillId="2" borderId="3" xfId="0" applyFont="1" applyFill="1" applyBorder="1" applyAlignment="1"/>
    <xf numFmtId="0" fontId="1" fillId="0" borderId="0" xfId="0" applyFont="1" applyAlignment="1"/>
    <xf numFmtId="164" fontId="1" fillId="0" borderId="2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9" fillId="0" borderId="4" xfId="0" applyFont="1" applyBorder="1" applyAlignment="1"/>
    <xf numFmtId="165" fontId="1" fillId="0" borderId="0" xfId="0" applyNumberFormat="1" applyFont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10" fillId="0" borderId="0" xfId="0" applyFont="1" applyAlignment="1"/>
    <xf numFmtId="0" fontId="1" fillId="0" borderId="0" xfId="0" applyFont="1" applyAlignment="1">
      <alignment horizontal="right"/>
    </xf>
    <xf numFmtId="166" fontId="7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1" fillId="0" borderId="0" xfId="0" applyFont="1" applyAlignment="1">
      <alignment horizontal="right"/>
    </xf>
    <xf numFmtId="0" fontId="4" fillId="0" borderId="3" xfId="0" applyFont="1" applyBorder="1" applyAlignment="1"/>
    <xf numFmtId="166" fontId="7" fillId="2" borderId="0" xfId="0" applyNumberFormat="1" applyFont="1" applyFill="1" applyAlignment="1">
      <alignment horizontal="right"/>
    </xf>
    <xf numFmtId="0" fontId="11" fillId="2" borderId="0" xfId="0" applyFont="1" applyFill="1" applyAlignment="1"/>
    <xf numFmtId="10" fontId="12" fillId="2" borderId="3" xfId="0" applyNumberFormat="1" applyFont="1" applyFill="1" applyBorder="1"/>
    <xf numFmtId="167" fontId="11" fillId="7" borderId="0" xfId="0" applyNumberFormat="1" applyFont="1" applyFill="1" applyAlignment="1">
      <alignment horizontal="right"/>
    </xf>
    <xf numFmtId="0" fontId="7" fillId="2" borderId="5" xfId="0" applyFont="1" applyFill="1" applyBorder="1" applyAlignment="1"/>
    <xf numFmtId="168" fontId="1" fillId="0" borderId="0" xfId="0" applyNumberFormat="1" applyFont="1" applyAlignment="1"/>
    <xf numFmtId="10" fontId="12" fillId="2" borderId="3" xfId="0" applyNumberFormat="1" applyFont="1" applyFill="1" applyBorder="1" applyAlignment="1"/>
    <xf numFmtId="3" fontId="7" fillId="2" borderId="5" xfId="0" applyNumberFormat="1" applyFont="1" applyFill="1" applyBorder="1" applyAlignment="1">
      <alignment horizontal="right"/>
    </xf>
    <xf numFmtId="0" fontId="13" fillId="0" borderId="0" xfId="0" applyFont="1" applyAlignment="1"/>
    <xf numFmtId="0" fontId="7" fillId="2" borderId="5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3" fontId="7" fillId="0" borderId="5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0" fontId="15" fillId="2" borderId="0" xfId="0" applyFont="1" applyFill="1" applyAlignment="1"/>
    <xf numFmtId="0" fontId="7" fillId="0" borderId="3" xfId="0" applyFont="1" applyBorder="1" applyAlignment="1"/>
    <xf numFmtId="10" fontId="12" fillId="2" borderId="0" xfId="0" applyNumberFormat="1" applyFont="1" applyFill="1"/>
    <xf numFmtId="0" fontId="16" fillId="2" borderId="0" xfId="0" applyFont="1" applyFill="1" applyAlignment="1"/>
    <xf numFmtId="10" fontId="12" fillId="2" borderId="0" xfId="0" applyNumberFormat="1" applyFont="1" applyFill="1" applyAlignment="1"/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0" fontId="7" fillId="5" borderId="6" xfId="0" applyFont="1" applyFill="1" applyBorder="1" applyAlignment="1"/>
    <xf numFmtId="0" fontId="7" fillId="5" borderId="7" xfId="0" applyFont="1" applyFill="1" applyBorder="1" applyAlignment="1"/>
    <xf numFmtId="10" fontId="7" fillId="5" borderId="7" xfId="0" applyNumberFormat="1" applyFont="1" applyFill="1" applyBorder="1" applyAlignment="1"/>
    <xf numFmtId="164" fontId="1" fillId="0" borderId="2" xfId="0" applyNumberFormat="1" applyFont="1" applyBorder="1" applyAlignment="1"/>
    <xf numFmtId="3" fontId="7" fillId="5" borderId="7" xfId="0" applyNumberFormat="1" applyFont="1" applyFill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166" fontId="7" fillId="5" borderId="8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164" fontId="1" fillId="0" borderId="0" xfId="0" applyNumberFormat="1" applyFont="1" applyAlignment="1"/>
    <xf numFmtId="0" fontId="1" fillId="5" borderId="1" xfId="0" applyFont="1" applyFill="1" applyBorder="1" applyAlignment="1"/>
    <xf numFmtId="0" fontId="1" fillId="8" borderId="1" xfId="0" applyFont="1" applyFill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/>
    <xf numFmtId="0" fontId="1" fillId="8" borderId="1" xfId="0" applyFont="1" applyFill="1" applyBorder="1" applyAlignment="1"/>
    <xf numFmtId="0" fontId="1" fillId="2" borderId="3" xfId="0" applyFont="1" applyFill="1" applyBorder="1" applyAlignment="1"/>
    <xf numFmtId="0" fontId="1" fillId="0" borderId="1" xfId="0" applyFont="1" applyBorder="1" applyAlignment="1"/>
    <xf numFmtId="0" fontId="1" fillId="0" borderId="9" xfId="0" applyFont="1" applyBorder="1" applyAlignment="1"/>
    <xf numFmtId="4" fontId="1" fillId="0" borderId="2" xfId="0" applyNumberFormat="1" applyFont="1" applyBorder="1" applyAlignment="1"/>
    <xf numFmtId="0" fontId="1" fillId="8" borderId="1" xfId="0" applyFont="1" applyFill="1" applyBorder="1" applyAlignment="1"/>
    <xf numFmtId="0" fontId="1" fillId="2" borderId="1" xfId="0" applyFont="1" applyFill="1" applyBorder="1" applyAlignment="1"/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1" fillId="0" borderId="2" xfId="0" applyFont="1" applyBorder="1" applyAlignment="1"/>
    <xf numFmtId="0" fontId="1" fillId="2" borderId="1" xfId="0" applyFont="1" applyFill="1" applyBorder="1" applyAlignment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166" fontId="1" fillId="0" borderId="0" xfId="0" applyNumberFormat="1" applyFont="1" applyAlignment="1"/>
    <xf numFmtId="0" fontId="1" fillId="2" borderId="0" xfId="0" applyFont="1" applyFill="1" applyAlignment="1"/>
    <xf numFmtId="0" fontId="4" fillId="0" borderId="0" xfId="0" applyFont="1" applyAlignment="1"/>
    <xf numFmtId="0" fontId="7" fillId="9" borderId="9" xfId="0" applyFont="1" applyFill="1" applyBorder="1" applyAlignment="1"/>
    <xf numFmtId="3" fontId="7" fillId="2" borderId="9" xfId="0" applyNumberFormat="1" applyFont="1" applyFill="1" applyBorder="1" applyAlignment="1"/>
    <xf numFmtId="1" fontId="7" fillId="2" borderId="9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3" xfId="0" applyFont="1" applyBorder="1" applyAlignment="1"/>
    <xf numFmtId="0" fontId="7" fillId="0" borderId="3" xfId="0" applyFont="1" applyBorder="1" applyAlignment="1">
      <alignment horizontal="right"/>
    </xf>
    <xf numFmtId="0" fontId="7" fillId="9" borderId="3" xfId="0" applyFont="1" applyFill="1" applyBorder="1" applyAlignment="1"/>
    <xf numFmtId="3" fontId="7" fillId="2" borderId="3" xfId="0" applyNumberFormat="1" applyFont="1" applyFill="1" applyBorder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3" fontId="7" fillId="0" borderId="3" xfId="0" applyNumberFormat="1" applyFont="1" applyBorder="1" applyAlignment="1"/>
    <xf numFmtId="0" fontId="12" fillId="2" borderId="3" xfId="0" applyFont="1" applyFill="1" applyBorder="1"/>
    <xf numFmtId="0" fontId="7" fillId="10" borderId="3" xfId="0" applyFont="1" applyFill="1" applyBorder="1" applyAlignment="1">
      <alignment horizontal="right"/>
    </xf>
    <xf numFmtId="0" fontId="7" fillId="9" borderId="5" xfId="0" applyFont="1" applyFill="1" applyBorder="1" applyAlignment="1"/>
    <xf numFmtId="3" fontId="7" fillId="2" borderId="5" xfId="0" applyNumberFormat="1" applyFont="1" applyFill="1" applyBorder="1" applyAlignment="1"/>
    <xf numFmtId="0" fontId="7" fillId="11" borderId="6" xfId="0" applyFont="1" applyFill="1" applyBorder="1" applyAlignment="1"/>
    <xf numFmtId="3" fontId="7" fillId="11" borderId="7" xfId="0" applyNumberFormat="1" applyFont="1" applyFill="1" applyBorder="1" applyAlignment="1">
      <alignment horizontal="right"/>
    </xf>
    <xf numFmtId="10" fontId="7" fillId="11" borderId="7" xfId="0" applyNumberFormat="1" applyFont="1" applyFill="1" applyBorder="1" applyAlignment="1"/>
    <xf numFmtId="0" fontId="7" fillId="11" borderId="7" xfId="0" applyFont="1" applyFill="1" applyBorder="1" applyAlignment="1">
      <alignment horizontal="right"/>
    </xf>
    <xf numFmtId="166" fontId="7" fillId="11" borderId="8" xfId="0" applyNumberFormat="1" applyFont="1" applyFill="1" applyBorder="1" applyAlignment="1">
      <alignment horizontal="right"/>
    </xf>
    <xf numFmtId="0" fontId="7" fillId="12" borderId="5" xfId="0" applyFont="1" applyFill="1" applyBorder="1" applyAlignment="1"/>
    <xf numFmtId="10" fontId="4" fillId="2" borderId="5" xfId="0" applyNumberFormat="1" applyFont="1" applyFill="1" applyBorder="1" applyAlignment="1"/>
    <xf numFmtId="0" fontId="12" fillId="2" borderId="5" xfId="0" applyFont="1" applyFill="1" applyBorder="1"/>
    <xf numFmtId="0" fontId="7" fillId="2" borderId="3" xfId="0" applyFont="1" applyFill="1" applyBorder="1" applyAlignment="1"/>
    <xf numFmtId="0" fontId="7" fillId="13" borderId="6" xfId="0" applyFont="1" applyFill="1" applyBorder="1" applyAlignment="1"/>
    <xf numFmtId="3" fontId="7" fillId="13" borderId="8" xfId="0" applyNumberFormat="1" applyFont="1" applyFill="1" applyBorder="1" applyAlignment="1">
      <alignment horizontal="right"/>
    </xf>
    <xf numFmtId="10" fontId="4" fillId="13" borderId="7" xfId="0" applyNumberFormat="1" applyFont="1" applyFill="1" applyBorder="1" applyAlignment="1"/>
    <xf numFmtId="0" fontId="7" fillId="13" borderId="7" xfId="0" applyFont="1" applyFill="1" applyBorder="1" applyAlignment="1">
      <alignment horizontal="right"/>
    </xf>
    <xf numFmtId="0" fontId="12" fillId="13" borderId="7" xfId="0" applyFont="1" applyFill="1" applyBorder="1"/>
    <xf numFmtId="166" fontId="7" fillId="13" borderId="8" xfId="0" applyNumberFormat="1" applyFont="1" applyFill="1" applyBorder="1" applyAlignment="1">
      <alignment horizontal="right"/>
    </xf>
    <xf numFmtId="0" fontId="7" fillId="4" borderId="3" xfId="0" applyFont="1" applyFill="1" applyBorder="1" applyAlignment="1"/>
    <xf numFmtId="0" fontId="7" fillId="14" borderId="9" xfId="0" applyFont="1" applyFill="1" applyBorder="1" applyAlignment="1"/>
    <xf numFmtId="0" fontId="7" fillId="2" borderId="9" xfId="0" applyFont="1" applyFill="1" applyBorder="1" applyAlignment="1"/>
    <xf numFmtId="0" fontId="12" fillId="2" borderId="9" xfId="0" applyFont="1" applyFill="1" applyBorder="1"/>
    <xf numFmtId="0" fontId="7" fillId="14" borderId="3" xfId="0" applyFont="1" applyFill="1" applyBorder="1" applyAlignment="1"/>
    <xf numFmtId="0" fontId="7" fillId="14" borderId="5" xfId="0" applyFont="1" applyFill="1" applyBorder="1" applyAlignment="1"/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2" fillId="2" borderId="0" xfId="0" applyFont="1" applyFill="1"/>
    <xf numFmtId="0" fontId="7" fillId="15" borderId="6" xfId="0" applyFont="1" applyFill="1" applyBorder="1" applyAlignment="1"/>
    <xf numFmtId="3" fontId="7" fillId="15" borderId="7" xfId="0" applyNumberFormat="1" applyFont="1" applyFill="1" applyBorder="1" applyAlignment="1"/>
    <xf numFmtId="10" fontId="7" fillId="15" borderId="7" xfId="0" applyNumberFormat="1" applyFont="1" applyFill="1" applyBorder="1" applyAlignment="1"/>
    <xf numFmtId="0" fontId="7" fillId="15" borderId="7" xfId="0" applyFont="1" applyFill="1" applyBorder="1" applyAlignment="1"/>
    <xf numFmtId="166" fontId="7" fillId="15" borderId="8" xfId="0" applyNumberFormat="1" applyFont="1" applyFill="1" applyBorder="1" applyAlignment="1"/>
    <xf numFmtId="3" fontId="7" fillId="2" borderId="0" xfId="0" applyNumberFormat="1" applyFont="1" applyFill="1" applyAlignment="1"/>
    <xf numFmtId="166" fontId="7" fillId="2" borderId="0" xfId="0" applyNumberFormat="1" applyFont="1" applyFill="1" applyAlignment="1"/>
    <xf numFmtId="10" fontId="7" fillId="0" borderId="0" xfId="0" applyNumberFormat="1" applyFont="1" applyAlignment="1"/>
    <xf numFmtId="0" fontId="7" fillId="16" borderId="3" xfId="0" applyFont="1" applyFill="1" applyBorder="1" applyAlignment="1"/>
    <xf numFmtId="0" fontId="7" fillId="16" borderId="6" xfId="0" applyFont="1" applyFill="1" applyBorder="1" applyAlignment="1"/>
    <xf numFmtId="10" fontId="7" fillId="2" borderId="10" xfId="0" applyNumberFormat="1" applyFont="1" applyFill="1" applyBorder="1" applyAlignment="1"/>
    <xf numFmtId="3" fontId="7" fillId="16" borderId="3" xfId="0" applyNumberFormat="1" applyFont="1" applyFill="1" applyBorder="1" applyAlignment="1"/>
    <xf numFmtId="166" fontId="7" fillId="16" borderId="3" xfId="0" applyNumberFormat="1" applyFont="1" applyFill="1" applyBorder="1" applyAlignment="1"/>
    <xf numFmtId="10" fontId="7" fillId="2" borderId="0" xfId="0" applyNumberFormat="1" applyFont="1" applyFill="1" applyAlignment="1">
      <alignment horizontal="right"/>
    </xf>
    <xf numFmtId="10" fontId="4" fillId="0" borderId="0" xfId="0" applyNumberFormat="1" applyFont="1"/>
    <xf numFmtId="0" fontId="4" fillId="2" borderId="0" xfId="0" applyFont="1" applyFill="1"/>
    <xf numFmtId="10" fontId="4" fillId="2" borderId="0" xfId="0" applyNumberFormat="1" applyFont="1" applyFill="1"/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167" fontId="1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7" fillId="2" borderId="7" xfId="0" applyFont="1" applyFill="1" applyBorder="1" applyAlignment="1"/>
    <xf numFmtId="0" fontId="1" fillId="6" borderId="3" xfId="0" applyFont="1" applyFill="1" applyBorder="1" applyAlignment="1">
      <alignment wrapText="1"/>
    </xf>
    <xf numFmtId="0" fontId="7" fillId="11" borderId="7" xfId="0" applyFont="1" applyFill="1" applyBorder="1" applyAlignment="1"/>
    <xf numFmtId="0" fontId="7" fillId="13" borderId="7" xfId="0" applyFont="1" applyFill="1" applyBorder="1" applyAlignment="1"/>
    <xf numFmtId="0" fontId="4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2" fontId="7" fillId="9" borderId="9" xfId="0" applyNumberFormat="1" applyFont="1" applyFill="1" applyBorder="1" applyAlignment="1"/>
    <xf numFmtId="2" fontId="7" fillId="11" borderId="7" xfId="0" applyNumberFormat="1" applyFont="1" applyFill="1" applyBorder="1" applyAlignment="1"/>
    <xf numFmtId="2" fontId="7" fillId="15" borderId="7" xfId="0" applyNumberFormat="1" applyFont="1" applyFill="1" applyBorder="1" applyAlignment="1"/>
    <xf numFmtId="3" fontId="1" fillId="0" borderId="0" xfId="0" applyNumberFormat="1" applyFont="1" applyAlignment="1"/>
    <xf numFmtId="3" fontId="0" fillId="0" borderId="0" xfId="0" applyNumberFormat="1" applyFont="1" applyAlignment="1"/>
    <xf numFmtId="3" fontId="1" fillId="0" borderId="1" xfId="0" applyNumberFormat="1" applyFont="1" applyBorder="1" applyAlignment="1"/>
    <xf numFmtId="3" fontId="1" fillId="0" borderId="2" xfId="0" applyNumberFormat="1" applyFont="1" applyBorder="1" applyAlignment="1"/>
    <xf numFmtId="3" fontId="1" fillId="3" borderId="2" xfId="0" applyNumberFormat="1" applyFont="1" applyFill="1" applyBorder="1" applyAlignment="1"/>
    <xf numFmtId="3" fontId="1" fillId="3" borderId="3" xfId="0" applyNumberFormat="1" applyFont="1" applyFill="1" applyBorder="1" applyAlignment="1"/>
    <xf numFmtId="3" fontId="1" fillId="0" borderId="4" xfId="0" applyNumberFormat="1" applyFont="1" applyBorder="1" applyAlignment="1"/>
    <xf numFmtId="3" fontId="1" fillId="5" borderId="1" xfId="0" applyNumberFormat="1" applyFont="1" applyFill="1" applyBorder="1" applyAlignment="1"/>
    <xf numFmtId="3" fontId="1" fillId="0" borderId="2" xfId="0" applyNumberFormat="1" applyFont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/>
    <xf numFmtId="3" fontId="1" fillId="0" borderId="3" xfId="0" applyNumberFormat="1" applyFont="1" applyBorder="1" applyAlignment="1"/>
    <xf numFmtId="3" fontId="19" fillId="0" borderId="1" xfId="0" applyNumberFormat="1" applyFont="1" applyBorder="1" applyAlignment="1"/>
    <xf numFmtId="3" fontId="19" fillId="0" borderId="1" xfId="0" applyNumberFormat="1" applyFont="1" applyBorder="1" applyAlignment="1">
      <alignment wrapText="1"/>
    </xf>
    <xf numFmtId="3" fontId="1" fillId="21" borderId="9" xfId="0" applyNumberFormat="1" applyFont="1" applyFill="1" applyBorder="1" applyAlignment="1"/>
    <xf numFmtId="3" fontId="1" fillId="21" borderId="2" xfId="0" applyNumberFormat="1" applyFont="1" applyFill="1" applyBorder="1" applyAlignment="1"/>
    <xf numFmtId="3" fontId="1" fillId="0" borderId="9" xfId="0" applyNumberFormat="1" applyFont="1" applyBorder="1" applyAlignment="1"/>
    <xf numFmtId="3" fontId="1" fillId="21" borderId="3" xfId="0" applyNumberFormat="1" applyFont="1" applyFill="1" applyBorder="1" applyAlignment="1"/>
    <xf numFmtId="3" fontId="1" fillId="17" borderId="1" xfId="0" applyNumberFormat="1" applyFont="1" applyFill="1" applyBorder="1" applyAlignment="1"/>
    <xf numFmtId="3" fontId="1" fillId="18" borderId="3" xfId="0" applyNumberFormat="1" applyFont="1" applyFill="1" applyBorder="1" applyAlignment="1"/>
    <xf numFmtId="3" fontId="1" fillId="18" borderId="2" xfId="0" applyNumberFormat="1" applyFont="1" applyFill="1" applyBorder="1" applyAlignment="1"/>
    <xf numFmtId="3" fontId="1" fillId="2" borderId="1" xfId="0" applyNumberFormat="1" applyFont="1" applyFill="1" applyBorder="1" applyAlignment="1"/>
    <xf numFmtId="3" fontId="14" fillId="2" borderId="0" xfId="0" applyNumberFormat="1" applyFont="1" applyFill="1" applyAlignment="1">
      <alignment horizontal="left"/>
    </xf>
    <xf numFmtId="3" fontId="14" fillId="2" borderId="3" xfId="0" applyNumberFormat="1" applyFont="1" applyFill="1" applyBorder="1" applyAlignment="1">
      <alignment horizontal="left"/>
    </xf>
    <xf numFmtId="3" fontId="20" fillId="19" borderId="3" xfId="0" applyNumberFormat="1" applyFont="1" applyFill="1" applyBorder="1" applyAlignment="1">
      <alignment horizontal="left"/>
    </xf>
    <xf numFmtId="3" fontId="20" fillId="20" borderId="3" xfId="0" applyNumberFormat="1" applyFont="1" applyFill="1" applyBorder="1" applyAlignment="1"/>
    <xf numFmtId="3" fontId="20" fillId="20" borderId="2" xfId="0" applyNumberFormat="1" applyFont="1" applyFill="1" applyBorder="1" applyAlignment="1"/>
    <xf numFmtId="3" fontId="0" fillId="17" borderId="3" xfId="0" applyNumberFormat="1" applyFont="1" applyFill="1" applyBorder="1" applyAlignment="1">
      <alignment horizontal="left"/>
    </xf>
    <xf numFmtId="3" fontId="1" fillId="18" borderId="2" xfId="0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wrapText="1"/>
    </xf>
    <xf numFmtId="3" fontId="22" fillId="2" borderId="3" xfId="0" applyNumberFormat="1" applyFont="1" applyFill="1" applyBorder="1" applyAlignment="1">
      <alignment horizontal="left"/>
    </xf>
    <xf numFmtId="3" fontId="19" fillId="0" borderId="2" xfId="0" applyNumberFormat="1" applyFont="1" applyBorder="1" applyAlignment="1"/>
    <xf numFmtId="3" fontId="19" fillId="0" borderId="0" xfId="0" applyNumberFormat="1" applyFont="1" applyAlignment="1"/>
    <xf numFmtId="3" fontId="1" fillId="0" borderId="4" xfId="0" applyNumberFormat="1" applyFont="1" applyBorder="1" applyAlignment="1">
      <alignment horizontal="right"/>
    </xf>
    <xf numFmtId="3" fontId="6" fillId="0" borderId="2" xfId="0" applyNumberFormat="1" applyFont="1" applyBorder="1"/>
    <xf numFmtId="3" fontId="1" fillId="3" borderId="1" xfId="0" applyNumberFormat="1" applyFont="1" applyFill="1" applyBorder="1" applyAlignment="1"/>
    <xf numFmtId="3" fontId="1" fillId="0" borderId="4" xfId="0" applyNumberFormat="1" applyFont="1" applyBorder="1" applyAlignment="1"/>
    <xf numFmtId="3" fontId="1" fillId="0" borderId="0" xfId="0" applyNumberFormat="1" applyFont="1" applyAlignment="1"/>
    <xf numFmtId="3" fontId="6" fillId="0" borderId="4" xfId="0" applyNumberFormat="1" applyFont="1" applyBorder="1"/>
    <xf numFmtId="3" fontId="6" fillId="0" borderId="1" xfId="0" applyNumberFormat="1" applyFont="1" applyBorder="1"/>
    <xf numFmtId="3" fontId="1" fillId="0" borderId="1" xfId="0" applyNumberFormat="1" applyFont="1" applyBorder="1" applyAlignment="1"/>
    <xf numFmtId="0" fontId="1" fillId="3" borderId="1" xfId="0" applyFont="1" applyFill="1" applyBorder="1" applyAlignment="1"/>
    <xf numFmtId="0" fontId="6" fillId="0" borderId="2" xfId="0" applyFont="1" applyBorder="1"/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/>
    <xf numFmtId="0" fontId="1" fillId="0" borderId="0" xfId="0" applyFont="1" applyAlignment="1"/>
    <xf numFmtId="0" fontId="6" fillId="0" borderId="4" xfId="0" applyFont="1" applyBorder="1"/>
    <xf numFmtId="0" fontId="6" fillId="0" borderId="1" xfId="0" applyFont="1" applyBorder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tatista.com/statistiques/588982/psychologues-region-france/" TargetMode="External"/><Relationship Id="rId2" Type="http://schemas.openxmlformats.org/officeDocument/2006/relationships/hyperlink" Target="http://www.my-business-plan.fr/sites-etude-marche" TargetMode="External"/><Relationship Id="rId1" Type="http://schemas.openxmlformats.org/officeDocument/2006/relationships/hyperlink" Target="http://lentreprise.lexpress.fr/creation-entreprise/etapes-creation/32-sites-internet-de-donnees-pour-realiser-une-etude-de-marche_1526536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r.statista.com/statistiques/589118/psychologues-departement-france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getboddy/" TargetMode="External"/><Relationship Id="rId18" Type="http://schemas.openxmlformats.org/officeDocument/2006/relationships/hyperlink" Target="https://www.pausetherapie.ca/" TargetMode="External"/><Relationship Id="rId26" Type="http://schemas.openxmlformats.org/officeDocument/2006/relationships/hyperlink" Target="http://www.societe.com/societe/pros-consulte-513480962.html" TargetMode="External"/><Relationship Id="rId21" Type="http://schemas.openxmlformats.org/officeDocument/2006/relationships/hyperlink" Target="https://www.facebook.com/telyt.fr/?fref=ts" TargetMode="External"/><Relationship Id="rId34" Type="http://schemas.openxmlformats.org/officeDocument/2006/relationships/hyperlink" Target="https://www.breakthrough.com/" TargetMode="External"/><Relationship Id="rId7" Type="http://schemas.openxmlformats.org/officeDocument/2006/relationships/hyperlink" Target="https://www.psychologika.com/" TargetMode="External"/><Relationship Id="rId12" Type="http://schemas.openxmlformats.org/officeDocument/2006/relationships/hyperlink" Target="http://boddy.io/" TargetMode="External"/><Relationship Id="rId17" Type="http://schemas.openxmlformats.org/officeDocument/2006/relationships/hyperlink" Target="http://www.myfrenchstartup.com/fr/startup-france/130095/boddy" TargetMode="External"/><Relationship Id="rId25" Type="http://schemas.openxmlformats.org/officeDocument/2006/relationships/hyperlink" Target="http://www.jeconsulteunpsy.com/" TargetMode="External"/><Relationship Id="rId33" Type="http://schemas.openxmlformats.org/officeDocument/2006/relationships/hyperlink" Target="http://www.happy-life-psy.fr/" TargetMode="External"/><Relationship Id="rId2" Type="http://schemas.openxmlformats.org/officeDocument/2006/relationships/hyperlink" Target="https://www.facebook.com/Tonpsy/" TargetMode="External"/><Relationship Id="rId16" Type="http://schemas.openxmlformats.org/officeDocument/2006/relationships/hyperlink" Target="https://www.infogreffe.fr/entreprise-societe/812782787-boddy-330215B030440000.html?typeProduitOnglet=EXTRAIT&amp;afficherretour=true&amp;tab=entrep" TargetMode="External"/><Relationship Id="rId20" Type="http://schemas.openxmlformats.org/officeDocument/2006/relationships/hyperlink" Target="https://www.telyt.fr/" TargetMode="External"/><Relationship Id="rId29" Type="http://schemas.openxmlformats.org/officeDocument/2006/relationships/hyperlink" Target="http://www.manageo.fr/fiche_info/if/537590051/26/brecher-berneron-marianne.html" TargetMode="External"/><Relationship Id="rId1" Type="http://schemas.openxmlformats.org/officeDocument/2006/relationships/hyperlink" Target="https://tonpsy.fr/" TargetMode="External"/><Relationship Id="rId6" Type="http://schemas.openxmlformats.org/officeDocument/2006/relationships/hyperlink" Target="https://fr.sparkup.fr/projects/346/TonPsy" TargetMode="External"/><Relationship Id="rId11" Type="http://schemas.openxmlformats.org/officeDocument/2006/relationships/hyperlink" Target="https://www.infogreffe.fr/entreprise-societe/752387639-sabias-konsult-060115B006800000.html?typeProduitOnglet=EXTRAIT&amp;afficherretour=false" TargetMode="External"/><Relationship Id="rId24" Type="http://schemas.openxmlformats.org/officeDocument/2006/relationships/hyperlink" Target="https://www.facebook.com/cabinet.lub/friends_mutual" TargetMode="External"/><Relationship Id="rId32" Type="http://schemas.openxmlformats.org/officeDocument/2006/relationships/hyperlink" Target="http://www.happy-life-psy.fr/" TargetMode="External"/><Relationship Id="rId37" Type="http://schemas.openxmlformats.org/officeDocument/2006/relationships/hyperlink" Target="https://www.betterhelp.com/" TargetMode="External"/><Relationship Id="rId5" Type="http://schemas.openxmlformats.org/officeDocument/2006/relationships/hyperlink" Target="https://www.infogreffe.fr/entreprise-societe/789036191-jalyjo" TargetMode="External"/><Relationship Id="rId15" Type="http://schemas.openxmlformats.org/officeDocument/2006/relationships/hyperlink" Target="http://www.societe.com/societe/boddy-812782787.html" TargetMode="External"/><Relationship Id="rId23" Type="http://schemas.openxmlformats.org/officeDocument/2006/relationships/hyperlink" Target="http://www.psy-coach.fr/" TargetMode="External"/><Relationship Id="rId28" Type="http://schemas.openxmlformats.org/officeDocument/2006/relationships/hyperlink" Target="https://www.facebook.com/consultations.et.formations.online/" TargetMode="External"/><Relationship Id="rId36" Type="http://schemas.openxmlformats.org/officeDocument/2006/relationships/hyperlink" Target="https://www.montrealtherapy.com/" TargetMode="External"/><Relationship Id="rId10" Type="http://schemas.openxmlformats.org/officeDocument/2006/relationships/hyperlink" Target="http://www.societe.com/societe/sabias-konsult-752387639.html" TargetMode="External"/><Relationship Id="rId19" Type="http://schemas.openxmlformats.org/officeDocument/2006/relationships/hyperlink" Target="https://www.facebook.com/PauseTherapie/" TargetMode="External"/><Relationship Id="rId31" Type="http://schemas.openxmlformats.org/officeDocument/2006/relationships/hyperlink" Target="http://www.psytel.net/" TargetMode="External"/><Relationship Id="rId4" Type="http://schemas.openxmlformats.org/officeDocument/2006/relationships/hyperlink" Target="http://www.societe.com/societe/jalyjo-789036191.html" TargetMode="External"/><Relationship Id="rId9" Type="http://schemas.openxmlformats.org/officeDocument/2006/relationships/hyperlink" Target="http://www.manageo.fr/fiche_info/752387639/20/sabias-konsult.html" TargetMode="External"/><Relationship Id="rId14" Type="http://schemas.openxmlformats.org/officeDocument/2006/relationships/hyperlink" Target="http://www.manageo.fr/fiche_info/812782787/12/boddy.html" TargetMode="External"/><Relationship Id="rId22" Type="http://schemas.openxmlformats.org/officeDocument/2006/relationships/hyperlink" Target="https://www.consultation-psy-en-ligne.com/" TargetMode="External"/><Relationship Id="rId27" Type="http://schemas.openxmlformats.org/officeDocument/2006/relationships/hyperlink" Target="http://www.ecoute-psy.com/" TargetMode="External"/><Relationship Id="rId30" Type="http://schemas.openxmlformats.org/officeDocument/2006/relationships/hyperlink" Target="https://www.infogreffe.fr/entreprise-societe/537590051-berneron-marianne-53759005100026.html?afficherretour=true&amp;tab=entrep" TargetMode="External"/><Relationship Id="rId35" Type="http://schemas.openxmlformats.org/officeDocument/2006/relationships/hyperlink" Target="https://www.talkspace.com/" TargetMode="External"/><Relationship Id="rId8" Type="http://schemas.openxmlformats.org/officeDocument/2006/relationships/hyperlink" Target="https://www.facebook.com/sabiaskonsult/" TargetMode="External"/><Relationship Id="rId3" Type="http://schemas.openxmlformats.org/officeDocument/2006/relationships/hyperlink" Target="http://www.manageo.fr/fiche_info/789036191/11/jalyj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2"/>
  <sheetViews>
    <sheetView tabSelected="1" workbookViewId="0">
      <selection activeCell="H17" sqref="H17"/>
    </sheetView>
  </sheetViews>
  <sheetFormatPr baseColWidth="10" defaultColWidth="14.42578125" defaultRowHeight="15.75" customHeight="1"/>
  <cols>
    <col min="1" max="1" width="28.5703125" customWidth="1"/>
    <col min="2" max="2" width="14.42578125" customWidth="1"/>
    <col min="3" max="3" width="13.42578125" customWidth="1"/>
    <col min="4" max="4" width="18.42578125" customWidth="1"/>
    <col min="5" max="5" width="15.42578125" customWidth="1"/>
    <col min="6" max="6" width="20.5703125" customWidth="1"/>
    <col min="7" max="7" width="12.140625" customWidth="1"/>
    <col min="8" max="8" width="10.42578125" customWidth="1"/>
    <col min="9" max="9" width="21.5703125" customWidth="1"/>
    <col min="10" max="10" width="12.85546875" customWidth="1"/>
    <col min="11" max="11" width="16.42578125" customWidth="1"/>
    <col min="19" max="19" width="26.140625" customWidth="1"/>
  </cols>
  <sheetData>
    <row r="1" spans="1:30" ht="12.75">
      <c r="A1" s="2"/>
      <c r="B1" s="7"/>
      <c r="C1" s="2"/>
      <c r="D1" s="2"/>
      <c r="E1" s="2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2.75">
      <c r="A2" s="7" t="s">
        <v>3</v>
      </c>
      <c r="B2" s="7"/>
      <c r="C2" s="2"/>
      <c r="D2" s="2"/>
      <c r="E2" s="2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2.75">
      <c r="A3" s="2"/>
      <c r="B3" s="7"/>
      <c r="C3" s="2"/>
      <c r="D3" s="2"/>
      <c r="E3" s="2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2.75">
      <c r="A4" s="15"/>
      <c r="B4" s="21"/>
      <c r="C4" s="15"/>
      <c r="D4" s="17">
        <v>0.03</v>
      </c>
      <c r="E4" s="15"/>
      <c r="F4" s="17">
        <v>0.01</v>
      </c>
      <c r="G4" s="21"/>
      <c r="H4" s="21"/>
      <c r="I4" s="15">
        <v>7</v>
      </c>
      <c r="J4" s="21"/>
      <c r="K4" s="21"/>
      <c r="L4" s="5"/>
      <c r="M4" s="15"/>
      <c r="N4" s="15"/>
      <c r="O4" s="17"/>
      <c r="P4" s="15"/>
      <c r="Q4" s="17"/>
      <c r="R4" s="21"/>
      <c r="S4" s="21"/>
      <c r="T4" s="15"/>
      <c r="U4" s="21"/>
      <c r="V4" s="21"/>
      <c r="W4" s="5"/>
      <c r="X4" s="5"/>
      <c r="Y4" s="5"/>
      <c r="Z4" s="5"/>
      <c r="AA4" s="5"/>
      <c r="AB4" s="5"/>
      <c r="AC4" s="5"/>
      <c r="AD4" s="5"/>
    </row>
    <row r="5" spans="1:30" s="200" customFormat="1" ht="51">
      <c r="A5" s="193" t="s">
        <v>18</v>
      </c>
      <c r="B5" s="194" t="s">
        <v>377</v>
      </c>
      <c r="C5" s="195" t="s">
        <v>72</v>
      </c>
      <c r="D5" s="193" t="s">
        <v>93</v>
      </c>
      <c r="E5" s="196" t="s">
        <v>95</v>
      </c>
      <c r="F5" s="193" t="s">
        <v>96</v>
      </c>
      <c r="G5" s="197" t="s">
        <v>97</v>
      </c>
      <c r="H5" s="197" t="s">
        <v>366</v>
      </c>
      <c r="I5" s="197" t="s">
        <v>100</v>
      </c>
      <c r="J5" s="197" t="s">
        <v>101</v>
      </c>
      <c r="K5" s="197" t="s">
        <v>102</v>
      </c>
      <c r="L5" s="198"/>
      <c r="M5" s="199"/>
      <c r="T5" s="198"/>
      <c r="U5" s="198"/>
      <c r="V5" s="201"/>
      <c r="W5" s="198"/>
      <c r="X5" s="198"/>
      <c r="Y5" s="198"/>
      <c r="Z5" s="198"/>
      <c r="AA5" s="198"/>
      <c r="AB5" s="198"/>
      <c r="AC5" s="198"/>
      <c r="AD5" s="198"/>
    </row>
    <row r="6" spans="1:30" ht="12.75">
      <c r="A6" s="30" t="s">
        <v>103</v>
      </c>
      <c r="B6" s="30">
        <f>G6*69</f>
        <v>1863</v>
      </c>
      <c r="C6" s="31">
        <v>3000</v>
      </c>
      <c r="D6" s="33">
        <f>D4</f>
        <v>0.03</v>
      </c>
      <c r="E6" s="34">
        <f t="shared" ref="E6:E25" si="0">D6*C6</f>
        <v>90</v>
      </c>
      <c r="F6" s="33">
        <v>0.3</v>
      </c>
      <c r="G6" s="37">
        <f t="shared" ref="G6:G25" si="1">F6*E6</f>
        <v>27</v>
      </c>
      <c r="H6" s="38">
        <v>20</v>
      </c>
      <c r="I6" s="38">
        <f>I4</f>
        <v>7</v>
      </c>
      <c r="J6" s="41">
        <f t="shared" ref="J6:J25" si="2">G6*I6</f>
        <v>189</v>
      </c>
      <c r="K6" s="44">
        <f t="shared" ref="K6:K25" si="3">J6*H6</f>
        <v>3780</v>
      </c>
      <c r="L6" s="5"/>
      <c r="M6" s="29"/>
      <c r="N6" s="5"/>
      <c r="O6" s="45"/>
      <c r="P6" s="47" t="s">
        <v>147</v>
      </c>
      <c r="Q6" s="45"/>
      <c r="R6" s="45"/>
      <c r="S6" s="45"/>
      <c r="T6" s="45"/>
      <c r="U6" s="5"/>
      <c r="V6" s="48"/>
      <c r="W6" s="5"/>
      <c r="X6" s="5"/>
      <c r="Y6" s="5"/>
      <c r="Z6" s="5"/>
      <c r="AA6" s="5"/>
      <c r="AB6" s="5"/>
      <c r="AC6" s="5"/>
      <c r="AD6" s="5"/>
    </row>
    <row r="7" spans="1:30" ht="12.75">
      <c r="A7" s="30" t="s">
        <v>155</v>
      </c>
      <c r="B7" s="30">
        <f t="shared" ref="B7:B25" si="4">G7*69</f>
        <v>1863</v>
      </c>
      <c r="C7" s="127">
        <v>3000</v>
      </c>
      <c r="D7" s="50">
        <f>D4</f>
        <v>0.03</v>
      </c>
      <c r="E7" s="52">
        <f t="shared" si="0"/>
        <v>90</v>
      </c>
      <c r="F7" s="33">
        <v>0.3</v>
      </c>
      <c r="G7" s="55">
        <f t="shared" si="1"/>
        <v>27</v>
      </c>
      <c r="H7" s="38">
        <v>20</v>
      </c>
      <c r="I7" s="57">
        <f>I4</f>
        <v>7</v>
      </c>
      <c r="J7" s="59">
        <f t="shared" si="2"/>
        <v>189</v>
      </c>
      <c r="K7" s="60">
        <f t="shared" si="3"/>
        <v>3780</v>
      </c>
      <c r="L7" s="5"/>
      <c r="M7" s="15"/>
      <c r="N7" s="5"/>
      <c r="O7" s="62"/>
      <c r="P7" s="62"/>
      <c r="Q7" s="62"/>
      <c r="R7" s="62"/>
      <c r="S7" s="62"/>
      <c r="T7" s="45"/>
      <c r="U7" s="5"/>
      <c r="V7" s="48"/>
      <c r="W7" s="5"/>
      <c r="X7" s="5"/>
      <c r="Y7" s="5"/>
      <c r="Z7" s="5"/>
      <c r="AA7" s="5"/>
      <c r="AB7" s="5"/>
      <c r="AC7" s="5"/>
      <c r="AD7" s="5"/>
    </row>
    <row r="8" spans="1:30" ht="12.75">
      <c r="A8" s="30" t="s">
        <v>179</v>
      </c>
      <c r="B8" s="30">
        <f t="shared" si="4"/>
        <v>1863</v>
      </c>
      <c r="C8" s="127">
        <v>3000</v>
      </c>
      <c r="D8" s="63">
        <v>0.03</v>
      </c>
      <c r="E8" s="52">
        <f t="shared" si="0"/>
        <v>90</v>
      </c>
      <c r="F8" s="33">
        <v>0.3</v>
      </c>
      <c r="G8" s="55">
        <f t="shared" si="1"/>
        <v>27</v>
      </c>
      <c r="H8" s="38">
        <v>20</v>
      </c>
      <c r="I8" s="57">
        <f>I4</f>
        <v>7</v>
      </c>
      <c r="J8" s="59">
        <f t="shared" si="2"/>
        <v>189</v>
      </c>
      <c r="K8" s="60">
        <f t="shared" si="3"/>
        <v>3780</v>
      </c>
      <c r="L8" s="5"/>
      <c r="M8" s="15"/>
      <c r="N8" s="5"/>
      <c r="O8" s="62"/>
      <c r="P8" s="62"/>
      <c r="Q8" s="62"/>
      <c r="R8" s="62"/>
      <c r="S8" s="62"/>
      <c r="T8" s="45"/>
      <c r="U8" s="5"/>
      <c r="V8" s="48"/>
      <c r="W8" s="5"/>
      <c r="X8" s="5"/>
      <c r="Y8" s="5"/>
      <c r="Z8" s="5"/>
      <c r="AA8" s="5"/>
      <c r="AB8" s="5"/>
      <c r="AC8" s="5"/>
      <c r="AD8" s="5"/>
    </row>
    <row r="9" spans="1:30" ht="12.75">
      <c r="A9" s="30" t="s">
        <v>187</v>
      </c>
      <c r="B9" s="30">
        <f t="shared" si="4"/>
        <v>1863</v>
      </c>
      <c r="C9" s="127">
        <v>3000</v>
      </c>
      <c r="D9" s="63">
        <v>0.03</v>
      </c>
      <c r="E9" s="52">
        <f t="shared" si="0"/>
        <v>90</v>
      </c>
      <c r="F9" s="33">
        <v>0.3</v>
      </c>
      <c r="G9" s="55">
        <f t="shared" si="1"/>
        <v>27</v>
      </c>
      <c r="H9" s="38">
        <v>20</v>
      </c>
      <c r="I9" s="57">
        <v>7</v>
      </c>
      <c r="J9" s="59">
        <f t="shared" si="2"/>
        <v>189</v>
      </c>
      <c r="K9" s="60">
        <f t="shared" si="3"/>
        <v>3780</v>
      </c>
      <c r="L9" s="5"/>
      <c r="M9" s="21"/>
      <c r="N9" s="5"/>
      <c r="O9" s="107"/>
      <c r="P9" s="107"/>
      <c r="Q9" s="107"/>
      <c r="R9" s="107"/>
      <c r="S9" s="107"/>
      <c r="T9" s="45"/>
      <c r="U9" s="5"/>
      <c r="V9" s="48"/>
      <c r="W9" s="5"/>
      <c r="X9" s="5"/>
      <c r="Y9" s="5"/>
      <c r="Z9" s="5"/>
      <c r="AA9" s="5"/>
      <c r="AB9" s="5"/>
      <c r="AC9" s="5"/>
      <c r="AD9" s="5"/>
    </row>
    <row r="10" spans="1:30" ht="12.75">
      <c r="A10" s="30" t="s">
        <v>360</v>
      </c>
      <c r="B10" s="30">
        <f t="shared" si="4"/>
        <v>1863</v>
      </c>
      <c r="C10" s="127">
        <v>3000</v>
      </c>
      <c r="D10" s="63">
        <v>0.03</v>
      </c>
      <c r="E10" s="52">
        <f t="shared" si="0"/>
        <v>90</v>
      </c>
      <c r="F10" s="33">
        <v>0.3</v>
      </c>
      <c r="G10" s="55">
        <f t="shared" si="1"/>
        <v>27</v>
      </c>
      <c r="H10" s="38">
        <v>20</v>
      </c>
      <c r="I10" s="57">
        <f t="shared" ref="I10:I13" si="5">I6</f>
        <v>7</v>
      </c>
      <c r="J10" s="59">
        <f t="shared" si="2"/>
        <v>189</v>
      </c>
      <c r="K10" s="60">
        <f t="shared" si="3"/>
        <v>3780</v>
      </c>
      <c r="L10" s="5"/>
      <c r="M10" s="21"/>
      <c r="N10" s="5"/>
      <c r="O10" s="107"/>
      <c r="P10" s="107"/>
      <c r="Q10" s="107"/>
      <c r="R10" s="107"/>
      <c r="S10" s="107"/>
      <c r="T10" s="45"/>
      <c r="U10" s="5"/>
      <c r="V10" s="48"/>
      <c r="W10" s="5"/>
      <c r="X10" s="5"/>
      <c r="Y10" s="5"/>
      <c r="Z10" s="5"/>
      <c r="AA10" s="5"/>
      <c r="AB10" s="5"/>
      <c r="AC10" s="5"/>
      <c r="AD10" s="5"/>
    </row>
    <row r="11" spans="1:30" ht="12.75">
      <c r="A11" s="30" t="s">
        <v>361</v>
      </c>
      <c r="B11" s="30">
        <f t="shared" si="4"/>
        <v>1863</v>
      </c>
      <c r="C11" s="127">
        <v>3000</v>
      </c>
      <c r="D11" s="63">
        <v>0.03</v>
      </c>
      <c r="E11" s="52">
        <f t="shared" si="0"/>
        <v>90</v>
      </c>
      <c r="F11" s="33">
        <v>0.3</v>
      </c>
      <c r="G11" s="55">
        <f t="shared" si="1"/>
        <v>27</v>
      </c>
      <c r="H11" s="38">
        <v>20</v>
      </c>
      <c r="I11" s="57">
        <f t="shared" si="5"/>
        <v>7</v>
      </c>
      <c r="J11" s="59">
        <f t="shared" si="2"/>
        <v>189</v>
      </c>
      <c r="K11" s="60">
        <f t="shared" si="3"/>
        <v>3780</v>
      </c>
      <c r="L11" s="5"/>
      <c r="M11" s="21"/>
      <c r="N11" s="5"/>
      <c r="O11" s="107"/>
      <c r="P11" s="107"/>
      <c r="Q11" s="107"/>
      <c r="R11" s="107"/>
      <c r="S11" s="107"/>
      <c r="T11" s="45"/>
      <c r="U11" s="5"/>
      <c r="V11" s="48"/>
      <c r="W11" s="5"/>
      <c r="X11" s="5"/>
      <c r="Y11" s="5"/>
      <c r="Z11" s="5"/>
      <c r="AA11" s="5"/>
      <c r="AB11" s="5"/>
      <c r="AC11" s="5"/>
      <c r="AD11" s="5"/>
    </row>
    <row r="12" spans="1:30" ht="12.75">
      <c r="A12" s="30" t="s">
        <v>362</v>
      </c>
      <c r="B12" s="30">
        <f t="shared" si="4"/>
        <v>1863</v>
      </c>
      <c r="C12" s="127">
        <v>3000</v>
      </c>
      <c r="D12" s="63">
        <v>0.03</v>
      </c>
      <c r="E12" s="52">
        <f t="shared" si="0"/>
        <v>90</v>
      </c>
      <c r="F12" s="33">
        <v>0.3</v>
      </c>
      <c r="G12" s="55">
        <f t="shared" si="1"/>
        <v>27</v>
      </c>
      <c r="H12" s="38">
        <v>20</v>
      </c>
      <c r="I12" s="57">
        <f t="shared" si="5"/>
        <v>7</v>
      </c>
      <c r="J12" s="59">
        <f t="shared" si="2"/>
        <v>189</v>
      </c>
      <c r="K12" s="60">
        <f t="shared" si="3"/>
        <v>3780</v>
      </c>
      <c r="L12" s="5"/>
      <c r="M12" s="21"/>
      <c r="N12" s="5"/>
      <c r="O12" s="107"/>
      <c r="P12" s="107"/>
      <c r="Q12" s="107"/>
      <c r="R12" s="107"/>
      <c r="S12" s="107"/>
      <c r="T12" s="45"/>
      <c r="U12" s="5"/>
      <c r="V12" s="48"/>
      <c r="W12" s="5"/>
      <c r="X12" s="5"/>
      <c r="Y12" s="5"/>
      <c r="Z12" s="5"/>
      <c r="AA12" s="5"/>
      <c r="AB12" s="5"/>
      <c r="AC12" s="5"/>
      <c r="AD12" s="5"/>
    </row>
    <row r="13" spans="1:30" ht="12.75">
      <c r="A13" s="30" t="s">
        <v>363</v>
      </c>
      <c r="B13" s="30">
        <f t="shared" si="4"/>
        <v>1863</v>
      </c>
      <c r="C13" s="127">
        <v>3000</v>
      </c>
      <c r="D13" s="63">
        <v>0.03</v>
      </c>
      <c r="E13" s="52">
        <f t="shared" si="0"/>
        <v>90</v>
      </c>
      <c r="F13" s="33">
        <v>0.3</v>
      </c>
      <c r="G13" s="55">
        <f t="shared" si="1"/>
        <v>27</v>
      </c>
      <c r="H13" s="38">
        <v>20</v>
      </c>
      <c r="I13" s="57">
        <f t="shared" si="5"/>
        <v>7</v>
      </c>
      <c r="J13" s="59">
        <f t="shared" si="2"/>
        <v>189</v>
      </c>
      <c r="K13" s="60">
        <f t="shared" si="3"/>
        <v>3780</v>
      </c>
      <c r="L13" s="5"/>
      <c r="M13" s="21"/>
      <c r="N13" s="5"/>
      <c r="O13" s="107"/>
      <c r="P13" s="107"/>
      <c r="Q13" s="107"/>
      <c r="R13" s="107"/>
      <c r="S13" s="107"/>
      <c r="T13" s="45"/>
      <c r="U13" s="5"/>
      <c r="V13" s="48"/>
      <c r="W13" s="5"/>
      <c r="X13" s="5"/>
      <c r="Y13" s="5"/>
      <c r="Z13" s="5"/>
      <c r="AA13" s="5"/>
      <c r="AB13" s="5"/>
      <c r="AC13" s="5"/>
      <c r="AD13" s="5"/>
    </row>
    <row r="14" spans="1:30" ht="12.75">
      <c r="A14" s="30" t="s">
        <v>364</v>
      </c>
      <c r="B14" s="30">
        <f t="shared" si="4"/>
        <v>1863</v>
      </c>
      <c r="C14" s="127">
        <v>3000</v>
      </c>
      <c r="D14" s="63">
        <v>0.03</v>
      </c>
      <c r="E14" s="52">
        <f t="shared" si="0"/>
        <v>90</v>
      </c>
      <c r="F14" s="33">
        <v>0.3</v>
      </c>
      <c r="G14" s="55">
        <f t="shared" si="1"/>
        <v>27</v>
      </c>
      <c r="H14" s="38">
        <v>20</v>
      </c>
      <c r="I14" s="57">
        <f t="shared" ref="I14" si="6">I10</f>
        <v>7</v>
      </c>
      <c r="J14" s="59">
        <f t="shared" si="2"/>
        <v>189</v>
      </c>
      <c r="K14" s="60">
        <f t="shared" si="3"/>
        <v>3780</v>
      </c>
      <c r="L14" s="5"/>
      <c r="M14" s="21"/>
      <c r="N14" s="5"/>
      <c r="O14" s="107"/>
      <c r="P14" s="107"/>
      <c r="Q14" s="107"/>
      <c r="R14" s="107"/>
      <c r="S14" s="107"/>
      <c r="T14" s="45"/>
      <c r="U14" s="5"/>
      <c r="V14" s="48"/>
      <c r="W14" s="5"/>
      <c r="X14" s="5"/>
      <c r="Y14" s="5"/>
      <c r="Z14" s="5"/>
      <c r="AA14" s="5"/>
      <c r="AB14" s="5"/>
      <c r="AC14" s="5"/>
      <c r="AD14" s="5"/>
    </row>
    <row r="15" spans="1:30" ht="12.75">
      <c r="A15" s="30" t="s">
        <v>365</v>
      </c>
      <c r="B15" s="30">
        <f t="shared" si="4"/>
        <v>1863</v>
      </c>
      <c r="C15" s="127">
        <v>3000</v>
      </c>
      <c r="D15" s="50">
        <f>D4</f>
        <v>0.03</v>
      </c>
      <c r="E15" s="52">
        <f t="shared" si="0"/>
        <v>90</v>
      </c>
      <c r="F15" s="33">
        <v>0.3</v>
      </c>
      <c r="G15" s="55">
        <f t="shared" si="1"/>
        <v>27</v>
      </c>
      <c r="H15" s="38">
        <v>20</v>
      </c>
      <c r="I15" s="57">
        <f t="shared" ref="I15:I25" si="7">I11</f>
        <v>7</v>
      </c>
      <c r="J15" s="59">
        <f t="shared" si="2"/>
        <v>189</v>
      </c>
      <c r="K15" s="60">
        <f t="shared" si="3"/>
        <v>3780</v>
      </c>
      <c r="L15" s="5"/>
      <c r="M15" s="15"/>
      <c r="N15" s="5"/>
      <c r="O15" s="62"/>
      <c r="P15" s="62"/>
      <c r="Q15" s="62"/>
      <c r="R15" s="62"/>
      <c r="S15" s="62"/>
      <c r="T15" s="45"/>
      <c r="U15" s="5"/>
      <c r="V15" s="48"/>
      <c r="W15" s="5"/>
      <c r="X15" s="5"/>
      <c r="Y15" s="5"/>
      <c r="Z15" s="5"/>
      <c r="AA15" s="5"/>
      <c r="AB15" s="5"/>
      <c r="AC15" s="5"/>
      <c r="AD15" s="5"/>
    </row>
    <row r="16" spans="1:30" ht="25.5">
      <c r="A16" s="190" t="s">
        <v>376</v>
      </c>
      <c r="B16" s="30">
        <f t="shared" si="4"/>
        <v>124.19999999999999</v>
      </c>
      <c r="C16" s="189">
        <v>200</v>
      </c>
      <c r="D16" s="50">
        <f>D4</f>
        <v>0.03</v>
      </c>
      <c r="E16" s="52">
        <f t="shared" si="0"/>
        <v>6</v>
      </c>
      <c r="F16" s="33">
        <v>0.3</v>
      </c>
      <c r="G16" s="55">
        <f t="shared" si="1"/>
        <v>1.7999999999999998</v>
      </c>
      <c r="H16" s="38">
        <v>20</v>
      </c>
      <c r="I16" s="57">
        <f t="shared" si="7"/>
        <v>7</v>
      </c>
      <c r="J16" s="59">
        <f t="shared" si="2"/>
        <v>12.599999999999998</v>
      </c>
      <c r="K16" s="60">
        <f t="shared" si="3"/>
        <v>251.99999999999994</v>
      </c>
      <c r="L16" s="5"/>
      <c r="M16" s="21"/>
      <c r="N16" s="5"/>
      <c r="O16" s="107"/>
      <c r="P16" s="107"/>
      <c r="Q16" s="107"/>
      <c r="R16" s="107"/>
      <c r="S16" s="107"/>
      <c r="T16" s="45"/>
      <c r="U16" s="5"/>
      <c r="V16" s="48"/>
      <c r="W16" s="5"/>
      <c r="X16" s="5"/>
      <c r="Y16" s="5"/>
      <c r="Z16" s="5"/>
      <c r="AA16" s="5"/>
      <c r="AB16" s="5"/>
      <c r="AC16" s="5"/>
      <c r="AD16" s="5"/>
    </row>
    <row r="17" spans="1:30" ht="12.75">
      <c r="A17" s="30" t="s">
        <v>367</v>
      </c>
      <c r="B17" s="30">
        <f t="shared" si="4"/>
        <v>124.19999999999999</v>
      </c>
      <c r="C17" s="189">
        <v>200</v>
      </c>
      <c r="D17" s="50">
        <f t="shared" ref="D17:D25" si="8">D6</f>
        <v>0.03</v>
      </c>
      <c r="E17" s="52">
        <f t="shared" si="0"/>
        <v>6</v>
      </c>
      <c r="F17" s="33">
        <v>0.3</v>
      </c>
      <c r="G17" s="55">
        <f t="shared" si="1"/>
        <v>1.7999999999999998</v>
      </c>
      <c r="H17" s="38">
        <v>20</v>
      </c>
      <c r="I17" s="57">
        <f t="shared" si="7"/>
        <v>7</v>
      </c>
      <c r="J17" s="59">
        <f t="shared" si="2"/>
        <v>12.599999999999998</v>
      </c>
      <c r="K17" s="60">
        <f t="shared" si="3"/>
        <v>251.99999999999994</v>
      </c>
      <c r="L17" s="5"/>
      <c r="M17" s="21"/>
      <c r="N17" s="5"/>
      <c r="O17" s="107"/>
      <c r="P17" s="107"/>
      <c r="Q17" s="107"/>
      <c r="R17" s="107"/>
      <c r="S17" s="107"/>
      <c r="T17" s="45"/>
      <c r="U17" s="5"/>
      <c r="V17" s="48"/>
      <c r="W17" s="5"/>
      <c r="X17" s="5"/>
      <c r="Y17" s="5"/>
      <c r="Z17" s="5"/>
      <c r="AA17" s="5"/>
      <c r="AB17" s="5"/>
      <c r="AC17" s="5"/>
      <c r="AD17" s="5"/>
    </row>
    <row r="18" spans="1:30" ht="12.75">
      <c r="A18" s="30" t="s">
        <v>368</v>
      </c>
      <c r="B18" s="30">
        <f t="shared" si="4"/>
        <v>124.19999999999999</v>
      </c>
      <c r="C18" s="189">
        <v>200</v>
      </c>
      <c r="D18" s="50">
        <f t="shared" si="8"/>
        <v>0.03</v>
      </c>
      <c r="E18" s="52">
        <f t="shared" si="0"/>
        <v>6</v>
      </c>
      <c r="F18" s="33">
        <v>0.3</v>
      </c>
      <c r="G18" s="55">
        <f t="shared" si="1"/>
        <v>1.7999999999999998</v>
      </c>
      <c r="H18" s="38">
        <v>20</v>
      </c>
      <c r="I18" s="57">
        <f t="shared" si="7"/>
        <v>7</v>
      </c>
      <c r="J18" s="59">
        <f t="shared" si="2"/>
        <v>12.599999999999998</v>
      </c>
      <c r="K18" s="60">
        <f t="shared" si="3"/>
        <v>251.99999999999994</v>
      </c>
      <c r="L18" s="5"/>
      <c r="M18" s="21"/>
      <c r="N18" s="5"/>
      <c r="O18" s="107"/>
      <c r="P18" s="107"/>
      <c r="Q18" s="107"/>
      <c r="R18" s="107"/>
      <c r="S18" s="107"/>
      <c r="T18" s="45"/>
      <c r="U18" s="5"/>
      <c r="V18" s="48"/>
      <c r="W18" s="5"/>
      <c r="X18" s="5"/>
      <c r="Y18" s="5"/>
      <c r="Z18" s="5"/>
      <c r="AA18" s="5"/>
      <c r="AB18" s="5"/>
      <c r="AC18" s="5"/>
      <c r="AD18" s="5"/>
    </row>
    <row r="19" spans="1:30" ht="12.75">
      <c r="A19" s="30" t="s">
        <v>369</v>
      </c>
      <c r="B19" s="30">
        <f t="shared" si="4"/>
        <v>124.19999999999999</v>
      </c>
      <c r="C19" s="189">
        <v>200</v>
      </c>
      <c r="D19" s="50">
        <f t="shared" si="8"/>
        <v>0.03</v>
      </c>
      <c r="E19" s="52">
        <f t="shared" si="0"/>
        <v>6</v>
      </c>
      <c r="F19" s="33">
        <v>0.3</v>
      </c>
      <c r="G19" s="55">
        <f t="shared" si="1"/>
        <v>1.7999999999999998</v>
      </c>
      <c r="H19" s="38">
        <v>20</v>
      </c>
      <c r="I19" s="57">
        <f t="shared" si="7"/>
        <v>7</v>
      </c>
      <c r="J19" s="59">
        <f t="shared" si="2"/>
        <v>12.599999999999998</v>
      </c>
      <c r="K19" s="60">
        <f t="shared" si="3"/>
        <v>251.99999999999994</v>
      </c>
      <c r="L19" s="5"/>
      <c r="M19" s="21"/>
      <c r="N19" s="5"/>
      <c r="O19" s="107"/>
      <c r="P19" s="107"/>
      <c r="Q19" s="107"/>
      <c r="R19" s="107"/>
      <c r="S19" s="107"/>
      <c r="T19" s="45"/>
      <c r="U19" s="5"/>
      <c r="V19" s="48"/>
      <c r="W19" s="5"/>
      <c r="X19" s="5"/>
      <c r="Y19" s="5"/>
      <c r="Z19" s="5"/>
      <c r="AA19" s="5"/>
      <c r="AB19" s="5"/>
      <c r="AC19" s="5"/>
      <c r="AD19" s="5"/>
    </row>
    <row r="20" spans="1:30" ht="12.75">
      <c r="A20" s="30" t="s">
        <v>370</v>
      </c>
      <c r="B20" s="30">
        <f t="shared" si="4"/>
        <v>124.19999999999999</v>
      </c>
      <c r="C20" s="189">
        <v>200</v>
      </c>
      <c r="D20" s="50">
        <f t="shared" si="8"/>
        <v>0.03</v>
      </c>
      <c r="E20" s="52">
        <f t="shared" si="0"/>
        <v>6</v>
      </c>
      <c r="F20" s="33">
        <v>0.3</v>
      </c>
      <c r="G20" s="55">
        <f t="shared" si="1"/>
        <v>1.7999999999999998</v>
      </c>
      <c r="H20" s="38">
        <v>20</v>
      </c>
      <c r="I20" s="57">
        <f t="shared" si="7"/>
        <v>7</v>
      </c>
      <c r="J20" s="59">
        <f t="shared" si="2"/>
        <v>12.599999999999998</v>
      </c>
      <c r="K20" s="60">
        <f t="shared" si="3"/>
        <v>251.99999999999994</v>
      </c>
      <c r="L20" s="5"/>
      <c r="M20" s="21"/>
      <c r="N20" s="5"/>
      <c r="O20" s="107"/>
      <c r="P20" s="107"/>
      <c r="Q20" s="107"/>
      <c r="R20" s="107"/>
      <c r="S20" s="107"/>
      <c r="T20" s="45"/>
      <c r="U20" s="5"/>
      <c r="V20" s="48"/>
      <c r="W20" s="5"/>
      <c r="X20" s="5"/>
      <c r="Y20" s="5"/>
      <c r="Z20" s="5"/>
      <c r="AA20" s="5"/>
      <c r="AB20" s="5"/>
      <c r="AC20" s="5"/>
      <c r="AD20" s="5"/>
    </row>
    <row r="21" spans="1:30" ht="12.75">
      <c r="A21" s="30" t="s">
        <v>371</v>
      </c>
      <c r="B21" s="30">
        <f t="shared" si="4"/>
        <v>310.5</v>
      </c>
      <c r="C21" s="189">
        <v>500</v>
      </c>
      <c r="D21" s="50">
        <f t="shared" si="8"/>
        <v>0.03</v>
      </c>
      <c r="E21" s="52">
        <f t="shared" si="0"/>
        <v>15</v>
      </c>
      <c r="F21" s="33">
        <v>0.3</v>
      </c>
      <c r="G21" s="55">
        <f t="shared" si="1"/>
        <v>4.5</v>
      </c>
      <c r="H21" s="38">
        <v>20</v>
      </c>
      <c r="I21" s="57">
        <f t="shared" si="7"/>
        <v>7</v>
      </c>
      <c r="J21" s="59">
        <f t="shared" si="2"/>
        <v>31.5</v>
      </c>
      <c r="K21" s="60">
        <f t="shared" si="3"/>
        <v>630</v>
      </c>
      <c r="L21" s="5"/>
      <c r="M21" s="21"/>
      <c r="N21" s="5"/>
      <c r="O21" s="107"/>
      <c r="P21" s="107"/>
      <c r="Q21" s="107"/>
      <c r="R21" s="107"/>
      <c r="S21" s="107"/>
      <c r="T21" s="45"/>
      <c r="U21" s="5"/>
      <c r="V21" s="48"/>
      <c r="W21" s="5"/>
      <c r="X21" s="5"/>
      <c r="Y21" s="5"/>
      <c r="Z21" s="5"/>
      <c r="AA21" s="5"/>
      <c r="AB21" s="5"/>
      <c r="AC21" s="5"/>
      <c r="AD21" s="5"/>
    </row>
    <row r="22" spans="1:30" ht="12.75">
      <c r="A22" s="30" t="s">
        <v>372</v>
      </c>
      <c r="B22" s="30">
        <f t="shared" si="4"/>
        <v>310.5</v>
      </c>
      <c r="C22" s="189">
        <v>500</v>
      </c>
      <c r="D22" s="50">
        <f t="shared" si="8"/>
        <v>0.03</v>
      </c>
      <c r="E22" s="52">
        <f t="shared" si="0"/>
        <v>15</v>
      </c>
      <c r="F22" s="33">
        <v>0.3</v>
      </c>
      <c r="G22" s="55">
        <f t="shared" si="1"/>
        <v>4.5</v>
      </c>
      <c r="H22" s="38">
        <v>20</v>
      </c>
      <c r="I22" s="57">
        <f t="shared" si="7"/>
        <v>7</v>
      </c>
      <c r="J22" s="59">
        <f t="shared" si="2"/>
        <v>31.5</v>
      </c>
      <c r="K22" s="60">
        <f t="shared" si="3"/>
        <v>630</v>
      </c>
      <c r="L22" s="5"/>
      <c r="M22" s="21"/>
      <c r="N22" s="5"/>
      <c r="O22" s="107"/>
      <c r="P22" s="107"/>
      <c r="Q22" s="107"/>
      <c r="R22" s="107"/>
      <c r="S22" s="107"/>
      <c r="T22" s="45"/>
      <c r="U22" s="5"/>
      <c r="V22" s="48"/>
      <c r="W22" s="5"/>
      <c r="X22" s="5"/>
      <c r="Y22" s="5"/>
      <c r="Z22" s="5"/>
      <c r="AA22" s="5"/>
      <c r="AB22" s="5"/>
      <c r="AC22" s="5"/>
      <c r="AD22" s="5"/>
    </row>
    <row r="23" spans="1:30" ht="12.75">
      <c r="A23" s="30" t="s">
        <v>373</v>
      </c>
      <c r="B23" s="30">
        <f t="shared" si="4"/>
        <v>310.5</v>
      </c>
      <c r="C23" s="189">
        <v>500</v>
      </c>
      <c r="D23" s="50">
        <f t="shared" si="8"/>
        <v>0.03</v>
      </c>
      <c r="E23" s="52">
        <f t="shared" si="0"/>
        <v>15</v>
      </c>
      <c r="F23" s="33">
        <v>0.3</v>
      </c>
      <c r="G23" s="55">
        <f t="shared" si="1"/>
        <v>4.5</v>
      </c>
      <c r="H23" s="38">
        <v>20</v>
      </c>
      <c r="I23" s="57">
        <f t="shared" si="7"/>
        <v>7</v>
      </c>
      <c r="J23" s="59">
        <f t="shared" si="2"/>
        <v>31.5</v>
      </c>
      <c r="K23" s="60">
        <f t="shared" si="3"/>
        <v>630</v>
      </c>
      <c r="L23" s="5"/>
      <c r="M23" s="21"/>
      <c r="N23" s="5"/>
      <c r="O23" s="107"/>
      <c r="P23" s="107"/>
      <c r="Q23" s="107"/>
      <c r="R23" s="107"/>
      <c r="S23" s="107"/>
      <c r="T23" s="45"/>
      <c r="U23" s="5"/>
      <c r="V23" s="48"/>
      <c r="W23" s="5"/>
      <c r="X23" s="5"/>
      <c r="Y23" s="5"/>
      <c r="Z23" s="5"/>
      <c r="AA23" s="5"/>
      <c r="AB23" s="5"/>
      <c r="AC23" s="5"/>
      <c r="AD23" s="5"/>
    </row>
    <row r="24" spans="1:30" ht="12.75">
      <c r="A24" s="30" t="s">
        <v>374</v>
      </c>
      <c r="B24" s="30">
        <f t="shared" si="4"/>
        <v>310.5</v>
      </c>
      <c r="C24" s="189">
        <v>500</v>
      </c>
      <c r="D24" s="50">
        <f t="shared" si="8"/>
        <v>0.03</v>
      </c>
      <c r="E24" s="52">
        <f t="shared" si="0"/>
        <v>15</v>
      </c>
      <c r="F24" s="33">
        <v>0.3</v>
      </c>
      <c r="G24" s="55">
        <f t="shared" si="1"/>
        <v>4.5</v>
      </c>
      <c r="H24" s="38">
        <v>20</v>
      </c>
      <c r="I24" s="57">
        <f t="shared" si="7"/>
        <v>7</v>
      </c>
      <c r="J24" s="59">
        <f t="shared" si="2"/>
        <v>31.5</v>
      </c>
      <c r="K24" s="60">
        <f t="shared" si="3"/>
        <v>630</v>
      </c>
      <c r="L24" s="5"/>
      <c r="M24" s="21"/>
      <c r="N24" s="5"/>
      <c r="O24" s="107"/>
      <c r="P24" s="107"/>
      <c r="Q24" s="107"/>
      <c r="R24" s="107"/>
      <c r="S24" s="107"/>
      <c r="T24" s="45"/>
      <c r="U24" s="5"/>
      <c r="V24" s="48"/>
      <c r="W24" s="5"/>
      <c r="X24" s="5"/>
      <c r="Y24" s="5"/>
      <c r="Z24" s="5"/>
      <c r="AA24" s="5"/>
      <c r="AB24" s="5"/>
      <c r="AC24" s="5"/>
      <c r="AD24" s="5"/>
    </row>
    <row r="25" spans="1:30" ht="12.75">
      <c r="A25" s="30" t="s">
        <v>375</v>
      </c>
      <c r="B25" s="30">
        <f t="shared" si="4"/>
        <v>310.5</v>
      </c>
      <c r="C25" s="189">
        <v>500</v>
      </c>
      <c r="D25" s="50">
        <f t="shared" si="8"/>
        <v>0.03</v>
      </c>
      <c r="E25" s="52">
        <f t="shared" si="0"/>
        <v>15</v>
      </c>
      <c r="F25" s="33">
        <v>0.3</v>
      </c>
      <c r="G25" s="55">
        <f t="shared" si="1"/>
        <v>4.5</v>
      </c>
      <c r="H25" s="38">
        <v>20</v>
      </c>
      <c r="I25" s="57">
        <f t="shared" si="7"/>
        <v>7</v>
      </c>
      <c r="J25" s="59">
        <f t="shared" si="2"/>
        <v>31.5</v>
      </c>
      <c r="K25" s="60">
        <f t="shared" si="3"/>
        <v>630</v>
      </c>
      <c r="L25" s="5"/>
      <c r="M25" s="21"/>
      <c r="N25" s="5"/>
      <c r="O25" s="107"/>
      <c r="P25" s="107"/>
      <c r="Q25" s="107"/>
      <c r="R25" s="107"/>
      <c r="S25" s="107"/>
      <c r="T25" s="45"/>
      <c r="U25" s="5"/>
      <c r="V25" s="48"/>
      <c r="W25" s="5"/>
      <c r="X25" s="5"/>
      <c r="Y25" s="5"/>
      <c r="Z25" s="5"/>
      <c r="AA25" s="5"/>
      <c r="AB25" s="5"/>
      <c r="AC25" s="5"/>
      <c r="AD25" s="5"/>
    </row>
    <row r="26" spans="1:30" ht="12.75">
      <c r="A26" s="68" t="s">
        <v>198</v>
      </c>
      <c r="B26" s="69">
        <f>SUM(B6:B25)</f>
        <v>20803.500000000004</v>
      </c>
      <c r="C26" s="69"/>
      <c r="D26" s="70"/>
      <c r="E26" s="69"/>
      <c r="F26" s="70"/>
      <c r="G26" s="72">
        <f>SUM(G6:G25)</f>
        <v>301.50000000000006</v>
      </c>
      <c r="H26" s="72">
        <f>SUM(H6:H25)</f>
        <v>400</v>
      </c>
      <c r="I26" s="72">
        <f>SUM(I6:I25)</f>
        <v>140</v>
      </c>
      <c r="J26" s="72">
        <f>SUM(J6:J25)</f>
        <v>2110.4999999999995</v>
      </c>
      <c r="K26" s="74">
        <f>SUM(K6:K25)</f>
        <v>42210</v>
      </c>
      <c r="L26" s="5"/>
      <c r="M26" s="15"/>
      <c r="N26" s="99"/>
      <c r="O26" s="27" t="s">
        <v>254</v>
      </c>
      <c r="P26" s="27" t="s">
        <v>255</v>
      </c>
      <c r="Q26" s="27" t="s">
        <v>256</v>
      </c>
      <c r="R26" s="62"/>
      <c r="S26" s="27" t="s">
        <v>257</v>
      </c>
      <c r="T26" s="45"/>
      <c r="U26" s="5"/>
      <c r="V26" s="48"/>
      <c r="W26" s="5"/>
      <c r="X26" s="5"/>
      <c r="Y26" s="5"/>
      <c r="Z26" s="5"/>
      <c r="AA26" s="5"/>
      <c r="AB26" s="5"/>
      <c r="AC26" s="5"/>
      <c r="AD26" s="5"/>
    </row>
    <row r="27" spans="1:30" ht="12.75">
      <c r="A27" s="100" t="s">
        <v>258</v>
      </c>
      <c r="B27" s="202">
        <f>G27*69</f>
        <v>2938.1994000000004</v>
      </c>
      <c r="C27" s="101">
        <v>141942</v>
      </c>
      <c r="D27" s="50">
        <f>D4</f>
        <v>0.03</v>
      </c>
      <c r="E27" s="102">
        <f t="shared" ref="E27:E36" si="9">D27*C27</f>
        <v>4258.26</v>
      </c>
      <c r="F27" s="50">
        <f>F4</f>
        <v>0.01</v>
      </c>
      <c r="G27" s="103">
        <f t="shared" ref="G27:G36" si="10">F27*E27</f>
        <v>42.582600000000006</v>
      </c>
      <c r="H27" s="38">
        <v>20</v>
      </c>
      <c r="I27" s="104">
        <f>I4</f>
        <v>7</v>
      </c>
      <c r="J27" s="105">
        <f t="shared" ref="J27:J36" si="11">G27*I27</f>
        <v>298.07820000000004</v>
      </c>
      <c r="K27" s="106">
        <f t="shared" ref="K27:K36" si="12">J27*H27</f>
        <v>5961.5640000000003</v>
      </c>
      <c r="L27" s="5"/>
      <c r="M27" s="15"/>
      <c r="N27" s="5"/>
      <c r="O27" s="107">
        <v>10</v>
      </c>
      <c r="P27" s="107">
        <v>250</v>
      </c>
      <c r="Q27" s="108">
        <v>3000</v>
      </c>
      <c r="R27" s="62"/>
      <c r="S27" s="108">
        <v>30000</v>
      </c>
      <c r="T27" s="45"/>
      <c r="U27" s="5"/>
      <c r="V27" s="48"/>
      <c r="W27" s="5"/>
      <c r="X27" s="5"/>
      <c r="Y27" s="5"/>
      <c r="Z27" s="5"/>
      <c r="AA27" s="5"/>
      <c r="AB27" s="5"/>
      <c r="AC27" s="5"/>
      <c r="AD27" s="5"/>
    </row>
    <row r="28" spans="1:30" ht="12.75">
      <c r="A28" s="109" t="s">
        <v>267</v>
      </c>
      <c r="B28" s="202">
        <f t="shared" ref="B28:B36" si="13">G28*69</f>
        <v>2646.2258999999995</v>
      </c>
      <c r="C28" s="110">
        <v>127837</v>
      </c>
      <c r="D28" s="50">
        <f>D4</f>
        <v>0.03</v>
      </c>
      <c r="E28" s="102">
        <f t="shared" si="9"/>
        <v>3835.1099999999997</v>
      </c>
      <c r="F28" s="50">
        <f>F4</f>
        <v>0.01</v>
      </c>
      <c r="G28" s="37">
        <f t="shared" si="10"/>
        <v>38.351099999999995</v>
      </c>
      <c r="H28" s="38">
        <v>20</v>
      </c>
      <c r="I28" s="38">
        <f>I4</f>
        <v>7</v>
      </c>
      <c r="J28" s="41">
        <f t="shared" si="11"/>
        <v>268.45769999999999</v>
      </c>
      <c r="K28" s="44">
        <f t="shared" si="12"/>
        <v>5369.1539999999995</v>
      </c>
      <c r="L28" s="5"/>
      <c r="M28" s="15"/>
      <c r="N28" s="5"/>
      <c r="O28" s="111"/>
      <c r="P28" s="111"/>
      <c r="Q28" s="112"/>
      <c r="R28" s="113"/>
      <c r="S28" s="112"/>
      <c r="T28" s="5"/>
      <c r="U28" s="5"/>
      <c r="V28" s="48"/>
      <c r="W28" s="5"/>
      <c r="X28" s="5"/>
      <c r="Y28" s="5"/>
      <c r="Z28" s="5"/>
      <c r="AA28" s="5"/>
      <c r="AB28" s="5"/>
      <c r="AC28" s="5"/>
      <c r="AD28" s="5"/>
    </row>
    <row r="29" spans="1:30" ht="12.75">
      <c r="A29" s="109" t="s">
        <v>268</v>
      </c>
      <c r="B29" s="202">
        <f t="shared" si="13"/>
        <v>2360.2140000000004</v>
      </c>
      <c r="C29" s="110">
        <v>114020</v>
      </c>
      <c r="D29" s="50">
        <f>D4</f>
        <v>0.03</v>
      </c>
      <c r="E29" s="102">
        <f t="shared" si="9"/>
        <v>3420.6</v>
      </c>
      <c r="F29" s="50">
        <f>F4</f>
        <v>0.01</v>
      </c>
      <c r="G29" s="37">
        <f t="shared" si="10"/>
        <v>34.206000000000003</v>
      </c>
      <c r="H29" s="38">
        <v>20</v>
      </c>
      <c r="I29" s="38">
        <f>I4</f>
        <v>7</v>
      </c>
      <c r="J29" s="41">
        <f t="shared" si="11"/>
        <v>239.44200000000001</v>
      </c>
      <c r="K29" s="44">
        <f t="shared" si="12"/>
        <v>4788.84</v>
      </c>
      <c r="L29" s="5"/>
      <c r="M29" s="15"/>
      <c r="N29" s="5"/>
      <c r="O29" s="111"/>
      <c r="P29" s="111"/>
      <c r="Q29" s="112"/>
      <c r="R29" s="113"/>
      <c r="S29" s="112"/>
      <c r="T29" s="5"/>
      <c r="U29" s="5"/>
      <c r="V29" s="48"/>
      <c r="W29" s="5"/>
      <c r="X29" s="5"/>
      <c r="Y29" s="5"/>
      <c r="Z29" s="5"/>
      <c r="AA29" s="5"/>
      <c r="AB29" s="5"/>
      <c r="AC29" s="5"/>
      <c r="AD29" s="5"/>
    </row>
    <row r="30" spans="1:30" ht="12.75">
      <c r="A30" s="109" t="s">
        <v>269</v>
      </c>
      <c r="B30" s="202">
        <f t="shared" si="13"/>
        <v>1780.5311999999999</v>
      </c>
      <c r="C30" s="110">
        <v>86016</v>
      </c>
      <c r="D30" s="50">
        <f>D4</f>
        <v>0.03</v>
      </c>
      <c r="E30" s="102">
        <f t="shared" si="9"/>
        <v>2580.48</v>
      </c>
      <c r="F30" s="50">
        <f>F4</f>
        <v>0.01</v>
      </c>
      <c r="G30" s="37">
        <f t="shared" si="10"/>
        <v>25.8048</v>
      </c>
      <c r="H30" s="38">
        <v>20</v>
      </c>
      <c r="I30" s="38">
        <f>I4</f>
        <v>7</v>
      </c>
      <c r="J30" s="41">
        <f t="shared" si="11"/>
        <v>180.6336</v>
      </c>
      <c r="K30" s="44">
        <f t="shared" si="12"/>
        <v>3612.672</v>
      </c>
      <c r="L30" s="5"/>
      <c r="M30" s="15"/>
      <c r="N30" s="5"/>
      <c r="O30" s="107" t="s">
        <v>270</v>
      </c>
      <c r="P30" s="108" t="s">
        <v>271</v>
      </c>
      <c r="Q30" s="62"/>
      <c r="R30" s="112"/>
      <c r="U30" s="5"/>
      <c r="V30" s="48"/>
      <c r="W30" s="5"/>
      <c r="X30" s="5"/>
      <c r="Y30" s="5"/>
      <c r="Z30" s="5"/>
      <c r="AA30" s="5"/>
      <c r="AB30" s="5"/>
      <c r="AC30" s="5"/>
      <c r="AD30" s="5"/>
    </row>
    <row r="31" spans="1:30" ht="15" customHeight="1">
      <c r="A31" s="109" t="s">
        <v>272</v>
      </c>
      <c r="B31" s="202">
        <f t="shared" si="13"/>
        <v>1906.8012000000001</v>
      </c>
      <c r="C31" s="114">
        <v>92116</v>
      </c>
      <c r="D31" s="50">
        <f>D4</f>
        <v>0.03</v>
      </c>
      <c r="E31" s="102">
        <f t="shared" si="9"/>
        <v>2763.48</v>
      </c>
      <c r="F31" s="50">
        <f>F4</f>
        <v>0.01</v>
      </c>
      <c r="G31" s="37">
        <f t="shared" si="10"/>
        <v>27.634800000000002</v>
      </c>
      <c r="H31" s="38">
        <v>20</v>
      </c>
      <c r="I31" s="38">
        <f>I4</f>
        <v>7</v>
      </c>
      <c r="J31" s="41">
        <f t="shared" si="11"/>
        <v>193.4436</v>
      </c>
      <c r="K31" s="44">
        <f t="shared" si="12"/>
        <v>3868.8720000000003</v>
      </c>
      <c r="L31" s="5"/>
      <c r="M31" s="15"/>
      <c r="N31" s="5"/>
      <c r="O31" s="108">
        <v>251</v>
      </c>
      <c r="P31" s="108">
        <v>25</v>
      </c>
      <c r="Q31" s="108">
        <f>O31-P31</f>
        <v>226</v>
      </c>
      <c r="R31" s="113"/>
      <c r="U31" s="5"/>
      <c r="V31" s="48"/>
      <c r="W31" s="5"/>
      <c r="X31" s="5"/>
      <c r="Y31" s="5"/>
      <c r="Z31" s="5"/>
      <c r="AA31" s="5"/>
      <c r="AB31" s="5"/>
      <c r="AC31" s="5"/>
      <c r="AD31" s="5"/>
    </row>
    <row r="32" spans="1:30" ht="12" customHeight="1">
      <c r="A32" s="109" t="s">
        <v>273</v>
      </c>
      <c r="B32" s="202">
        <f t="shared" si="13"/>
        <v>1044.3357000000001</v>
      </c>
      <c r="C32" s="114">
        <v>50451</v>
      </c>
      <c r="D32" s="50">
        <f>D4</f>
        <v>0.03</v>
      </c>
      <c r="E32" s="102">
        <f t="shared" si="9"/>
        <v>1513.53</v>
      </c>
      <c r="F32" s="50">
        <f>F4</f>
        <v>0.01</v>
      </c>
      <c r="G32" s="37">
        <f t="shared" si="10"/>
        <v>15.135300000000001</v>
      </c>
      <c r="H32" s="38">
        <v>20</v>
      </c>
      <c r="I32" s="115">
        <f>I4</f>
        <v>7</v>
      </c>
      <c r="J32" s="41">
        <f t="shared" si="11"/>
        <v>105.94710000000001</v>
      </c>
      <c r="K32" s="44">
        <f t="shared" si="12"/>
        <v>2118.942</v>
      </c>
      <c r="L32" s="5"/>
      <c r="M32" s="15"/>
      <c r="N32" s="5"/>
      <c r="O32" s="62"/>
      <c r="P32" s="62"/>
      <c r="Q32" s="62"/>
      <c r="R32" s="113"/>
      <c r="U32" s="5"/>
      <c r="V32" s="48"/>
      <c r="W32" s="5"/>
      <c r="X32" s="5"/>
      <c r="Y32" s="5"/>
      <c r="Z32" s="5"/>
      <c r="AA32" s="5"/>
      <c r="AB32" s="5"/>
      <c r="AC32" s="5"/>
      <c r="AD32" s="5"/>
    </row>
    <row r="33" spans="1:30" ht="12.75">
      <c r="A33" s="109" t="s">
        <v>274</v>
      </c>
      <c r="B33" s="202">
        <f t="shared" si="13"/>
        <v>1057.9563000000001</v>
      </c>
      <c r="C33" s="110">
        <v>51109</v>
      </c>
      <c r="D33" s="50">
        <f>D4</f>
        <v>0.03</v>
      </c>
      <c r="E33" s="102">
        <f t="shared" si="9"/>
        <v>1533.27</v>
      </c>
      <c r="F33" s="50">
        <f>F4</f>
        <v>0.01</v>
      </c>
      <c r="G33" s="37">
        <f t="shared" si="10"/>
        <v>15.332700000000001</v>
      </c>
      <c r="H33" s="38">
        <v>20</v>
      </c>
      <c r="I33" s="115">
        <f>I4</f>
        <v>7</v>
      </c>
      <c r="J33" s="41">
        <f t="shared" si="11"/>
        <v>107.3289</v>
      </c>
      <c r="K33" s="44">
        <f t="shared" si="12"/>
        <v>2146.578</v>
      </c>
      <c r="L33" s="5"/>
      <c r="M33" s="15"/>
      <c r="N33" s="5"/>
      <c r="O33" s="27" t="s">
        <v>275</v>
      </c>
      <c r="P33" s="27" t="s">
        <v>276</v>
      </c>
      <c r="Q33" s="62"/>
      <c r="R33" s="113"/>
      <c r="U33" s="5"/>
      <c r="V33" s="48"/>
      <c r="W33" s="5"/>
      <c r="X33" s="5"/>
      <c r="Y33" s="5"/>
      <c r="Z33" s="5"/>
      <c r="AA33" s="5"/>
      <c r="AB33" s="5"/>
      <c r="AC33" s="5"/>
      <c r="AD33" s="5"/>
    </row>
    <row r="34" spans="1:30" ht="12.75">
      <c r="A34" s="109" t="s">
        <v>277</v>
      </c>
      <c r="B34" s="202">
        <f t="shared" si="13"/>
        <v>928.08450000000005</v>
      </c>
      <c r="C34" s="110">
        <v>44835</v>
      </c>
      <c r="D34" s="50">
        <f>D4</f>
        <v>0.03</v>
      </c>
      <c r="E34" s="102">
        <f t="shared" si="9"/>
        <v>1345.05</v>
      </c>
      <c r="F34" s="50">
        <f>F4</f>
        <v>0.01</v>
      </c>
      <c r="G34" s="37">
        <f t="shared" si="10"/>
        <v>13.4505</v>
      </c>
      <c r="H34" s="38">
        <v>20</v>
      </c>
      <c r="I34" s="115">
        <f>I4</f>
        <v>7</v>
      </c>
      <c r="J34" s="41">
        <f t="shared" si="11"/>
        <v>94.153499999999994</v>
      </c>
      <c r="K34" s="44">
        <f t="shared" si="12"/>
        <v>1883.07</v>
      </c>
      <c r="L34" s="5"/>
      <c r="M34" s="15"/>
      <c r="N34" s="5"/>
      <c r="O34" s="116">
        <v>1</v>
      </c>
      <c r="P34" s="108">
        <f>J6/(O34*Q31)</f>
        <v>0.83628318584070793</v>
      </c>
      <c r="Q34" s="62"/>
      <c r="R34" s="113"/>
      <c r="U34" s="5"/>
      <c r="V34" s="48"/>
      <c r="W34" s="5"/>
      <c r="X34" s="5"/>
      <c r="Y34" s="5"/>
      <c r="Z34" s="5"/>
      <c r="AA34" s="5"/>
      <c r="AB34" s="5"/>
      <c r="AC34" s="5"/>
      <c r="AD34" s="5"/>
    </row>
    <row r="35" spans="1:30" ht="12.75">
      <c r="A35" s="109" t="s">
        <v>278</v>
      </c>
      <c r="B35" s="202">
        <f t="shared" si="13"/>
        <v>793.32749999999999</v>
      </c>
      <c r="C35" s="110">
        <v>38325</v>
      </c>
      <c r="D35" s="50">
        <f>D4</f>
        <v>0.03</v>
      </c>
      <c r="E35" s="102">
        <f t="shared" si="9"/>
        <v>1149.75</v>
      </c>
      <c r="F35" s="50">
        <f>F4</f>
        <v>0.01</v>
      </c>
      <c r="G35" s="37">
        <f t="shared" si="10"/>
        <v>11.4975</v>
      </c>
      <c r="H35" s="38">
        <v>20</v>
      </c>
      <c r="I35" s="115">
        <f>I4</f>
        <v>7</v>
      </c>
      <c r="J35" s="41">
        <f t="shared" si="11"/>
        <v>80.482500000000002</v>
      </c>
      <c r="K35" s="44">
        <f t="shared" si="12"/>
        <v>1609.65</v>
      </c>
      <c r="L35" s="5"/>
      <c r="M35" s="15"/>
      <c r="N35" s="5"/>
      <c r="O35" s="62"/>
      <c r="P35" s="62"/>
      <c r="Q35" s="62"/>
      <c r="R35" s="113"/>
      <c r="U35" s="5"/>
      <c r="V35" s="48"/>
      <c r="W35" s="5"/>
      <c r="X35" s="5"/>
      <c r="Y35" s="5"/>
      <c r="Z35" s="5"/>
      <c r="AA35" s="5"/>
      <c r="AB35" s="5"/>
      <c r="AC35" s="5"/>
      <c r="AD35" s="5"/>
    </row>
    <row r="36" spans="1:30" ht="12.75">
      <c r="A36" s="117" t="s">
        <v>279</v>
      </c>
      <c r="B36" s="202">
        <f t="shared" si="13"/>
        <v>647.82719999999995</v>
      </c>
      <c r="C36" s="118">
        <v>31296</v>
      </c>
      <c r="D36" s="50">
        <f>D4</f>
        <v>0.03</v>
      </c>
      <c r="E36" s="102">
        <f t="shared" si="9"/>
        <v>938.88</v>
      </c>
      <c r="F36" s="50">
        <f>F4</f>
        <v>0.01</v>
      </c>
      <c r="G36" s="37">
        <f t="shared" si="10"/>
        <v>9.3887999999999998</v>
      </c>
      <c r="H36" s="38">
        <v>20</v>
      </c>
      <c r="I36" s="115">
        <f>I4</f>
        <v>7</v>
      </c>
      <c r="J36" s="59">
        <f t="shared" si="11"/>
        <v>65.721599999999995</v>
      </c>
      <c r="K36" s="60">
        <f t="shared" si="12"/>
        <v>1314.4319999999998</v>
      </c>
      <c r="L36" s="5"/>
      <c r="M36" s="15"/>
      <c r="N36" s="5"/>
      <c r="O36" s="27" t="s">
        <v>280</v>
      </c>
      <c r="P36" s="27" t="s">
        <v>281</v>
      </c>
      <c r="Q36" s="62"/>
      <c r="R36" s="113"/>
      <c r="S36" s="112"/>
      <c r="T36" s="5"/>
      <c r="U36" s="5"/>
      <c r="V36" s="48"/>
      <c r="W36" s="5"/>
      <c r="X36" s="5"/>
      <c r="Y36" s="5"/>
      <c r="Z36" s="5"/>
      <c r="AA36" s="5"/>
      <c r="AB36" s="5"/>
      <c r="AC36" s="5"/>
      <c r="AD36" s="5"/>
    </row>
    <row r="37" spans="1:30" ht="12.75">
      <c r="A37" s="119" t="s">
        <v>282</v>
      </c>
      <c r="B37" s="203">
        <f>SUM(B27:B36)</f>
        <v>16103.502899999999</v>
      </c>
      <c r="C37" s="120">
        <f>SUM(C27:C36)</f>
        <v>777947</v>
      </c>
      <c r="D37" s="121"/>
      <c r="E37" s="120">
        <f>SUM(E27:E36)</f>
        <v>23338.41</v>
      </c>
      <c r="F37" s="121"/>
      <c r="G37" s="120">
        <f>SUM(G27:G36)</f>
        <v>233.38410000000002</v>
      </c>
      <c r="H37" s="122"/>
      <c r="I37" s="122"/>
      <c r="J37" s="120">
        <f t="shared" ref="J37:K37" si="14">SUM(J27:J36)</f>
        <v>1633.6887000000002</v>
      </c>
      <c r="K37" s="123">
        <f t="shared" si="14"/>
        <v>32673.774000000001</v>
      </c>
      <c r="L37" s="5"/>
      <c r="M37" s="15"/>
      <c r="N37" s="5"/>
      <c r="O37" s="116">
        <v>172</v>
      </c>
      <c r="P37" s="108">
        <f>J6/Q31/O37</f>
        <v>4.8621115455855114E-3</v>
      </c>
      <c r="Q37" s="62"/>
      <c r="R37" s="113"/>
      <c r="S37" s="112"/>
      <c r="T37" s="5"/>
      <c r="U37" s="5"/>
      <c r="V37" s="48"/>
      <c r="W37" s="5"/>
      <c r="X37" s="5"/>
      <c r="Y37" s="5"/>
      <c r="Z37" s="5"/>
      <c r="AA37" s="5"/>
      <c r="AB37" s="5"/>
      <c r="AC37" s="5"/>
      <c r="AD37" s="5"/>
    </row>
    <row r="38" spans="1:30" ht="12.75">
      <c r="A38" s="124" t="s">
        <v>283</v>
      </c>
      <c r="B38" s="124"/>
      <c r="C38" s="52">
        <v>73400</v>
      </c>
      <c r="D38" s="125">
        <f>D4</f>
        <v>0.03</v>
      </c>
      <c r="E38" s="102">
        <f>D38*C38</f>
        <v>2202</v>
      </c>
      <c r="F38" s="125">
        <f>F4</f>
        <v>0.01</v>
      </c>
      <c r="G38" s="103">
        <f>F38*E38</f>
        <v>22.02</v>
      </c>
      <c r="H38" s="57">
        <v>20</v>
      </c>
      <c r="I38" s="126">
        <f>I4</f>
        <v>7</v>
      </c>
      <c r="J38" s="59">
        <f>G38*I38</f>
        <v>154.13999999999999</v>
      </c>
      <c r="K38" s="60">
        <f>J38*H38</f>
        <v>3082.7999999999997</v>
      </c>
      <c r="L38" s="5"/>
      <c r="M38" s="15"/>
      <c r="N38" s="5"/>
      <c r="O38" s="127"/>
      <c r="P38" s="62"/>
      <c r="Q38" s="62"/>
      <c r="R38" s="113"/>
      <c r="S38" s="112"/>
      <c r="T38" s="5"/>
      <c r="U38" s="5"/>
      <c r="V38" s="48"/>
      <c r="W38" s="5"/>
      <c r="X38" s="5"/>
      <c r="Y38" s="5"/>
      <c r="Z38" s="5"/>
      <c r="AA38" s="5"/>
      <c r="AB38" s="5"/>
      <c r="AC38" s="5"/>
      <c r="AD38" s="5"/>
    </row>
    <row r="39" spans="1:30" ht="12.75">
      <c r="A39" s="128" t="s">
        <v>284</v>
      </c>
      <c r="B39" s="192"/>
      <c r="C39" s="129">
        <f>SUM(C38)</f>
        <v>73400</v>
      </c>
      <c r="D39" s="130"/>
      <c r="E39" s="129">
        <f>SUM(E38)</f>
        <v>2202</v>
      </c>
      <c r="F39" s="130"/>
      <c r="G39" s="129">
        <f>SUM(G38)</f>
        <v>22.02</v>
      </c>
      <c r="H39" s="131"/>
      <c r="I39" s="132"/>
      <c r="J39" s="129">
        <f t="shared" ref="J39:K39" si="15">SUM(J38)</f>
        <v>154.13999999999999</v>
      </c>
      <c r="K39" s="133">
        <f t="shared" si="15"/>
        <v>3082.7999999999997</v>
      </c>
      <c r="L39" s="5"/>
      <c r="M39" s="15"/>
      <c r="N39" s="5"/>
      <c r="O39" s="27" t="s">
        <v>285</v>
      </c>
      <c r="P39" s="134"/>
      <c r="Q39" s="62"/>
      <c r="R39" s="113"/>
      <c r="S39" s="112"/>
      <c r="T39" s="5"/>
      <c r="U39" s="5"/>
      <c r="V39" s="48"/>
      <c r="W39" s="5"/>
      <c r="X39" s="5"/>
      <c r="Y39" s="5"/>
      <c r="Z39" s="5"/>
      <c r="AA39" s="5"/>
      <c r="AB39" s="5"/>
      <c r="AC39" s="5"/>
      <c r="AD39" s="5"/>
    </row>
    <row r="40" spans="1:30" ht="12.75">
      <c r="A40" s="135" t="s">
        <v>175</v>
      </c>
      <c r="B40" s="135"/>
      <c r="C40" s="136">
        <v>500000</v>
      </c>
      <c r="D40" s="50">
        <f>D4</f>
        <v>0.03</v>
      </c>
      <c r="E40" s="102">
        <f t="shared" ref="E40:E43" si="16">D40*C40</f>
        <v>15000</v>
      </c>
      <c r="F40" s="54">
        <v>0.01</v>
      </c>
      <c r="G40" s="103">
        <f t="shared" ref="G40:G43" si="17">F40*E40</f>
        <v>150</v>
      </c>
      <c r="H40" s="104">
        <v>20</v>
      </c>
      <c r="I40" s="137">
        <f>I4</f>
        <v>7</v>
      </c>
      <c r="J40" s="59">
        <f t="shared" ref="J40:J43" si="18">G40*I40</f>
        <v>1050</v>
      </c>
      <c r="K40" s="106">
        <f t="shared" ref="K40:K43" si="19">J40*H40</f>
        <v>21000</v>
      </c>
      <c r="L40" s="5"/>
      <c r="M40" s="15"/>
      <c r="N40" s="5"/>
      <c r="O40" s="38">
        <f>G6/P34</f>
        <v>32.285714285714285</v>
      </c>
      <c r="P40" s="62"/>
      <c r="Q40" s="62"/>
      <c r="R40" s="113"/>
      <c r="S40" s="112"/>
      <c r="T40" s="5"/>
      <c r="U40" s="5"/>
      <c r="V40" s="48"/>
      <c r="W40" s="5"/>
      <c r="X40" s="5"/>
      <c r="Y40" s="5"/>
      <c r="Z40" s="5"/>
      <c r="AA40" s="5"/>
      <c r="AB40" s="5"/>
      <c r="AC40" s="5"/>
      <c r="AD40" s="5"/>
    </row>
    <row r="41" spans="1:30" ht="12.75">
      <c r="A41" s="138" t="s">
        <v>286</v>
      </c>
      <c r="B41" s="138"/>
      <c r="C41" s="31">
        <v>30000</v>
      </c>
      <c r="D41" s="50">
        <f>D4</f>
        <v>0.03</v>
      </c>
      <c r="E41" s="102">
        <f t="shared" si="16"/>
        <v>900</v>
      </c>
      <c r="F41" s="54">
        <v>0.2</v>
      </c>
      <c r="G41" s="103">
        <f t="shared" si="17"/>
        <v>180</v>
      </c>
      <c r="H41" s="38">
        <v>20</v>
      </c>
      <c r="I41" s="115">
        <f>I4</f>
        <v>7</v>
      </c>
      <c r="J41" s="59">
        <f t="shared" si="18"/>
        <v>1260</v>
      </c>
      <c r="K41" s="106">
        <f t="shared" si="19"/>
        <v>25200</v>
      </c>
      <c r="L41" s="5"/>
      <c r="M41" s="15"/>
      <c r="N41" s="5"/>
      <c r="O41" s="5"/>
      <c r="P41" s="5"/>
      <c r="Q41" s="5"/>
      <c r="R41" s="5"/>
      <c r="S41" s="112"/>
      <c r="T41" s="5"/>
      <c r="U41" s="5"/>
      <c r="V41" s="48"/>
      <c r="W41" s="5"/>
      <c r="X41" s="5"/>
      <c r="Y41" s="5"/>
      <c r="Z41" s="5"/>
      <c r="AA41" s="5"/>
      <c r="AB41" s="5"/>
      <c r="AC41" s="5"/>
      <c r="AD41" s="5"/>
    </row>
    <row r="42" spans="1:30" ht="12.75">
      <c r="A42" s="138" t="s">
        <v>287</v>
      </c>
      <c r="B42" s="138"/>
      <c r="C42" s="31">
        <v>5000</v>
      </c>
      <c r="D42" s="50">
        <f>D4</f>
        <v>0.03</v>
      </c>
      <c r="E42" s="102">
        <f t="shared" si="16"/>
        <v>150</v>
      </c>
      <c r="F42" s="50">
        <f>F4</f>
        <v>0.01</v>
      </c>
      <c r="G42" s="103">
        <f t="shared" si="17"/>
        <v>1.5</v>
      </c>
      <c r="H42" s="38">
        <v>20</v>
      </c>
      <c r="I42" s="115">
        <f>I4</f>
        <v>7</v>
      </c>
      <c r="J42" s="59">
        <f t="shared" si="18"/>
        <v>10.5</v>
      </c>
      <c r="K42" s="106">
        <f t="shared" si="19"/>
        <v>210</v>
      </c>
      <c r="L42" s="5"/>
      <c r="M42" s="15"/>
      <c r="N42" s="5"/>
      <c r="O42" s="111"/>
      <c r="P42" s="111"/>
      <c r="Q42" s="112"/>
      <c r="R42" s="113"/>
      <c r="S42" s="112"/>
      <c r="T42" s="5"/>
      <c r="U42" s="5"/>
      <c r="V42" s="48"/>
      <c r="W42" s="5"/>
      <c r="X42" s="5"/>
      <c r="Y42" s="5"/>
      <c r="Z42" s="5"/>
      <c r="AA42" s="5"/>
      <c r="AB42" s="5"/>
      <c r="AC42" s="5"/>
      <c r="AD42" s="5"/>
    </row>
    <row r="43" spans="1:30" ht="12.75">
      <c r="A43" s="139" t="s">
        <v>288</v>
      </c>
      <c r="B43" s="139"/>
      <c r="C43" s="52">
        <v>500</v>
      </c>
      <c r="D43" s="54">
        <v>1</v>
      </c>
      <c r="E43" s="102">
        <f t="shared" si="16"/>
        <v>500</v>
      </c>
      <c r="F43" s="54">
        <v>0.3</v>
      </c>
      <c r="G43" s="103">
        <f t="shared" si="17"/>
        <v>150</v>
      </c>
      <c r="H43" s="57">
        <v>20</v>
      </c>
      <c r="I43" s="115">
        <f>I4</f>
        <v>7</v>
      </c>
      <c r="J43" s="59">
        <f t="shared" si="18"/>
        <v>1050</v>
      </c>
      <c r="K43" s="106">
        <f t="shared" si="19"/>
        <v>21000</v>
      </c>
      <c r="L43" s="5"/>
      <c r="M43" s="15"/>
      <c r="N43" s="15"/>
      <c r="O43" s="112" t="s">
        <v>289</v>
      </c>
      <c r="P43" s="5"/>
      <c r="Q43" s="63"/>
      <c r="R43" s="140"/>
      <c r="S43" s="141"/>
      <c r="T43" s="142"/>
      <c r="U43" s="140"/>
      <c r="V43" s="48"/>
      <c r="W43" s="5"/>
      <c r="X43" s="5"/>
      <c r="Y43" s="5"/>
      <c r="Z43" s="5"/>
      <c r="AA43" s="5"/>
      <c r="AB43" s="5"/>
      <c r="AC43" s="5"/>
      <c r="AD43" s="5"/>
    </row>
    <row r="44" spans="1:30" ht="12.75">
      <c r="A44" s="143" t="s">
        <v>290</v>
      </c>
      <c r="B44" s="204">
        <f>B26+B37</f>
        <v>36907.002900000007</v>
      </c>
      <c r="C44" s="144">
        <f>SUM(C40:C43)</f>
        <v>535500</v>
      </c>
      <c r="D44" s="145"/>
      <c r="E44" s="144">
        <f>SUM(E40:E43)</f>
        <v>16550</v>
      </c>
      <c r="F44" s="145"/>
      <c r="G44" s="144">
        <f>SUM(G40:G43)</f>
        <v>481.5</v>
      </c>
      <c r="H44" s="146"/>
      <c r="I44" s="146"/>
      <c r="J44" s="144">
        <f t="shared" ref="J44:K44" si="20">SUM(J40:J43)</f>
        <v>3370.5</v>
      </c>
      <c r="K44" s="147">
        <f t="shared" si="20"/>
        <v>67410</v>
      </c>
      <c r="L44" s="5"/>
      <c r="M44" s="15"/>
      <c r="N44" s="148"/>
      <c r="O44" s="112" t="s">
        <v>291</v>
      </c>
      <c r="P44" s="99">
        <v>22</v>
      </c>
      <c r="Q44" s="17"/>
      <c r="R44" s="148"/>
      <c r="S44" s="21"/>
      <c r="T44" s="21"/>
      <c r="U44" s="148"/>
      <c r="V44" s="149"/>
      <c r="W44" s="5"/>
      <c r="X44" s="5"/>
      <c r="Y44" s="5"/>
      <c r="Z44" s="5"/>
      <c r="AA44" s="5"/>
      <c r="AB44" s="5"/>
      <c r="AC44" s="5"/>
      <c r="AD44" s="5"/>
    </row>
    <row r="45" spans="1:30" ht="12.75">
      <c r="A45" s="111"/>
      <c r="B45" s="113"/>
      <c r="C45" s="111"/>
      <c r="D45" s="150"/>
      <c r="E45" s="111"/>
      <c r="F45" s="150"/>
      <c r="G45" s="113"/>
      <c r="H45" s="113"/>
      <c r="I45" s="113"/>
      <c r="J45" s="113"/>
      <c r="K45" s="113"/>
      <c r="L45" s="5"/>
      <c r="M45" s="15"/>
      <c r="N45" s="15"/>
      <c r="O45" s="112" t="s">
        <v>292</v>
      </c>
      <c r="P45" s="99">
        <v>10000</v>
      </c>
      <c r="Q45" s="17"/>
      <c r="R45" s="21"/>
      <c r="S45" s="21"/>
      <c r="T45" s="21"/>
      <c r="U45" s="21"/>
      <c r="V45" s="21"/>
      <c r="W45" s="5"/>
      <c r="X45" s="5"/>
      <c r="Y45" s="5"/>
      <c r="Z45" s="5"/>
      <c r="AA45" s="5"/>
      <c r="AB45" s="5"/>
      <c r="AC45" s="5"/>
      <c r="AD45" s="5"/>
    </row>
    <row r="46" spans="1:30" ht="12.75">
      <c r="A46" s="151" t="s">
        <v>293</v>
      </c>
      <c r="B46" s="152"/>
      <c r="C46" s="152">
        <f>SUM(C26,C37,C44)</f>
        <v>1313447</v>
      </c>
      <c r="D46" s="153"/>
      <c r="E46" s="152">
        <f>SUM(E26,E37,E44)</f>
        <v>39888.410000000003</v>
      </c>
      <c r="F46" s="153"/>
      <c r="G46" s="154">
        <f>SUM(G26,G37,G44)</f>
        <v>1016.3841000000001</v>
      </c>
      <c r="H46" s="21"/>
      <c r="I46" s="21"/>
      <c r="J46" s="154">
        <f t="shared" ref="J46" si="21">SUM(J26,J37,J44)</f>
        <v>7114.6886999999997</v>
      </c>
      <c r="K46" s="155">
        <f>K26+K37+K39+K44</f>
        <v>145376.57400000002</v>
      </c>
      <c r="L46" s="5"/>
      <c r="M46" s="15"/>
      <c r="N46" s="21"/>
      <c r="O46" s="112" t="s">
        <v>294</v>
      </c>
      <c r="P46" s="99">
        <v>2</v>
      </c>
      <c r="Q46" s="17"/>
      <c r="R46" s="21"/>
      <c r="S46" s="21"/>
      <c r="T46" s="21"/>
      <c r="U46" s="21"/>
      <c r="V46" s="21"/>
      <c r="W46" s="5"/>
      <c r="X46" s="5"/>
      <c r="Y46" s="5"/>
      <c r="Z46" s="5"/>
      <c r="AA46" s="5"/>
      <c r="AB46" s="5"/>
      <c r="AC46" s="5"/>
      <c r="AD46" s="5"/>
    </row>
    <row r="47" spans="1:30" ht="12.75">
      <c r="A47" s="15"/>
      <c r="B47" s="21"/>
      <c r="C47" s="15"/>
      <c r="D47" s="15"/>
      <c r="E47" s="15"/>
      <c r="F47" s="17"/>
      <c r="G47" s="15"/>
      <c r="H47" s="15"/>
      <c r="I47" s="15"/>
      <c r="J47" s="15"/>
      <c r="K47" s="15"/>
      <c r="L47" s="5"/>
      <c r="M47" s="5"/>
      <c r="O47" s="112"/>
      <c r="P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2.75">
      <c r="A48" s="141"/>
      <c r="B48" s="141"/>
      <c r="C48" s="141"/>
      <c r="D48" s="141"/>
      <c r="E48" s="141"/>
      <c r="F48" s="156"/>
      <c r="G48" s="141"/>
      <c r="H48" s="141"/>
      <c r="I48" s="141"/>
      <c r="J48" s="141"/>
      <c r="K48" s="141"/>
      <c r="L48" s="5"/>
      <c r="M48" s="5"/>
      <c r="O48" s="112"/>
      <c r="P48" s="5">
        <f>P45*P44</f>
        <v>220000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2.75">
      <c r="A49" s="15"/>
      <c r="B49" s="21"/>
      <c r="C49" s="15"/>
      <c r="D49" s="17">
        <v>0.03</v>
      </c>
      <c r="E49" s="15"/>
      <c r="F49" s="17">
        <v>0.02</v>
      </c>
      <c r="G49" s="21"/>
      <c r="H49" s="21"/>
      <c r="I49" s="15">
        <f>I4</f>
        <v>7</v>
      </c>
      <c r="J49" s="21"/>
      <c r="K49" s="21"/>
      <c r="L49" s="5"/>
      <c r="M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2.75">
      <c r="A50" s="22" t="s">
        <v>33</v>
      </c>
      <c r="B50" s="22"/>
      <c r="C50" s="25" t="s">
        <v>72</v>
      </c>
      <c r="D50" s="22" t="s">
        <v>93</v>
      </c>
      <c r="E50" s="25" t="s">
        <v>95</v>
      </c>
      <c r="F50" s="22" t="s">
        <v>96</v>
      </c>
      <c r="G50" s="27" t="s">
        <v>97</v>
      </c>
      <c r="H50" s="27" t="s">
        <v>99</v>
      </c>
      <c r="I50" s="27" t="s">
        <v>100</v>
      </c>
      <c r="J50" s="27" t="s">
        <v>101</v>
      </c>
      <c r="K50" s="27" t="s">
        <v>102</v>
      </c>
      <c r="L50" s="5"/>
      <c r="M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.75">
      <c r="A51" s="30" t="s">
        <v>103</v>
      </c>
      <c r="B51" s="30"/>
      <c r="C51" s="31">
        <v>70000</v>
      </c>
      <c r="D51" s="33">
        <f>D49</f>
        <v>0.03</v>
      </c>
      <c r="E51" s="34">
        <f t="shared" ref="E51:E54" si="22">D51*C51</f>
        <v>2100</v>
      </c>
      <c r="F51" s="33">
        <v>0.5</v>
      </c>
      <c r="G51" s="37">
        <f t="shared" ref="G51:G54" si="23">F51*E51</f>
        <v>1050</v>
      </c>
      <c r="H51" s="38">
        <v>10</v>
      </c>
      <c r="I51" s="38">
        <f>I49</f>
        <v>7</v>
      </c>
      <c r="J51" s="41">
        <f t="shared" ref="J51:J54" si="24">G51*I51</f>
        <v>7350</v>
      </c>
      <c r="K51" s="44">
        <f t="shared" ref="K51:K54" si="25">J51*H51</f>
        <v>73500</v>
      </c>
      <c r="L51" s="5"/>
      <c r="M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2.75">
      <c r="A52" s="30" t="s">
        <v>155</v>
      </c>
      <c r="B52" s="30"/>
      <c r="C52" s="31">
        <v>70000</v>
      </c>
      <c r="D52" s="50">
        <f>D49</f>
        <v>0.03</v>
      </c>
      <c r="E52" s="31">
        <f t="shared" si="22"/>
        <v>2100</v>
      </c>
      <c r="F52" s="54">
        <v>0.5</v>
      </c>
      <c r="G52" s="55">
        <f t="shared" si="23"/>
        <v>1050</v>
      </c>
      <c r="H52" s="57">
        <v>10</v>
      </c>
      <c r="I52" s="57">
        <f>I49</f>
        <v>7</v>
      </c>
      <c r="J52" s="59">
        <f t="shared" si="24"/>
        <v>7350</v>
      </c>
      <c r="K52" s="60">
        <f t="shared" si="25"/>
        <v>73500</v>
      </c>
      <c r="L52" s="5"/>
      <c r="M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2.75">
      <c r="A53" s="30" t="s">
        <v>179</v>
      </c>
      <c r="B53" s="30"/>
      <c r="C53" s="31">
        <v>70000</v>
      </c>
      <c r="D53" s="50">
        <f>D49</f>
        <v>0.03</v>
      </c>
      <c r="E53" s="31">
        <f t="shared" si="22"/>
        <v>2100</v>
      </c>
      <c r="F53" s="54">
        <v>0.5</v>
      </c>
      <c r="G53" s="55">
        <f t="shared" si="23"/>
        <v>1050</v>
      </c>
      <c r="H53" s="57">
        <v>10</v>
      </c>
      <c r="I53" s="57">
        <f>I49</f>
        <v>7</v>
      </c>
      <c r="J53" s="59">
        <f t="shared" si="24"/>
        <v>7350</v>
      </c>
      <c r="K53" s="60">
        <f t="shared" si="25"/>
        <v>73500</v>
      </c>
      <c r="L53" s="5"/>
      <c r="M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2.75">
      <c r="A54" s="30" t="s">
        <v>187</v>
      </c>
      <c r="B54" s="30"/>
      <c r="C54" s="31">
        <v>70000</v>
      </c>
      <c r="D54" s="50">
        <f>D49</f>
        <v>0.03</v>
      </c>
      <c r="E54" s="52">
        <f t="shared" si="22"/>
        <v>2100</v>
      </c>
      <c r="F54" s="54">
        <v>0.5</v>
      </c>
      <c r="G54" s="55">
        <f t="shared" si="23"/>
        <v>1050</v>
      </c>
      <c r="H54" s="57">
        <v>10</v>
      </c>
      <c r="I54" s="57">
        <f>I49</f>
        <v>7</v>
      </c>
      <c r="J54" s="59">
        <f t="shared" si="24"/>
        <v>7350</v>
      </c>
      <c r="K54" s="60">
        <f t="shared" si="25"/>
        <v>73500</v>
      </c>
      <c r="L54" s="5"/>
      <c r="M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2.75">
      <c r="A55" s="68" t="s">
        <v>198</v>
      </c>
      <c r="B55" s="69"/>
      <c r="C55" s="69"/>
      <c r="D55" s="70"/>
      <c r="E55" s="69"/>
      <c r="F55" s="70"/>
      <c r="G55" s="72">
        <f>SUM(G51:G52)</f>
        <v>2100</v>
      </c>
      <c r="H55" s="73"/>
      <c r="I55" s="73"/>
      <c r="J55" s="72">
        <f>SUM(J51:J52)</f>
        <v>14700</v>
      </c>
      <c r="K55" s="74">
        <f>SUM(K51:K54)</f>
        <v>294000</v>
      </c>
      <c r="L55" s="5"/>
      <c r="M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2.75">
      <c r="A56" s="100" t="s">
        <v>258</v>
      </c>
      <c r="B56" s="100"/>
      <c r="C56" s="101">
        <v>141942</v>
      </c>
      <c r="D56" s="50">
        <f>D49</f>
        <v>0.03</v>
      </c>
      <c r="E56" s="102">
        <f t="shared" ref="E56:E65" si="26">D56*C56</f>
        <v>4258.26</v>
      </c>
      <c r="F56" s="50">
        <f>F49</f>
        <v>0.02</v>
      </c>
      <c r="G56" s="103">
        <f t="shared" ref="G56:G65" si="27">F56*E56</f>
        <v>85.165200000000013</v>
      </c>
      <c r="H56" s="104">
        <v>10</v>
      </c>
      <c r="I56" s="104">
        <f>I49</f>
        <v>7</v>
      </c>
      <c r="J56" s="105">
        <f t="shared" ref="J56:J65" si="28">G56*I56</f>
        <v>596.15640000000008</v>
      </c>
      <c r="K56" s="106">
        <f t="shared" ref="K56:K65" si="29">J56*H56</f>
        <v>5961.5640000000003</v>
      </c>
      <c r="L56" s="5"/>
      <c r="M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2.75">
      <c r="A57" s="109" t="s">
        <v>267</v>
      </c>
      <c r="B57" s="109"/>
      <c r="C57" s="110">
        <v>127837</v>
      </c>
      <c r="D57" s="50">
        <f>D49</f>
        <v>0.03</v>
      </c>
      <c r="E57" s="102">
        <f t="shared" si="26"/>
        <v>3835.1099999999997</v>
      </c>
      <c r="F57" s="50">
        <f>F49</f>
        <v>0.02</v>
      </c>
      <c r="G57" s="37">
        <f t="shared" si="27"/>
        <v>76.702199999999991</v>
      </c>
      <c r="H57" s="38">
        <v>10</v>
      </c>
      <c r="I57" s="38">
        <f>I49</f>
        <v>7</v>
      </c>
      <c r="J57" s="41">
        <f t="shared" si="28"/>
        <v>536.91539999999998</v>
      </c>
      <c r="K57" s="44">
        <f t="shared" si="29"/>
        <v>5369.1539999999995</v>
      </c>
      <c r="L57" s="5"/>
      <c r="M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2.75">
      <c r="A58" s="109" t="s">
        <v>268</v>
      </c>
      <c r="B58" s="109"/>
      <c r="C58" s="110">
        <v>114020</v>
      </c>
      <c r="D58" s="50">
        <f>D49</f>
        <v>0.03</v>
      </c>
      <c r="E58" s="102">
        <f t="shared" si="26"/>
        <v>3420.6</v>
      </c>
      <c r="F58" s="50">
        <f>F49</f>
        <v>0.02</v>
      </c>
      <c r="G58" s="37">
        <f t="shared" si="27"/>
        <v>68.412000000000006</v>
      </c>
      <c r="H58" s="38">
        <v>10</v>
      </c>
      <c r="I58" s="38">
        <f>I49</f>
        <v>7</v>
      </c>
      <c r="J58" s="41">
        <f t="shared" si="28"/>
        <v>478.88400000000001</v>
      </c>
      <c r="K58" s="44">
        <f t="shared" si="29"/>
        <v>4788.84</v>
      </c>
      <c r="L58" s="5"/>
      <c r="M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2.75">
      <c r="A59" s="109" t="s">
        <v>269</v>
      </c>
      <c r="B59" s="109"/>
      <c r="C59" s="110">
        <v>86016</v>
      </c>
      <c r="D59" s="50">
        <f>D49</f>
        <v>0.03</v>
      </c>
      <c r="E59" s="102">
        <f t="shared" si="26"/>
        <v>2580.48</v>
      </c>
      <c r="F59" s="50">
        <f>F49</f>
        <v>0.02</v>
      </c>
      <c r="G59" s="37">
        <f t="shared" si="27"/>
        <v>51.6096</v>
      </c>
      <c r="H59" s="38">
        <v>10</v>
      </c>
      <c r="I59" s="38">
        <f>I49</f>
        <v>7</v>
      </c>
      <c r="J59" s="41">
        <f t="shared" si="28"/>
        <v>361.2672</v>
      </c>
      <c r="K59" s="44">
        <f t="shared" si="29"/>
        <v>3612.672</v>
      </c>
      <c r="L59" s="5"/>
      <c r="M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2.75">
      <c r="A60" s="109" t="s">
        <v>272</v>
      </c>
      <c r="B60" s="109"/>
      <c r="C60" s="114">
        <v>92116</v>
      </c>
      <c r="D60" s="50">
        <f>D49</f>
        <v>0.03</v>
      </c>
      <c r="E60" s="102">
        <f t="shared" si="26"/>
        <v>2763.48</v>
      </c>
      <c r="F60" s="50">
        <f>F49</f>
        <v>0.02</v>
      </c>
      <c r="G60" s="37">
        <f t="shared" si="27"/>
        <v>55.269600000000004</v>
      </c>
      <c r="H60" s="38">
        <v>10</v>
      </c>
      <c r="I60" s="38">
        <f>I49</f>
        <v>7</v>
      </c>
      <c r="J60" s="41">
        <f t="shared" si="28"/>
        <v>386.88720000000001</v>
      </c>
      <c r="K60" s="44">
        <f t="shared" si="29"/>
        <v>3868.8720000000003</v>
      </c>
      <c r="L60" s="5"/>
      <c r="M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2.75">
      <c r="A61" s="109" t="s">
        <v>273</v>
      </c>
      <c r="B61" s="109"/>
      <c r="C61" s="114">
        <v>50451</v>
      </c>
      <c r="D61" s="50">
        <f>D49</f>
        <v>0.03</v>
      </c>
      <c r="E61" s="102">
        <f t="shared" si="26"/>
        <v>1513.53</v>
      </c>
      <c r="F61" s="50">
        <f>F49</f>
        <v>0.02</v>
      </c>
      <c r="G61" s="37">
        <f t="shared" si="27"/>
        <v>30.270600000000002</v>
      </c>
      <c r="H61" s="38">
        <v>10</v>
      </c>
      <c r="I61" s="115">
        <f>I49</f>
        <v>7</v>
      </c>
      <c r="J61" s="41">
        <f t="shared" si="28"/>
        <v>211.89420000000001</v>
      </c>
      <c r="K61" s="44">
        <f t="shared" si="29"/>
        <v>2118.942</v>
      </c>
      <c r="L61" s="5"/>
      <c r="M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2.75">
      <c r="A62" s="109" t="s">
        <v>274</v>
      </c>
      <c r="B62" s="109"/>
      <c r="C62" s="110">
        <v>51109</v>
      </c>
      <c r="D62" s="50">
        <f>D49</f>
        <v>0.03</v>
      </c>
      <c r="E62" s="102">
        <f t="shared" si="26"/>
        <v>1533.27</v>
      </c>
      <c r="F62" s="50">
        <f>F49</f>
        <v>0.02</v>
      </c>
      <c r="G62" s="37">
        <f t="shared" si="27"/>
        <v>30.665400000000002</v>
      </c>
      <c r="H62" s="38">
        <v>10</v>
      </c>
      <c r="I62" s="115">
        <f>I49</f>
        <v>7</v>
      </c>
      <c r="J62" s="41">
        <f t="shared" si="28"/>
        <v>214.65780000000001</v>
      </c>
      <c r="K62" s="44">
        <f t="shared" si="29"/>
        <v>2146.578</v>
      </c>
      <c r="L62" s="5"/>
      <c r="M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2.75">
      <c r="A63" s="109" t="s">
        <v>277</v>
      </c>
      <c r="B63" s="109"/>
      <c r="C63" s="110">
        <v>44835</v>
      </c>
      <c r="D63" s="50">
        <f>D49</f>
        <v>0.03</v>
      </c>
      <c r="E63" s="102">
        <f t="shared" si="26"/>
        <v>1345.05</v>
      </c>
      <c r="F63" s="50">
        <f>F49</f>
        <v>0.02</v>
      </c>
      <c r="G63" s="37">
        <f t="shared" si="27"/>
        <v>26.901</v>
      </c>
      <c r="H63" s="38">
        <v>10</v>
      </c>
      <c r="I63" s="115">
        <f>I49</f>
        <v>7</v>
      </c>
      <c r="J63" s="41">
        <f t="shared" si="28"/>
        <v>188.30699999999999</v>
      </c>
      <c r="K63" s="44">
        <f t="shared" si="29"/>
        <v>1883.07</v>
      </c>
      <c r="L63" s="5"/>
      <c r="M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2.75">
      <c r="A64" s="109" t="s">
        <v>278</v>
      </c>
      <c r="B64" s="109"/>
      <c r="C64" s="110">
        <v>38325</v>
      </c>
      <c r="D64" s="50">
        <f>D49</f>
        <v>0.03</v>
      </c>
      <c r="E64" s="102">
        <f t="shared" si="26"/>
        <v>1149.75</v>
      </c>
      <c r="F64" s="50">
        <f>F49</f>
        <v>0.02</v>
      </c>
      <c r="G64" s="37">
        <f t="shared" si="27"/>
        <v>22.995000000000001</v>
      </c>
      <c r="H64" s="38">
        <v>10</v>
      </c>
      <c r="I64" s="115">
        <f>I49</f>
        <v>7</v>
      </c>
      <c r="J64" s="41">
        <f t="shared" si="28"/>
        <v>160.965</v>
      </c>
      <c r="K64" s="44">
        <f t="shared" si="29"/>
        <v>1609.65</v>
      </c>
      <c r="L64" s="5"/>
      <c r="M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2.75">
      <c r="A65" s="117" t="s">
        <v>279</v>
      </c>
      <c r="B65" s="117"/>
      <c r="C65" s="118">
        <v>31296</v>
      </c>
      <c r="D65" s="50">
        <f>D49</f>
        <v>0.03</v>
      </c>
      <c r="E65" s="102">
        <f t="shared" si="26"/>
        <v>938.88</v>
      </c>
      <c r="F65" s="50">
        <f>F49</f>
        <v>0.02</v>
      </c>
      <c r="G65" s="37">
        <f t="shared" si="27"/>
        <v>18.7776</v>
      </c>
      <c r="H65" s="57">
        <v>10</v>
      </c>
      <c r="I65" s="115">
        <f>I49</f>
        <v>7</v>
      </c>
      <c r="J65" s="59">
        <f t="shared" si="28"/>
        <v>131.44319999999999</v>
      </c>
      <c r="K65" s="60">
        <f t="shared" si="29"/>
        <v>1314.4319999999998</v>
      </c>
      <c r="L65" s="5"/>
      <c r="M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.75">
      <c r="A66" s="119" t="s">
        <v>282</v>
      </c>
      <c r="B66" s="191"/>
      <c r="C66" s="120">
        <f>SUM(C56:C65)</f>
        <v>777947</v>
      </c>
      <c r="D66" s="121"/>
      <c r="E66" s="120">
        <f>SUM(E56:E65)</f>
        <v>23338.41</v>
      </c>
      <c r="F66" s="121"/>
      <c r="G66" s="120">
        <f>SUM(G56:G65)</f>
        <v>466.76820000000004</v>
      </c>
      <c r="H66" s="122"/>
      <c r="I66" s="122"/>
      <c r="J66" s="120">
        <f t="shared" ref="J66:K66" si="30">SUM(J56:J65)</f>
        <v>3267.3774000000003</v>
      </c>
      <c r="K66" s="123">
        <f t="shared" si="30"/>
        <v>32673.774000000001</v>
      </c>
      <c r="L66" s="5"/>
      <c r="M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2.75">
      <c r="A67" s="124" t="s">
        <v>283</v>
      </c>
      <c r="B67" s="124"/>
      <c r="C67" s="52">
        <v>73400</v>
      </c>
      <c r="D67" s="125">
        <f>D49</f>
        <v>0.03</v>
      </c>
      <c r="E67" s="102">
        <f>D67*C67</f>
        <v>2202</v>
      </c>
      <c r="F67" s="125">
        <f>F49</f>
        <v>0.02</v>
      </c>
      <c r="G67" s="103">
        <f>F67*E67</f>
        <v>44.04</v>
      </c>
      <c r="H67" s="57">
        <v>10</v>
      </c>
      <c r="I67" s="126">
        <f>I49</f>
        <v>7</v>
      </c>
      <c r="J67" s="59">
        <f>G67*I67</f>
        <v>308.27999999999997</v>
      </c>
      <c r="K67" s="60">
        <f>J67*H67</f>
        <v>3082.7999999999997</v>
      </c>
      <c r="L67" s="5"/>
      <c r="M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2.75">
      <c r="A68" s="128" t="s">
        <v>284</v>
      </c>
      <c r="B68" s="192"/>
      <c r="C68" s="129">
        <f>SUM(C67)</f>
        <v>73400</v>
      </c>
      <c r="D68" s="130"/>
      <c r="E68" s="129">
        <f>SUM(E67)</f>
        <v>2202</v>
      </c>
      <c r="F68" s="130"/>
      <c r="G68" s="129">
        <f>SUM(G67)</f>
        <v>44.04</v>
      </c>
      <c r="H68" s="131"/>
      <c r="I68" s="132"/>
      <c r="J68" s="129">
        <f t="shared" ref="J68:K68" si="31">SUM(J67)</f>
        <v>308.27999999999997</v>
      </c>
      <c r="K68" s="133">
        <f t="shared" si="31"/>
        <v>3082.7999999999997</v>
      </c>
      <c r="L68" s="5"/>
      <c r="M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2.75">
      <c r="A69" s="135" t="s">
        <v>175</v>
      </c>
      <c r="B69" s="135"/>
      <c r="C69" s="136">
        <v>800000</v>
      </c>
      <c r="D69" s="50">
        <f>D49</f>
        <v>0.03</v>
      </c>
      <c r="E69" s="102">
        <f t="shared" ref="E69:E72" si="32">D69*C69</f>
        <v>24000</v>
      </c>
      <c r="F69" s="54">
        <v>0.02</v>
      </c>
      <c r="G69" s="103">
        <f t="shared" ref="G69:G72" si="33">F69*E69</f>
        <v>480</v>
      </c>
      <c r="H69" s="104">
        <v>10</v>
      </c>
      <c r="I69" s="137">
        <f>I49</f>
        <v>7</v>
      </c>
      <c r="J69" s="59">
        <f t="shared" ref="J69:J72" si="34">G69*I69</f>
        <v>3360</v>
      </c>
      <c r="K69" s="106">
        <f t="shared" ref="K69:K72" si="35">J69*H69</f>
        <v>33600</v>
      </c>
      <c r="L69" s="5"/>
      <c r="M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2.75">
      <c r="A70" s="138" t="s">
        <v>286</v>
      </c>
      <c r="B70" s="138"/>
      <c r="C70" s="31">
        <v>60000</v>
      </c>
      <c r="D70" s="50">
        <f>D49</f>
        <v>0.03</v>
      </c>
      <c r="E70" s="102">
        <f t="shared" si="32"/>
        <v>1800</v>
      </c>
      <c r="F70" s="54">
        <v>0.2</v>
      </c>
      <c r="G70" s="103">
        <f t="shared" si="33"/>
        <v>360</v>
      </c>
      <c r="H70" s="38">
        <v>10</v>
      </c>
      <c r="I70" s="115">
        <f>I49</f>
        <v>7</v>
      </c>
      <c r="J70" s="59">
        <f t="shared" si="34"/>
        <v>2520</v>
      </c>
      <c r="K70" s="106">
        <f t="shared" si="35"/>
        <v>25200</v>
      </c>
      <c r="L70" s="5"/>
      <c r="M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2.75">
      <c r="A71" s="138" t="s">
        <v>287</v>
      </c>
      <c r="B71" s="138"/>
      <c r="C71" s="31">
        <v>10000</v>
      </c>
      <c r="D71" s="50">
        <f>D49</f>
        <v>0.03</v>
      </c>
      <c r="E71" s="102">
        <f t="shared" si="32"/>
        <v>300</v>
      </c>
      <c r="F71" s="50">
        <f>F49</f>
        <v>0.02</v>
      </c>
      <c r="G71" s="103">
        <f t="shared" si="33"/>
        <v>6</v>
      </c>
      <c r="H71" s="38">
        <v>10</v>
      </c>
      <c r="I71" s="115">
        <f>I49</f>
        <v>7</v>
      </c>
      <c r="J71" s="59">
        <f t="shared" si="34"/>
        <v>42</v>
      </c>
      <c r="K71" s="106">
        <f t="shared" si="35"/>
        <v>420</v>
      </c>
      <c r="L71" s="5"/>
      <c r="M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2.75">
      <c r="A72" s="139" t="s">
        <v>288</v>
      </c>
      <c r="B72" s="139"/>
      <c r="C72" s="52">
        <v>1000</v>
      </c>
      <c r="D72" s="54">
        <v>1</v>
      </c>
      <c r="E72" s="102">
        <f t="shared" si="32"/>
        <v>1000</v>
      </c>
      <c r="F72" s="54">
        <v>0.3</v>
      </c>
      <c r="G72" s="103">
        <f t="shared" si="33"/>
        <v>300</v>
      </c>
      <c r="H72" s="57">
        <v>10</v>
      </c>
      <c r="I72" s="115">
        <f>I49</f>
        <v>7</v>
      </c>
      <c r="J72" s="59">
        <f t="shared" si="34"/>
        <v>2100</v>
      </c>
      <c r="K72" s="106">
        <f t="shared" si="35"/>
        <v>21000</v>
      </c>
      <c r="L72" s="5"/>
      <c r="M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2.75">
      <c r="A73" s="143" t="s">
        <v>290</v>
      </c>
      <c r="B73" s="146"/>
      <c r="C73" s="144">
        <f>SUM(C69:C72)</f>
        <v>871000</v>
      </c>
      <c r="D73" s="145"/>
      <c r="E73" s="144">
        <f>SUM(E69:E72)</f>
        <v>27100</v>
      </c>
      <c r="F73" s="145"/>
      <c r="G73" s="144">
        <f>SUM(G69:G72)</f>
        <v>1146</v>
      </c>
      <c r="H73" s="146"/>
      <c r="I73" s="146"/>
      <c r="J73" s="144">
        <f t="shared" ref="J73:K73" si="36">SUM(J69:J72)</f>
        <v>8022</v>
      </c>
      <c r="K73" s="147">
        <f t="shared" si="36"/>
        <v>80220</v>
      </c>
      <c r="L73" s="5"/>
      <c r="M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2.75">
      <c r="A74" s="111"/>
      <c r="B74" s="113"/>
      <c r="C74" s="111"/>
      <c r="D74" s="150"/>
      <c r="E74" s="111"/>
      <c r="F74" s="150"/>
      <c r="G74" s="113"/>
      <c r="H74" s="113"/>
      <c r="I74" s="113"/>
      <c r="J74" s="113"/>
      <c r="K74" s="113"/>
      <c r="L74" s="5"/>
      <c r="M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2.75">
      <c r="A75" s="151" t="s">
        <v>293</v>
      </c>
      <c r="B75" s="152"/>
      <c r="C75" s="152">
        <f>SUM(C55,C66,C73)</f>
        <v>1648947</v>
      </c>
      <c r="D75" s="153"/>
      <c r="E75" s="152">
        <f>SUM(E55,E66,E73)</f>
        <v>50438.41</v>
      </c>
      <c r="F75" s="153"/>
      <c r="G75" s="154">
        <f>SUM(G55,G66,G73)</f>
        <v>3712.7682</v>
      </c>
      <c r="H75" s="21"/>
      <c r="I75" s="21"/>
      <c r="J75" s="154">
        <f t="shared" ref="J75:K75" si="37">SUM(J55,J66,J73)</f>
        <v>25989.377400000001</v>
      </c>
      <c r="K75" s="155">
        <f t="shared" si="37"/>
        <v>406893.77399999998</v>
      </c>
      <c r="L75" s="5"/>
      <c r="M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2.75">
      <c r="A76" s="5"/>
      <c r="B76" s="5"/>
      <c r="C76" s="5"/>
      <c r="D76" s="5"/>
      <c r="E76" s="5"/>
      <c r="F76" s="157"/>
      <c r="G76" s="5"/>
      <c r="H76" s="5"/>
      <c r="I76" s="5"/>
      <c r="J76" s="5"/>
      <c r="K76" s="5"/>
      <c r="L76" s="5"/>
      <c r="M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2.75">
      <c r="A77" s="5"/>
      <c r="B77" s="5"/>
      <c r="C77" s="5"/>
      <c r="D77" s="5"/>
      <c r="E77" s="5"/>
      <c r="F77" s="157"/>
      <c r="G77" s="5"/>
      <c r="H77" s="5"/>
      <c r="I77" s="5"/>
      <c r="J77" s="5"/>
      <c r="K77" s="5"/>
      <c r="L77" s="5"/>
      <c r="M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2.75">
      <c r="A78" s="15"/>
      <c r="B78" s="21"/>
      <c r="C78" s="15"/>
      <c r="D78" s="17">
        <v>0.03</v>
      </c>
      <c r="E78" s="15"/>
      <c r="F78" s="17">
        <v>0.03</v>
      </c>
      <c r="G78" s="21"/>
      <c r="H78" s="21"/>
      <c r="I78" s="15">
        <f>I4</f>
        <v>7</v>
      </c>
      <c r="J78" s="21"/>
      <c r="K78" s="21"/>
      <c r="L78" s="5"/>
      <c r="M78" s="5"/>
      <c r="N78" s="5"/>
      <c r="O78" s="111"/>
      <c r="P78" s="111"/>
      <c r="Q78" s="112"/>
      <c r="R78" s="113"/>
      <c r="S78" s="112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2.75">
      <c r="A79" s="22" t="s">
        <v>36</v>
      </c>
      <c r="B79" s="22"/>
      <c r="C79" s="25" t="s">
        <v>72</v>
      </c>
      <c r="D79" s="22" t="s">
        <v>93</v>
      </c>
      <c r="E79" s="25" t="s">
        <v>95</v>
      </c>
      <c r="F79" s="22" t="s">
        <v>96</v>
      </c>
      <c r="G79" s="27" t="s">
        <v>97</v>
      </c>
      <c r="H79" s="27" t="s">
        <v>99</v>
      </c>
      <c r="I79" s="27" t="s">
        <v>100</v>
      </c>
      <c r="J79" s="27" t="s">
        <v>101</v>
      </c>
      <c r="K79" s="27" t="s">
        <v>102</v>
      </c>
      <c r="L79" s="5"/>
      <c r="M79" s="5"/>
      <c r="N79" s="5"/>
      <c r="O79" s="111"/>
      <c r="P79" s="111"/>
      <c r="Q79" s="112"/>
      <c r="R79" s="113"/>
      <c r="S79" s="112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2.75">
      <c r="A80" s="30" t="s">
        <v>103</v>
      </c>
      <c r="B80" s="30"/>
      <c r="C80" s="31">
        <v>150000</v>
      </c>
      <c r="D80" s="33">
        <f>D78</f>
        <v>0.03</v>
      </c>
      <c r="E80" s="34">
        <f t="shared" ref="E80:E83" si="38">D80*C80</f>
        <v>4500</v>
      </c>
      <c r="F80" s="33">
        <v>0.5</v>
      </c>
      <c r="G80" s="37">
        <f t="shared" ref="G80:G83" si="39">F80*E80</f>
        <v>2250</v>
      </c>
      <c r="H80" s="38">
        <v>10</v>
      </c>
      <c r="I80" s="38">
        <f>I78</f>
        <v>7</v>
      </c>
      <c r="J80" s="41">
        <f t="shared" ref="J80:J83" si="40">G80*I80</f>
        <v>15750</v>
      </c>
      <c r="K80" s="44">
        <f t="shared" ref="K80:K83" si="41">J80*H80</f>
        <v>157500</v>
      </c>
      <c r="L80" s="5"/>
      <c r="M80" s="5"/>
      <c r="N80" s="5"/>
      <c r="O80" s="111"/>
      <c r="P80" s="111"/>
      <c r="Q80" s="112"/>
      <c r="R80" s="113"/>
      <c r="S80" s="112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2.75">
      <c r="A81" s="30" t="s">
        <v>155</v>
      </c>
      <c r="B81" s="30"/>
      <c r="C81" s="31">
        <v>150000</v>
      </c>
      <c r="D81" s="50">
        <f>D78</f>
        <v>0.03</v>
      </c>
      <c r="E81" s="31">
        <f t="shared" si="38"/>
        <v>4500</v>
      </c>
      <c r="F81" s="54">
        <v>0.5</v>
      </c>
      <c r="G81" s="55">
        <f t="shared" si="39"/>
        <v>2250</v>
      </c>
      <c r="H81" s="57">
        <v>10</v>
      </c>
      <c r="I81" s="57">
        <f>I78</f>
        <v>7</v>
      </c>
      <c r="J81" s="59">
        <f t="shared" si="40"/>
        <v>15750</v>
      </c>
      <c r="K81" s="60">
        <f t="shared" si="41"/>
        <v>157500</v>
      </c>
      <c r="L81" s="5"/>
      <c r="M81" s="5"/>
      <c r="N81" s="5"/>
      <c r="O81" s="111"/>
      <c r="P81" s="111"/>
      <c r="Q81" s="112"/>
      <c r="R81" s="113"/>
      <c r="S81" s="112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2.75">
      <c r="A82" s="30" t="s">
        <v>179</v>
      </c>
      <c r="B82" s="30"/>
      <c r="C82" s="31">
        <v>150000</v>
      </c>
      <c r="D82" s="50">
        <f>D78</f>
        <v>0.03</v>
      </c>
      <c r="E82" s="31">
        <f t="shared" si="38"/>
        <v>4500</v>
      </c>
      <c r="F82" s="54">
        <v>0.5</v>
      </c>
      <c r="G82" s="55">
        <f t="shared" si="39"/>
        <v>2250</v>
      </c>
      <c r="H82" s="57">
        <v>10</v>
      </c>
      <c r="I82" s="57">
        <f>I78</f>
        <v>7</v>
      </c>
      <c r="J82" s="59">
        <f t="shared" si="40"/>
        <v>15750</v>
      </c>
      <c r="K82" s="60">
        <f t="shared" si="41"/>
        <v>157500</v>
      </c>
      <c r="L82" s="5"/>
      <c r="M82" s="5"/>
      <c r="N82" s="5"/>
      <c r="O82" s="111"/>
      <c r="P82" s="111"/>
      <c r="Q82" s="112"/>
      <c r="R82" s="113"/>
      <c r="S82" s="112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2.75">
      <c r="A83" s="30" t="s">
        <v>187</v>
      </c>
      <c r="B83" s="30"/>
      <c r="C83" s="31">
        <v>150000</v>
      </c>
      <c r="D83" s="50">
        <f>D78</f>
        <v>0.03</v>
      </c>
      <c r="E83" s="52">
        <f t="shared" si="38"/>
        <v>4500</v>
      </c>
      <c r="F83" s="54">
        <v>0.5</v>
      </c>
      <c r="G83" s="55">
        <f t="shared" si="39"/>
        <v>2250</v>
      </c>
      <c r="H83" s="57">
        <v>10</v>
      </c>
      <c r="I83" s="57">
        <f>I78</f>
        <v>7</v>
      </c>
      <c r="J83" s="59">
        <f t="shared" si="40"/>
        <v>15750</v>
      </c>
      <c r="K83" s="60">
        <f t="shared" si="41"/>
        <v>157500</v>
      </c>
      <c r="L83" s="5"/>
      <c r="M83" s="5"/>
      <c r="N83" s="5"/>
      <c r="O83" s="111"/>
      <c r="P83" s="111"/>
      <c r="Q83" s="112"/>
      <c r="R83" s="113"/>
      <c r="S83" s="112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2.75">
      <c r="A84" s="68" t="s">
        <v>198</v>
      </c>
      <c r="B84" s="69"/>
      <c r="C84" s="69"/>
      <c r="D84" s="70"/>
      <c r="E84" s="69"/>
      <c r="F84" s="70"/>
      <c r="G84" s="72">
        <f>SUM(G80:G81)</f>
        <v>4500</v>
      </c>
      <c r="H84" s="73"/>
      <c r="I84" s="73"/>
      <c r="J84" s="72">
        <f>SUM(J80:J81)</f>
        <v>31500</v>
      </c>
      <c r="K84" s="74">
        <f>SUM(K80:K83)</f>
        <v>630000</v>
      </c>
      <c r="L84" s="5"/>
      <c r="M84" s="5"/>
      <c r="N84" s="5"/>
      <c r="O84" s="111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2.75">
      <c r="A85" s="100" t="s">
        <v>258</v>
      </c>
      <c r="B85" s="100"/>
      <c r="C85" s="101">
        <v>141942</v>
      </c>
      <c r="D85" s="50">
        <f>D78</f>
        <v>0.03</v>
      </c>
      <c r="E85" s="102">
        <f t="shared" ref="E85:E94" si="42">D85*C85</f>
        <v>4258.26</v>
      </c>
      <c r="F85" s="50">
        <f>F78</f>
        <v>0.03</v>
      </c>
      <c r="G85" s="103">
        <f t="shared" ref="G85:G94" si="43">F85*E85</f>
        <v>127.7478</v>
      </c>
      <c r="H85" s="104">
        <v>10</v>
      </c>
      <c r="I85" s="104">
        <f>I78</f>
        <v>7</v>
      </c>
      <c r="J85" s="105">
        <f t="shared" ref="J85:J94" si="44">G85*I85</f>
        <v>894.2346</v>
      </c>
      <c r="K85" s="106">
        <f t="shared" ref="K85:K94" si="45">J85*H85</f>
        <v>8942.3459999999995</v>
      </c>
      <c r="L85" s="5"/>
      <c r="M85" s="5"/>
      <c r="N85" s="5"/>
      <c r="O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2.75">
      <c r="A86" s="109" t="s">
        <v>267</v>
      </c>
      <c r="B86" s="109"/>
      <c r="C86" s="110">
        <v>127837</v>
      </c>
      <c r="D86" s="50">
        <f>D78</f>
        <v>0.03</v>
      </c>
      <c r="E86" s="102">
        <f t="shared" si="42"/>
        <v>3835.1099999999997</v>
      </c>
      <c r="F86" s="50">
        <f>F78</f>
        <v>0.03</v>
      </c>
      <c r="G86" s="37">
        <f t="shared" si="43"/>
        <v>115.05329999999999</v>
      </c>
      <c r="H86" s="38">
        <v>10</v>
      </c>
      <c r="I86" s="38">
        <f>I78</f>
        <v>7</v>
      </c>
      <c r="J86" s="41">
        <f t="shared" si="44"/>
        <v>805.37309999999991</v>
      </c>
      <c r="K86" s="44">
        <f t="shared" si="45"/>
        <v>8053.7309999999989</v>
      </c>
      <c r="L86" s="5"/>
      <c r="M86" s="5"/>
      <c r="N86" s="5"/>
      <c r="O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2.75">
      <c r="A87" s="109" t="s">
        <v>268</v>
      </c>
      <c r="B87" s="109"/>
      <c r="C87" s="110">
        <v>114020</v>
      </c>
      <c r="D87" s="50">
        <f>D78</f>
        <v>0.03</v>
      </c>
      <c r="E87" s="102">
        <f t="shared" si="42"/>
        <v>3420.6</v>
      </c>
      <c r="F87" s="50">
        <f>F78</f>
        <v>0.03</v>
      </c>
      <c r="G87" s="37">
        <f t="shared" si="43"/>
        <v>102.61799999999999</v>
      </c>
      <c r="H87" s="38">
        <v>10</v>
      </c>
      <c r="I87" s="38">
        <f>I78</f>
        <v>7</v>
      </c>
      <c r="J87" s="41">
        <f t="shared" si="44"/>
        <v>718.32600000000002</v>
      </c>
      <c r="K87" s="44">
        <f t="shared" si="45"/>
        <v>7183.26</v>
      </c>
      <c r="L87" s="5"/>
      <c r="M87" s="5"/>
      <c r="N87" s="5"/>
      <c r="O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2.75">
      <c r="A88" s="109" t="s">
        <v>269</v>
      </c>
      <c r="B88" s="109"/>
      <c r="C88" s="110">
        <v>86016</v>
      </c>
      <c r="D88" s="50">
        <f>D78</f>
        <v>0.03</v>
      </c>
      <c r="E88" s="102">
        <f t="shared" si="42"/>
        <v>2580.48</v>
      </c>
      <c r="F88" s="50">
        <f>F78</f>
        <v>0.03</v>
      </c>
      <c r="G88" s="37">
        <f t="shared" si="43"/>
        <v>77.414400000000001</v>
      </c>
      <c r="H88" s="38">
        <v>10</v>
      </c>
      <c r="I88" s="38">
        <f>I78</f>
        <v>7</v>
      </c>
      <c r="J88" s="41">
        <f t="shared" si="44"/>
        <v>541.9008</v>
      </c>
      <c r="K88" s="44">
        <f t="shared" si="45"/>
        <v>5419.0079999999998</v>
      </c>
      <c r="L88" s="5"/>
      <c r="M88" s="5"/>
      <c r="N88" s="5"/>
      <c r="O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2.75">
      <c r="A89" s="109" t="s">
        <v>272</v>
      </c>
      <c r="B89" s="109"/>
      <c r="C89" s="114">
        <v>92116</v>
      </c>
      <c r="D89" s="50">
        <f>D78</f>
        <v>0.03</v>
      </c>
      <c r="E89" s="102">
        <f t="shared" si="42"/>
        <v>2763.48</v>
      </c>
      <c r="F89" s="50">
        <f>F78</f>
        <v>0.03</v>
      </c>
      <c r="G89" s="37">
        <f t="shared" si="43"/>
        <v>82.904399999999995</v>
      </c>
      <c r="H89" s="38">
        <v>10</v>
      </c>
      <c r="I89" s="38">
        <f>I78</f>
        <v>7</v>
      </c>
      <c r="J89" s="41">
        <f t="shared" si="44"/>
        <v>580.33079999999995</v>
      </c>
      <c r="K89" s="44">
        <f t="shared" si="45"/>
        <v>5803.3079999999991</v>
      </c>
      <c r="L89" s="5"/>
      <c r="M89" s="5"/>
      <c r="N89" s="5"/>
      <c r="O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2.75">
      <c r="A90" s="109" t="s">
        <v>273</v>
      </c>
      <c r="B90" s="109"/>
      <c r="C90" s="114">
        <v>50451</v>
      </c>
      <c r="D90" s="50">
        <f>D78</f>
        <v>0.03</v>
      </c>
      <c r="E90" s="102">
        <f t="shared" si="42"/>
        <v>1513.53</v>
      </c>
      <c r="F90" s="50">
        <f>F78</f>
        <v>0.03</v>
      </c>
      <c r="G90" s="37">
        <f t="shared" si="43"/>
        <v>45.405899999999995</v>
      </c>
      <c r="H90" s="38">
        <v>10</v>
      </c>
      <c r="I90" s="115">
        <f>I78</f>
        <v>7</v>
      </c>
      <c r="J90" s="41">
        <f t="shared" si="44"/>
        <v>317.84129999999999</v>
      </c>
      <c r="K90" s="44">
        <f t="shared" si="45"/>
        <v>3178.413</v>
      </c>
      <c r="L90" s="5"/>
      <c r="M90" s="5"/>
      <c r="N90" s="5"/>
      <c r="O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2.75">
      <c r="A91" s="109" t="s">
        <v>274</v>
      </c>
      <c r="B91" s="109"/>
      <c r="C91" s="110">
        <v>51109</v>
      </c>
      <c r="D91" s="50">
        <f>D78</f>
        <v>0.03</v>
      </c>
      <c r="E91" s="102">
        <f t="shared" si="42"/>
        <v>1533.27</v>
      </c>
      <c r="F91" s="50">
        <f>F78</f>
        <v>0.03</v>
      </c>
      <c r="G91" s="37">
        <f t="shared" si="43"/>
        <v>45.998100000000001</v>
      </c>
      <c r="H91" s="38">
        <v>10</v>
      </c>
      <c r="I91" s="115">
        <f>I78</f>
        <v>7</v>
      </c>
      <c r="J91" s="41">
        <f t="shared" si="44"/>
        <v>321.98669999999998</v>
      </c>
      <c r="K91" s="44">
        <f t="shared" si="45"/>
        <v>3219.8669999999997</v>
      </c>
      <c r="L91" s="5"/>
      <c r="M91" s="5"/>
      <c r="N91" s="5"/>
      <c r="O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2.75">
      <c r="A92" s="109" t="s">
        <v>277</v>
      </c>
      <c r="B92" s="109"/>
      <c r="C92" s="110">
        <v>44835</v>
      </c>
      <c r="D92" s="50">
        <f>D78</f>
        <v>0.03</v>
      </c>
      <c r="E92" s="102">
        <f t="shared" si="42"/>
        <v>1345.05</v>
      </c>
      <c r="F92" s="50">
        <f>F78</f>
        <v>0.03</v>
      </c>
      <c r="G92" s="37">
        <f t="shared" si="43"/>
        <v>40.351499999999994</v>
      </c>
      <c r="H92" s="38">
        <v>10</v>
      </c>
      <c r="I92" s="115">
        <f>I78</f>
        <v>7</v>
      </c>
      <c r="J92" s="41">
        <f t="shared" si="44"/>
        <v>282.46049999999997</v>
      </c>
      <c r="K92" s="44">
        <f t="shared" si="45"/>
        <v>2824.6049999999996</v>
      </c>
      <c r="L92" s="5"/>
      <c r="M92" s="5"/>
      <c r="N92" s="5"/>
      <c r="O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2.75">
      <c r="A93" s="109" t="s">
        <v>278</v>
      </c>
      <c r="B93" s="109"/>
      <c r="C93" s="110">
        <v>38325</v>
      </c>
      <c r="D93" s="50">
        <f>D78</f>
        <v>0.03</v>
      </c>
      <c r="E93" s="102">
        <f t="shared" si="42"/>
        <v>1149.75</v>
      </c>
      <c r="F93" s="50">
        <f>F78</f>
        <v>0.03</v>
      </c>
      <c r="G93" s="37">
        <f t="shared" si="43"/>
        <v>34.4925</v>
      </c>
      <c r="H93" s="38">
        <v>10</v>
      </c>
      <c r="I93" s="115">
        <f>I78</f>
        <v>7</v>
      </c>
      <c r="J93" s="41">
        <f t="shared" si="44"/>
        <v>241.44749999999999</v>
      </c>
      <c r="K93" s="44">
        <f t="shared" si="45"/>
        <v>2414.4749999999999</v>
      </c>
      <c r="L93" s="5"/>
      <c r="M93" s="5"/>
      <c r="N93" s="5"/>
      <c r="O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2.75">
      <c r="A94" s="117" t="s">
        <v>279</v>
      </c>
      <c r="B94" s="117"/>
      <c r="C94" s="118">
        <v>31296</v>
      </c>
      <c r="D94" s="50">
        <f>D78</f>
        <v>0.03</v>
      </c>
      <c r="E94" s="102">
        <f t="shared" si="42"/>
        <v>938.88</v>
      </c>
      <c r="F94" s="50">
        <f>F78</f>
        <v>0.03</v>
      </c>
      <c r="G94" s="37">
        <f t="shared" si="43"/>
        <v>28.166399999999999</v>
      </c>
      <c r="H94" s="57">
        <v>10</v>
      </c>
      <c r="I94" s="115">
        <f>I78</f>
        <v>7</v>
      </c>
      <c r="J94" s="59">
        <f t="shared" si="44"/>
        <v>197.16479999999999</v>
      </c>
      <c r="K94" s="60">
        <f t="shared" si="45"/>
        <v>1971.6479999999999</v>
      </c>
      <c r="L94" s="5"/>
      <c r="M94" s="5"/>
      <c r="N94" s="5"/>
      <c r="O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2.75">
      <c r="A95" s="119" t="s">
        <v>282</v>
      </c>
      <c r="B95" s="191"/>
      <c r="C95" s="120">
        <f>SUM(C85:C94)</f>
        <v>777947</v>
      </c>
      <c r="D95" s="121"/>
      <c r="E95" s="120">
        <f>SUM(E85:E94)</f>
        <v>23338.41</v>
      </c>
      <c r="F95" s="121"/>
      <c r="G95" s="120">
        <f>SUM(G85:G94)</f>
        <v>700.15229999999985</v>
      </c>
      <c r="H95" s="122"/>
      <c r="I95" s="122"/>
      <c r="J95" s="120">
        <f t="shared" ref="J95:K95" si="46">SUM(J85:J94)</f>
        <v>4901.0661</v>
      </c>
      <c r="K95" s="123">
        <f t="shared" si="46"/>
        <v>49010.661</v>
      </c>
      <c r="L95" s="5"/>
      <c r="M95" s="5"/>
      <c r="N95" s="5"/>
      <c r="O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2.75">
      <c r="A96" s="124" t="s">
        <v>283</v>
      </c>
      <c r="B96" s="124"/>
      <c r="C96" s="52">
        <v>73400</v>
      </c>
      <c r="D96" s="125">
        <f>D78</f>
        <v>0.03</v>
      </c>
      <c r="E96" s="102">
        <f>D96*C96</f>
        <v>2202</v>
      </c>
      <c r="F96" s="125">
        <f>F78</f>
        <v>0.03</v>
      </c>
      <c r="G96" s="103">
        <f>F96*E96</f>
        <v>66.06</v>
      </c>
      <c r="H96" s="57">
        <v>10</v>
      </c>
      <c r="I96" s="126">
        <f>I78</f>
        <v>7</v>
      </c>
      <c r="J96" s="59">
        <f>G96*I96</f>
        <v>462.42</v>
      </c>
      <c r="K96" s="60">
        <f>J96*H96</f>
        <v>4624.2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2.75">
      <c r="A97" s="128" t="s">
        <v>284</v>
      </c>
      <c r="B97" s="192"/>
      <c r="C97" s="129">
        <f>SUM(C96)</f>
        <v>73400</v>
      </c>
      <c r="D97" s="130"/>
      <c r="E97" s="129">
        <f>SUM(E96)</f>
        <v>2202</v>
      </c>
      <c r="F97" s="130"/>
      <c r="G97" s="129">
        <f>SUM(G96)</f>
        <v>66.06</v>
      </c>
      <c r="H97" s="131"/>
      <c r="I97" s="132"/>
      <c r="J97" s="129">
        <f t="shared" ref="J97:K97" si="47">SUM(J96)</f>
        <v>462.42</v>
      </c>
      <c r="K97" s="133">
        <f t="shared" si="47"/>
        <v>4624.2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2.75">
      <c r="A98" s="135" t="s">
        <v>175</v>
      </c>
      <c r="B98" s="135"/>
      <c r="C98" s="136">
        <v>1000000</v>
      </c>
      <c r="D98" s="50">
        <f>D78</f>
        <v>0.03</v>
      </c>
      <c r="E98" s="102">
        <f t="shared" ref="E98:E101" si="48">D98*C98</f>
        <v>30000</v>
      </c>
      <c r="F98" s="54">
        <v>0.03</v>
      </c>
      <c r="G98" s="103">
        <f t="shared" ref="G98:G101" si="49">F98*E98</f>
        <v>900</v>
      </c>
      <c r="H98" s="104">
        <v>10</v>
      </c>
      <c r="I98" s="137">
        <f>I78</f>
        <v>7</v>
      </c>
      <c r="J98" s="59">
        <f t="shared" ref="J98:J101" si="50">G98*I98</f>
        <v>6300</v>
      </c>
      <c r="K98" s="106">
        <f t="shared" ref="K98:K101" si="51">J98*H98</f>
        <v>63000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2.75">
      <c r="A99" s="138" t="s">
        <v>286</v>
      </c>
      <c r="B99" s="138"/>
      <c r="C99" s="31">
        <v>90000</v>
      </c>
      <c r="D99" s="50">
        <f>D78</f>
        <v>0.03</v>
      </c>
      <c r="E99" s="102">
        <f t="shared" si="48"/>
        <v>2700</v>
      </c>
      <c r="F99" s="54">
        <v>0.2</v>
      </c>
      <c r="G99" s="103">
        <f t="shared" si="49"/>
        <v>540</v>
      </c>
      <c r="H99" s="38">
        <v>10</v>
      </c>
      <c r="I99" s="115">
        <f>I78</f>
        <v>7</v>
      </c>
      <c r="J99" s="59">
        <f t="shared" si="50"/>
        <v>3780</v>
      </c>
      <c r="K99" s="106">
        <f t="shared" si="51"/>
        <v>37800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2.75">
      <c r="A100" s="138" t="s">
        <v>287</v>
      </c>
      <c r="B100" s="138"/>
      <c r="C100" s="31">
        <v>10000</v>
      </c>
      <c r="D100" s="50">
        <f>D78</f>
        <v>0.03</v>
      </c>
      <c r="E100" s="102">
        <f t="shared" si="48"/>
        <v>300</v>
      </c>
      <c r="F100" s="50">
        <f>F78</f>
        <v>0.03</v>
      </c>
      <c r="G100" s="103">
        <f t="shared" si="49"/>
        <v>9</v>
      </c>
      <c r="H100" s="38">
        <v>10</v>
      </c>
      <c r="I100" s="115">
        <f>I78</f>
        <v>7</v>
      </c>
      <c r="J100" s="59">
        <f t="shared" si="50"/>
        <v>63</v>
      </c>
      <c r="K100" s="106">
        <f t="shared" si="51"/>
        <v>630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2.75">
      <c r="A101" s="139" t="s">
        <v>288</v>
      </c>
      <c r="B101" s="139"/>
      <c r="C101" s="52">
        <v>1500</v>
      </c>
      <c r="D101" s="54">
        <v>1</v>
      </c>
      <c r="E101" s="102">
        <f t="shared" si="48"/>
        <v>1500</v>
      </c>
      <c r="F101" s="54">
        <v>0.3</v>
      </c>
      <c r="G101" s="103">
        <f t="shared" si="49"/>
        <v>450</v>
      </c>
      <c r="H101" s="57">
        <v>10</v>
      </c>
      <c r="I101" s="115">
        <f>I78</f>
        <v>7</v>
      </c>
      <c r="J101" s="59">
        <f t="shared" si="50"/>
        <v>3150</v>
      </c>
      <c r="K101" s="106">
        <f t="shared" si="51"/>
        <v>31500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2.75">
      <c r="A102" s="143" t="s">
        <v>290</v>
      </c>
      <c r="B102" s="146"/>
      <c r="C102" s="144">
        <f>SUM(C98:C101)</f>
        <v>1101500</v>
      </c>
      <c r="D102" s="145"/>
      <c r="E102" s="144">
        <f>SUM(E98:E101)</f>
        <v>34500</v>
      </c>
      <c r="F102" s="145"/>
      <c r="G102" s="144">
        <f>SUM(G98:G101)</f>
        <v>1899</v>
      </c>
      <c r="H102" s="146"/>
      <c r="I102" s="146"/>
      <c r="J102" s="144">
        <f t="shared" ref="J102:K102" si="52">SUM(J98:J101)</f>
        <v>13293</v>
      </c>
      <c r="K102" s="147">
        <f t="shared" si="52"/>
        <v>132930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2.75">
      <c r="A103" s="111"/>
      <c r="B103" s="113"/>
      <c r="C103" s="111"/>
      <c r="D103" s="150"/>
      <c r="E103" s="111"/>
      <c r="F103" s="150"/>
      <c r="G103" s="113"/>
      <c r="H103" s="113"/>
      <c r="I103" s="113"/>
      <c r="J103" s="113"/>
      <c r="K103" s="11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2.75">
      <c r="A104" s="151" t="s">
        <v>293</v>
      </c>
      <c r="B104" s="152"/>
      <c r="C104" s="152">
        <f>SUM(C84,C95,C102)</f>
        <v>1879447</v>
      </c>
      <c r="D104" s="153"/>
      <c r="E104" s="152">
        <f>SUM(E84,E95,E102)</f>
        <v>57838.41</v>
      </c>
      <c r="F104" s="153"/>
      <c r="G104" s="154">
        <f>SUM(G84,G95,G102)</f>
        <v>7099.1522999999997</v>
      </c>
      <c r="H104" s="21"/>
      <c r="I104" s="21"/>
      <c r="J104" s="154">
        <f t="shared" ref="J104:K104" si="53">SUM(J84,J95,J102)</f>
        <v>49694.066099999996</v>
      </c>
      <c r="K104" s="155">
        <f t="shared" si="53"/>
        <v>811940.66099999996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2.75">
      <c r="A105" s="158"/>
      <c r="B105" s="158"/>
      <c r="C105" s="158"/>
      <c r="D105" s="158"/>
      <c r="E105" s="158"/>
      <c r="F105" s="159"/>
      <c r="G105" s="158"/>
      <c r="H105" s="158"/>
      <c r="I105" s="158"/>
      <c r="J105" s="158"/>
      <c r="K105" s="158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2.75">
      <c r="A106" s="158"/>
      <c r="B106" s="158"/>
      <c r="C106" s="158"/>
      <c r="D106" s="158"/>
      <c r="E106" s="158"/>
      <c r="F106" s="159"/>
      <c r="G106" s="158"/>
      <c r="H106" s="158"/>
      <c r="I106" s="158"/>
      <c r="J106" s="158"/>
      <c r="K106" s="158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2.75">
      <c r="A107" s="15"/>
      <c r="B107" s="21"/>
      <c r="C107" s="15"/>
      <c r="D107" s="17">
        <v>0.03</v>
      </c>
      <c r="E107" s="15"/>
      <c r="F107" s="17">
        <v>0.05</v>
      </c>
      <c r="G107" s="21"/>
      <c r="H107" s="21"/>
      <c r="I107" s="15">
        <f>I4</f>
        <v>7</v>
      </c>
      <c r="J107" s="21"/>
      <c r="K107" s="21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2.75">
      <c r="A108" s="22" t="s">
        <v>38</v>
      </c>
      <c r="B108" s="22"/>
      <c r="C108" s="25" t="s">
        <v>72</v>
      </c>
      <c r="D108" s="22" t="s">
        <v>93</v>
      </c>
      <c r="E108" s="25" t="s">
        <v>95</v>
      </c>
      <c r="F108" s="22" t="s">
        <v>96</v>
      </c>
      <c r="G108" s="27" t="s">
        <v>97</v>
      </c>
      <c r="H108" s="27" t="s">
        <v>99</v>
      </c>
      <c r="I108" s="27" t="s">
        <v>100</v>
      </c>
      <c r="J108" s="27" t="s">
        <v>101</v>
      </c>
      <c r="K108" s="27" t="s">
        <v>102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2.75">
      <c r="A109" s="30" t="s">
        <v>103</v>
      </c>
      <c r="B109" s="30"/>
      <c r="C109" s="127">
        <v>250000</v>
      </c>
      <c r="D109" s="33">
        <f>D107</f>
        <v>0.03</v>
      </c>
      <c r="E109" s="34">
        <f t="shared" ref="E109:E112" si="54">D109*C109</f>
        <v>7500</v>
      </c>
      <c r="F109" s="33">
        <v>0.5</v>
      </c>
      <c r="G109" s="37">
        <f t="shared" ref="G109:G112" si="55">F109*E109</f>
        <v>3750</v>
      </c>
      <c r="H109" s="38">
        <v>10</v>
      </c>
      <c r="I109" s="38">
        <f>I107</f>
        <v>7</v>
      </c>
      <c r="J109" s="41">
        <f t="shared" ref="J109:J112" si="56">G109*I109</f>
        <v>26250</v>
      </c>
      <c r="K109" s="44">
        <f t="shared" ref="K109:K112" si="57">J109*H109</f>
        <v>262500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2.75">
      <c r="A110" s="30" t="s">
        <v>155</v>
      </c>
      <c r="B110" s="30"/>
      <c r="C110" s="127">
        <v>250000</v>
      </c>
      <c r="D110" s="50">
        <f>D107</f>
        <v>0.03</v>
      </c>
      <c r="E110" s="52">
        <f t="shared" si="54"/>
        <v>7500</v>
      </c>
      <c r="F110" s="65">
        <v>0.5</v>
      </c>
      <c r="G110" s="55">
        <f t="shared" si="55"/>
        <v>3750</v>
      </c>
      <c r="H110" s="57">
        <v>10</v>
      </c>
      <c r="I110" s="57">
        <f>I107</f>
        <v>7</v>
      </c>
      <c r="J110" s="59">
        <f t="shared" si="56"/>
        <v>26250</v>
      </c>
      <c r="K110" s="60">
        <f t="shared" si="57"/>
        <v>262500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2.75">
      <c r="A111" s="30" t="s">
        <v>179</v>
      </c>
      <c r="B111" s="30"/>
      <c r="C111" s="127">
        <v>250000</v>
      </c>
      <c r="D111" s="63">
        <f>D107</f>
        <v>0.03</v>
      </c>
      <c r="E111" s="52">
        <f t="shared" si="54"/>
        <v>7500</v>
      </c>
      <c r="F111" s="54">
        <v>0.5</v>
      </c>
      <c r="G111" s="55">
        <f t="shared" si="55"/>
        <v>3750</v>
      </c>
      <c r="H111" s="57">
        <v>10</v>
      </c>
      <c r="I111" s="57">
        <f>I107</f>
        <v>7</v>
      </c>
      <c r="J111" s="59">
        <f t="shared" si="56"/>
        <v>26250</v>
      </c>
      <c r="K111" s="60">
        <f t="shared" si="57"/>
        <v>262500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2.75">
      <c r="A112" s="30" t="s">
        <v>187</v>
      </c>
      <c r="B112" s="30"/>
      <c r="C112" s="127">
        <v>250000</v>
      </c>
      <c r="D112" s="50">
        <f>D107</f>
        <v>0.03</v>
      </c>
      <c r="E112" s="52">
        <f t="shared" si="54"/>
        <v>7500</v>
      </c>
      <c r="F112" s="54">
        <v>0.5</v>
      </c>
      <c r="G112" s="55">
        <f t="shared" si="55"/>
        <v>3750</v>
      </c>
      <c r="H112" s="57">
        <v>10</v>
      </c>
      <c r="I112" s="57">
        <f>I107</f>
        <v>7</v>
      </c>
      <c r="J112" s="59">
        <f t="shared" si="56"/>
        <v>26250</v>
      </c>
      <c r="K112" s="60">
        <f t="shared" si="57"/>
        <v>262500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2.75">
      <c r="A113" s="68" t="s">
        <v>198</v>
      </c>
      <c r="B113" s="69"/>
      <c r="C113" s="69"/>
      <c r="D113" s="70"/>
      <c r="E113" s="69"/>
      <c r="F113" s="70"/>
      <c r="G113" s="72">
        <f>SUM(G109:G110)</f>
        <v>7500</v>
      </c>
      <c r="H113" s="73"/>
      <c r="I113" s="73"/>
      <c r="J113" s="72">
        <f>SUM(J109:J110)</f>
        <v>52500</v>
      </c>
      <c r="K113" s="74">
        <f>SUM(K109:K112)</f>
        <v>1050000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2.75">
      <c r="A114" s="100" t="s">
        <v>258</v>
      </c>
      <c r="B114" s="100"/>
      <c r="C114" s="101">
        <v>141942</v>
      </c>
      <c r="D114" s="50">
        <f>D107</f>
        <v>0.03</v>
      </c>
      <c r="E114" s="102">
        <f t="shared" ref="E114:E123" si="58">D114*C114</f>
        <v>4258.26</v>
      </c>
      <c r="F114" s="50">
        <f>F107</f>
        <v>0.05</v>
      </c>
      <c r="G114" s="103">
        <f t="shared" ref="G114:G123" si="59">F114*E114</f>
        <v>212.91300000000001</v>
      </c>
      <c r="H114" s="104">
        <v>10</v>
      </c>
      <c r="I114" s="104">
        <f>I107</f>
        <v>7</v>
      </c>
      <c r="J114" s="105">
        <f t="shared" ref="J114:J123" si="60">G114*I114</f>
        <v>1490.3910000000001</v>
      </c>
      <c r="K114" s="106">
        <f t="shared" ref="K114:K123" si="61">J114*H114</f>
        <v>14903.91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2.75">
      <c r="A115" s="109" t="s">
        <v>267</v>
      </c>
      <c r="B115" s="109"/>
      <c r="C115" s="110">
        <v>127837</v>
      </c>
      <c r="D115" s="50">
        <f>D107</f>
        <v>0.03</v>
      </c>
      <c r="E115" s="102">
        <f t="shared" si="58"/>
        <v>3835.1099999999997</v>
      </c>
      <c r="F115" s="50">
        <f>F107</f>
        <v>0.05</v>
      </c>
      <c r="G115" s="37">
        <f t="shared" si="59"/>
        <v>191.75549999999998</v>
      </c>
      <c r="H115" s="38">
        <v>10</v>
      </c>
      <c r="I115" s="38">
        <f>I107</f>
        <v>7</v>
      </c>
      <c r="J115" s="41">
        <f t="shared" si="60"/>
        <v>1342.2884999999999</v>
      </c>
      <c r="K115" s="44">
        <f t="shared" si="61"/>
        <v>13422.884999999998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2.75">
      <c r="A116" s="109" t="s">
        <v>268</v>
      </c>
      <c r="B116" s="109"/>
      <c r="C116" s="110">
        <v>114020</v>
      </c>
      <c r="D116" s="50">
        <f>D107</f>
        <v>0.03</v>
      </c>
      <c r="E116" s="102">
        <f t="shared" si="58"/>
        <v>3420.6</v>
      </c>
      <c r="F116" s="50">
        <f>F107</f>
        <v>0.05</v>
      </c>
      <c r="G116" s="37">
        <f t="shared" si="59"/>
        <v>171.03</v>
      </c>
      <c r="H116" s="38">
        <v>10</v>
      </c>
      <c r="I116" s="38">
        <f>I107</f>
        <v>7</v>
      </c>
      <c r="J116" s="41">
        <f t="shared" si="60"/>
        <v>1197.21</v>
      </c>
      <c r="K116" s="44">
        <f t="shared" si="61"/>
        <v>11972.1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2.75">
      <c r="A117" s="109" t="s">
        <v>269</v>
      </c>
      <c r="B117" s="109"/>
      <c r="C117" s="110">
        <v>86016</v>
      </c>
      <c r="D117" s="50">
        <f>D107</f>
        <v>0.03</v>
      </c>
      <c r="E117" s="102">
        <f t="shared" si="58"/>
        <v>2580.48</v>
      </c>
      <c r="F117" s="50">
        <f>F107</f>
        <v>0.05</v>
      </c>
      <c r="G117" s="37">
        <f t="shared" si="59"/>
        <v>129.024</v>
      </c>
      <c r="H117" s="38">
        <v>10</v>
      </c>
      <c r="I117" s="38">
        <f>I107</f>
        <v>7</v>
      </c>
      <c r="J117" s="41">
        <f t="shared" si="60"/>
        <v>903.16800000000001</v>
      </c>
      <c r="K117" s="44">
        <f t="shared" si="61"/>
        <v>9031.68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2.75">
      <c r="A118" s="109" t="s">
        <v>272</v>
      </c>
      <c r="B118" s="109"/>
      <c r="C118" s="114">
        <v>92116</v>
      </c>
      <c r="D118" s="50">
        <f>D107</f>
        <v>0.03</v>
      </c>
      <c r="E118" s="102">
        <f t="shared" si="58"/>
        <v>2763.48</v>
      </c>
      <c r="F118" s="50">
        <f>F107</f>
        <v>0.05</v>
      </c>
      <c r="G118" s="37">
        <f t="shared" si="59"/>
        <v>138.17400000000001</v>
      </c>
      <c r="H118" s="38">
        <v>10</v>
      </c>
      <c r="I118" s="38">
        <f>I107</f>
        <v>7</v>
      </c>
      <c r="J118" s="41">
        <f t="shared" si="60"/>
        <v>967.21800000000007</v>
      </c>
      <c r="K118" s="44">
        <f t="shared" si="61"/>
        <v>9672.18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2.75">
      <c r="A119" s="109" t="s">
        <v>273</v>
      </c>
      <c r="B119" s="109"/>
      <c r="C119" s="114">
        <v>50451</v>
      </c>
      <c r="D119" s="50">
        <f>D107</f>
        <v>0.03</v>
      </c>
      <c r="E119" s="102">
        <f t="shared" si="58"/>
        <v>1513.53</v>
      </c>
      <c r="F119" s="50">
        <f>F107</f>
        <v>0.05</v>
      </c>
      <c r="G119" s="37">
        <f t="shared" si="59"/>
        <v>75.676500000000004</v>
      </c>
      <c r="H119" s="38">
        <v>10</v>
      </c>
      <c r="I119" s="115">
        <f>I107</f>
        <v>7</v>
      </c>
      <c r="J119" s="41">
        <f t="shared" si="60"/>
        <v>529.7355</v>
      </c>
      <c r="K119" s="44">
        <f t="shared" si="61"/>
        <v>5297.3549999999996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2.75">
      <c r="A120" s="109" t="s">
        <v>274</v>
      </c>
      <c r="B120" s="109"/>
      <c r="C120" s="110">
        <v>51109</v>
      </c>
      <c r="D120" s="50">
        <f>D107</f>
        <v>0.03</v>
      </c>
      <c r="E120" s="102">
        <f t="shared" si="58"/>
        <v>1533.27</v>
      </c>
      <c r="F120" s="50">
        <f>F107</f>
        <v>0.05</v>
      </c>
      <c r="G120" s="37">
        <f t="shared" si="59"/>
        <v>76.663499999999999</v>
      </c>
      <c r="H120" s="38">
        <v>10</v>
      </c>
      <c r="I120" s="115">
        <f>I107</f>
        <v>7</v>
      </c>
      <c r="J120" s="41">
        <f t="shared" si="60"/>
        <v>536.64449999999999</v>
      </c>
      <c r="K120" s="44">
        <f t="shared" si="61"/>
        <v>5366.4449999999997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2.75">
      <c r="A121" s="109" t="s">
        <v>277</v>
      </c>
      <c r="B121" s="109"/>
      <c r="C121" s="110">
        <v>44835</v>
      </c>
      <c r="D121" s="50">
        <f>D107</f>
        <v>0.03</v>
      </c>
      <c r="E121" s="102">
        <f t="shared" si="58"/>
        <v>1345.05</v>
      </c>
      <c r="F121" s="50">
        <f>F107</f>
        <v>0.05</v>
      </c>
      <c r="G121" s="37">
        <f t="shared" si="59"/>
        <v>67.252499999999998</v>
      </c>
      <c r="H121" s="38">
        <v>10</v>
      </c>
      <c r="I121" s="115">
        <f>I107</f>
        <v>7</v>
      </c>
      <c r="J121" s="41">
        <f t="shared" si="60"/>
        <v>470.76749999999998</v>
      </c>
      <c r="K121" s="44">
        <f t="shared" si="61"/>
        <v>4707.6750000000002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2.75">
      <c r="A122" s="109" t="s">
        <v>278</v>
      </c>
      <c r="B122" s="109"/>
      <c r="C122" s="110">
        <v>38325</v>
      </c>
      <c r="D122" s="50">
        <f>D107</f>
        <v>0.03</v>
      </c>
      <c r="E122" s="102">
        <f t="shared" si="58"/>
        <v>1149.75</v>
      </c>
      <c r="F122" s="50">
        <f>F107</f>
        <v>0.05</v>
      </c>
      <c r="G122" s="37">
        <f t="shared" si="59"/>
        <v>57.487500000000004</v>
      </c>
      <c r="H122" s="38">
        <v>10</v>
      </c>
      <c r="I122" s="115">
        <f>I107</f>
        <v>7</v>
      </c>
      <c r="J122" s="41">
        <f t="shared" si="60"/>
        <v>402.41250000000002</v>
      </c>
      <c r="K122" s="44">
        <f t="shared" si="61"/>
        <v>4024.125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2.75">
      <c r="A123" s="117" t="s">
        <v>279</v>
      </c>
      <c r="B123" s="117"/>
      <c r="C123" s="118">
        <v>31296</v>
      </c>
      <c r="D123" s="50">
        <f>D107</f>
        <v>0.03</v>
      </c>
      <c r="E123" s="102">
        <f t="shared" si="58"/>
        <v>938.88</v>
      </c>
      <c r="F123" s="50">
        <f>F107</f>
        <v>0.05</v>
      </c>
      <c r="G123" s="37">
        <f t="shared" si="59"/>
        <v>46.944000000000003</v>
      </c>
      <c r="H123" s="57">
        <v>10</v>
      </c>
      <c r="I123" s="115">
        <f>I107</f>
        <v>7</v>
      </c>
      <c r="J123" s="59">
        <f t="shared" si="60"/>
        <v>328.608</v>
      </c>
      <c r="K123" s="60">
        <f t="shared" si="61"/>
        <v>3286.08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2.75">
      <c r="A124" s="119" t="s">
        <v>282</v>
      </c>
      <c r="B124" s="191"/>
      <c r="C124" s="120">
        <f>SUM(C114:C123)</f>
        <v>777947</v>
      </c>
      <c r="D124" s="121"/>
      <c r="E124" s="120">
        <f>SUM(E114:E123)</f>
        <v>23338.41</v>
      </c>
      <c r="F124" s="121"/>
      <c r="G124" s="120">
        <f>SUM(G114:G123)</f>
        <v>1166.9204999999999</v>
      </c>
      <c r="H124" s="122"/>
      <c r="I124" s="122"/>
      <c r="J124" s="120">
        <f t="shared" ref="J124:K124" si="62">SUM(J114:J123)</f>
        <v>8168.4435000000003</v>
      </c>
      <c r="K124" s="123">
        <f t="shared" si="62"/>
        <v>81684.434999999998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2.75">
      <c r="A125" s="124" t="s">
        <v>283</v>
      </c>
      <c r="B125" s="124"/>
      <c r="C125" s="52">
        <v>73400</v>
      </c>
      <c r="D125" s="125">
        <f>D107</f>
        <v>0.03</v>
      </c>
      <c r="E125" s="102">
        <f>D125*C125</f>
        <v>2202</v>
      </c>
      <c r="F125" s="125">
        <f>F107</f>
        <v>0.05</v>
      </c>
      <c r="G125" s="103">
        <f>F125*E125</f>
        <v>110.10000000000001</v>
      </c>
      <c r="H125" s="57">
        <v>10</v>
      </c>
      <c r="I125" s="126">
        <f>I107</f>
        <v>7</v>
      </c>
      <c r="J125" s="59">
        <f>G125*I125</f>
        <v>770.7</v>
      </c>
      <c r="K125" s="60">
        <f>J125*H125</f>
        <v>7707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2.75">
      <c r="A126" s="128" t="s">
        <v>284</v>
      </c>
      <c r="B126" s="192"/>
      <c r="C126" s="129">
        <f>SUM(C125)</f>
        <v>73400</v>
      </c>
      <c r="D126" s="130"/>
      <c r="E126" s="129">
        <f>SUM(E125)</f>
        <v>2202</v>
      </c>
      <c r="F126" s="130"/>
      <c r="G126" s="129">
        <f>SUM(G125)</f>
        <v>110.10000000000001</v>
      </c>
      <c r="H126" s="131"/>
      <c r="I126" s="132"/>
      <c r="J126" s="129">
        <f t="shared" ref="J126:K126" si="63">SUM(J125)</f>
        <v>770.7</v>
      </c>
      <c r="K126" s="133">
        <f t="shared" si="63"/>
        <v>7707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2.75">
      <c r="A127" s="135" t="s">
        <v>175</v>
      </c>
      <c r="B127" s="135"/>
      <c r="C127" s="136">
        <v>1500000</v>
      </c>
      <c r="D127" s="50">
        <f>D107</f>
        <v>0.03</v>
      </c>
      <c r="E127" s="102">
        <f t="shared" ref="E127:E130" si="64">D127*C127</f>
        <v>45000</v>
      </c>
      <c r="F127" s="54">
        <v>0.05</v>
      </c>
      <c r="G127" s="103">
        <f t="shared" ref="G127:G130" si="65">F127*E127</f>
        <v>2250</v>
      </c>
      <c r="H127" s="104">
        <v>10</v>
      </c>
      <c r="I127" s="137">
        <f>I107</f>
        <v>7</v>
      </c>
      <c r="J127" s="59">
        <f t="shared" ref="J127:J130" si="66">G127*I127</f>
        <v>15750</v>
      </c>
      <c r="K127" s="106">
        <f t="shared" ref="K127:K130" si="67">J127*H127</f>
        <v>157500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2.75">
      <c r="A128" s="138" t="s">
        <v>286</v>
      </c>
      <c r="B128" s="138"/>
      <c r="C128" s="31">
        <v>120000</v>
      </c>
      <c r="D128" s="50">
        <f>D107</f>
        <v>0.03</v>
      </c>
      <c r="E128" s="102">
        <f t="shared" si="64"/>
        <v>3600</v>
      </c>
      <c r="F128" s="54">
        <v>0.2</v>
      </c>
      <c r="G128" s="103">
        <f t="shared" si="65"/>
        <v>720</v>
      </c>
      <c r="H128" s="38">
        <v>10</v>
      </c>
      <c r="I128" s="115">
        <f>I107</f>
        <v>7</v>
      </c>
      <c r="J128" s="59">
        <f t="shared" si="66"/>
        <v>5040</v>
      </c>
      <c r="K128" s="106">
        <f t="shared" si="67"/>
        <v>50400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2.75">
      <c r="A129" s="138" t="s">
        <v>287</v>
      </c>
      <c r="B129" s="138"/>
      <c r="C129" s="31">
        <v>10000</v>
      </c>
      <c r="D129" s="50">
        <f>D107</f>
        <v>0.03</v>
      </c>
      <c r="E129" s="102">
        <f t="shared" si="64"/>
        <v>300</v>
      </c>
      <c r="F129" s="50">
        <f>F107</f>
        <v>0.05</v>
      </c>
      <c r="G129" s="103">
        <f t="shared" si="65"/>
        <v>15</v>
      </c>
      <c r="H129" s="38">
        <v>10</v>
      </c>
      <c r="I129" s="115">
        <f>I107</f>
        <v>7</v>
      </c>
      <c r="J129" s="59">
        <f t="shared" si="66"/>
        <v>105</v>
      </c>
      <c r="K129" s="106">
        <f t="shared" si="67"/>
        <v>1050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2.75">
      <c r="A130" s="139" t="s">
        <v>288</v>
      </c>
      <c r="B130" s="139"/>
      <c r="C130" s="52">
        <v>2000</v>
      </c>
      <c r="D130" s="54">
        <v>1</v>
      </c>
      <c r="E130" s="102">
        <f t="shared" si="64"/>
        <v>2000</v>
      </c>
      <c r="F130" s="54">
        <v>0.3</v>
      </c>
      <c r="G130" s="103">
        <f t="shared" si="65"/>
        <v>600</v>
      </c>
      <c r="H130" s="57">
        <v>10</v>
      </c>
      <c r="I130" s="115">
        <f>I107</f>
        <v>7</v>
      </c>
      <c r="J130" s="59">
        <f t="shared" si="66"/>
        <v>4200</v>
      </c>
      <c r="K130" s="106">
        <f t="shared" si="67"/>
        <v>42000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2.75">
      <c r="A131" s="143" t="s">
        <v>290</v>
      </c>
      <c r="B131" s="146"/>
      <c r="C131" s="144">
        <f>SUM(C127:C130)</f>
        <v>1632000</v>
      </c>
      <c r="D131" s="145"/>
      <c r="E131" s="144">
        <f>SUM(E127:E130)</f>
        <v>50900</v>
      </c>
      <c r="F131" s="145"/>
      <c r="G131" s="144">
        <f>SUM(G127:G130)</f>
        <v>3585</v>
      </c>
      <c r="H131" s="146"/>
      <c r="I131" s="146"/>
      <c r="J131" s="144">
        <f t="shared" ref="J131:K131" si="68">SUM(J127:J130)</f>
        <v>25095</v>
      </c>
      <c r="K131" s="147">
        <f t="shared" si="68"/>
        <v>250950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2.75">
      <c r="A132" s="111"/>
      <c r="B132" s="113"/>
      <c r="C132" s="111"/>
      <c r="D132" s="150"/>
      <c r="E132" s="111"/>
      <c r="F132" s="150"/>
      <c r="G132" s="113"/>
      <c r="H132" s="113"/>
      <c r="I132" s="113"/>
      <c r="J132" s="113"/>
      <c r="K132" s="113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2.75">
      <c r="A133" s="151" t="s">
        <v>293</v>
      </c>
      <c r="B133" s="152"/>
      <c r="C133" s="152">
        <f>SUM(C113,C124,C131)</f>
        <v>2409947</v>
      </c>
      <c r="D133" s="153"/>
      <c r="E133" s="152">
        <f>SUM(E113,E124,E131)</f>
        <v>74238.41</v>
      </c>
      <c r="F133" s="153"/>
      <c r="G133" s="154">
        <f>SUM(G113,G124,G131)</f>
        <v>12251.9205</v>
      </c>
      <c r="H133" s="21"/>
      <c r="I133" s="21"/>
      <c r="J133" s="154">
        <f t="shared" ref="J133:K133" si="69">SUM(J113,J124,J131)</f>
        <v>85763.443499999994</v>
      </c>
      <c r="K133" s="155">
        <f t="shared" si="69"/>
        <v>1382634.4350000001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2.75">
      <c r="A134" s="158"/>
      <c r="B134" s="158"/>
      <c r="C134" s="158"/>
      <c r="D134" s="158"/>
      <c r="E134" s="158"/>
      <c r="F134" s="159"/>
      <c r="G134" s="158"/>
      <c r="H134" s="158"/>
      <c r="I134" s="158"/>
      <c r="J134" s="158"/>
      <c r="K134" s="158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2.75">
      <c r="A135" s="158"/>
      <c r="B135" s="158"/>
      <c r="C135" s="158"/>
      <c r="D135" s="158"/>
      <c r="E135" s="158"/>
      <c r="F135" s="159"/>
      <c r="G135" s="158"/>
      <c r="H135" s="158"/>
      <c r="I135" s="158"/>
      <c r="J135" s="158"/>
      <c r="K135" s="158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2.75">
      <c r="A136" s="15"/>
      <c r="B136" s="21"/>
      <c r="C136" s="15"/>
      <c r="D136" s="17">
        <v>0.03</v>
      </c>
      <c r="E136" s="15"/>
      <c r="F136" s="17">
        <v>0.1</v>
      </c>
      <c r="G136" s="21"/>
      <c r="H136" s="21"/>
      <c r="I136" s="15">
        <f>I4</f>
        <v>7</v>
      </c>
      <c r="J136" s="21"/>
      <c r="K136" s="21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2.75">
      <c r="A137" s="22" t="s">
        <v>56</v>
      </c>
      <c r="B137" s="22"/>
      <c r="C137" s="25" t="s">
        <v>72</v>
      </c>
      <c r="D137" s="22" t="s">
        <v>93</v>
      </c>
      <c r="E137" s="25" t="s">
        <v>95</v>
      </c>
      <c r="F137" s="22" t="s">
        <v>96</v>
      </c>
      <c r="G137" s="27" t="s">
        <v>97</v>
      </c>
      <c r="H137" s="27" t="s">
        <v>99</v>
      </c>
      <c r="I137" s="27" t="s">
        <v>100</v>
      </c>
      <c r="J137" s="27" t="s">
        <v>101</v>
      </c>
      <c r="K137" s="27" t="s">
        <v>102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2.75">
      <c r="A138" s="30" t="s">
        <v>103</v>
      </c>
      <c r="B138" s="30"/>
      <c r="C138" s="31">
        <v>400000</v>
      </c>
      <c r="D138" s="33">
        <f>D136</f>
        <v>0.03</v>
      </c>
      <c r="E138" s="34">
        <f t="shared" ref="E138:E141" si="70">D138*C138</f>
        <v>12000</v>
      </c>
      <c r="F138" s="33">
        <v>0.5</v>
      </c>
      <c r="G138" s="37">
        <f t="shared" ref="G138:G141" si="71">F138*E138</f>
        <v>6000</v>
      </c>
      <c r="H138" s="38">
        <v>10</v>
      </c>
      <c r="I138" s="38">
        <f>I136</f>
        <v>7</v>
      </c>
      <c r="J138" s="41">
        <f t="shared" ref="J138:J141" si="72">G138*I138</f>
        <v>42000</v>
      </c>
      <c r="K138" s="44">
        <f t="shared" ref="K138:K141" si="73">J138*H138</f>
        <v>420000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2.75">
      <c r="A139" s="30" t="s">
        <v>155</v>
      </c>
      <c r="B139" s="30"/>
      <c r="C139" s="31">
        <v>400000</v>
      </c>
      <c r="D139" s="50">
        <f>D136</f>
        <v>0.03</v>
      </c>
      <c r="E139" s="31">
        <f t="shared" si="70"/>
        <v>12000</v>
      </c>
      <c r="F139" s="54">
        <v>0.5</v>
      </c>
      <c r="G139" s="55">
        <f t="shared" si="71"/>
        <v>6000</v>
      </c>
      <c r="H139" s="57">
        <v>10</v>
      </c>
      <c r="I139" s="57">
        <f>I136</f>
        <v>7</v>
      </c>
      <c r="J139" s="59">
        <f t="shared" si="72"/>
        <v>42000</v>
      </c>
      <c r="K139" s="60">
        <f t="shared" si="73"/>
        <v>420000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2.75">
      <c r="A140" s="30" t="s">
        <v>179</v>
      </c>
      <c r="B140" s="30"/>
      <c r="C140" s="31">
        <v>400000</v>
      </c>
      <c r="D140" s="50">
        <f>D136</f>
        <v>0.03</v>
      </c>
      <c r="E140" s="31">
        <f t="shared" si="70"/>
        <v>12000</v>
      </c>
      <c r="F140" s="54">
        <v>0.5</v>
      </c>
      <c r="G140" s="55">
        <f t="shared" si="71"/>
        <v>6000</v>
      </c>
      <c r="H140" s="57">
        <v>10</v>
      </c>
      <c r="I140" s="57">
        <f>I136</f>
        <v>7</v>
      </c>
      <c r="J140" s="59">
        <f t="shared" si="72"/>
        <v>42000</v>
      </c>
      <c r="K140" s="60">
        <f t="shared" si="73"/>
        <v>420000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2.75">
      <c r="A141" s="30" t="s">
        <v>187</v>
      </c>
      <c r="B141" s="30"/>
      <c r="C141" s="31">
        <v>400000</v>
      </c>
      <c r="D141" s="50">
        <f>D136</f>
        <v>0.03</v>
      </c>
      <c r="E141" s="52">
        <f t="shared" si="70"/>
        <v>12000</v>
      </c>
      <c r="F141" s="54">
        <v>0.5</v>
      </c>
      <c r="G141" s="55">
        <f t="shared" si="71"/>
        <v>6000</v>
      </c>
      <c r="H141" s="57">
        <v>10</v>
      </c>
      <c r="I141" s="57">
        <f>I136</f>
        <v>7</v>
      </c>
      <c r="J141" s="59">
        <f t="shared" si="72"/>
        <v>42000</v>
      </c>
      <c r="K141" s="60">
        <f t="shared" si="73"/>
        <v>420000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2.75">
      <c r="A142" s="68" t="s">
        <v>198</v>
      </c>
      <c r="B142" s="69"/>
      <c r="C142" s="69"/>
      <c r="D142" s="70"/>
      <c r="E142" s="69"/>
      <c r="F142" s="70"/>
      <c r="G142" s="72">
        <f>SUM(G138:G139)</f>
        <v>12000</v>
      </c>
      <c r="H142" s="73"/>
      <c r="I142" s="73"/>
      <c r="J142" s="72">
        <f>SUM(J138:J139)</f>
        <v>84000</v>
      </c>
      <c r="K142" s="74">
        <f>SUM(K138:K141)</f>
        <v>1680000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2.75">
      <c r="A143" s="100" t="s">
        <v>258</v>
      </c>
      <c r="B143" s="100"/>
      <c r="C143" s="101">
        <v>141942</v>
      </c>
      <c r="D143" s="50">
        <f>D136</f>
        <v>0.03</v>
      </c>
      <c r="E143" s="102">
        <f t="shared" ref="E143:E152" si="74">D143*C143</f>
        <v>4258.26</v>
      </c>
      <c r="F143" s="50">
        <f>F136</f>
        <v>0.1</v>
      </c>
      <c r="G143" s="103">
        <f t="shared" ref="G143:G152" si="75">F143*E143</f>
        <v>425.82600000000002</v>
      </c>
      <c r="H143" s="104">
        <v>10</v>
      </c>
      <c r="I143" s="104">
        <f>I136</f>
        <v>7</v>
      </c>
      <c r="J143" s="105">
        <f t="shared" ref="J143:J152" si="76">G143*I143</f>
        <v>2980.7820000000002</v>
      </c>
      <c r="K143" s="106">
        <f t="shared" ref="K143:K152" si="77">J143*H143</f>
        <v>29807.82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2.75">
      <c r="A144" s="109" t="s">
        <v>267</v>
      </c>
      <c r="B144" s="109"/>
      <c r="C144" s="110">
        <v>127837</v>
      </c>
      <c r="D144" s="50">
        <f>D136</f>
        <v>0.03</v>
      </c>
      <c r="E144" s="102">
        <f t="shared" si="74"/>
        <v>3835.1099999999997</v>
      </c>
      <c r="F144" s="50">
        <f>F136</f>
        <v>0.1</v>
      </c>
      <c r="G144" s="37">
        <f t="shared" si="75"/>
        <v>383.51099999999997</v>
      </c>
      <c r="H144" s="38">
        <v>10</v>
      </c>
      <c r="I144" s="38">
        <f>I136</f>
        <v>7</v>
      </c>
      <c r="J144" s="41">
        <f t="shared" si="76"/>
        <v>2684.5769999999998</v>
      </c>
      <c r="K144" s="44">
        <f t="shared" si="77"/>
        <v>26845.769999999997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2.75">
      <c r="A145" s="109" t="s">
        <v>268</v>
      </c>
      <c r="B145" s="109"/>
      <c r="C145" s="110">
        <v>114020</v>
      </c>
      <c r="D145" s="50">
        <f>D136</f>
        <v>0.03</v>
      </c>
      <c r="E145" s="102">
        <f t="shared" si="74"/>
        <v>3420.6</v>
      </c>
      <c r="F145" s="50">
        <f>F136</f>
        <v>0.1</v>
      </c>
      <c r="G145" s="37">
        <f t="shared" si="75"/>
        <v>342.06</v>
      </c>
      <c r="H145" s="38">
        <v>10</v>
      </c>
      <c r="I145" s="38">
        <f>I136</f>
        <v>7</v>
      </c>
      <c r="J145" s="41">
        <f t="shared" si="76"/>
        <v>2394.42</v>
      </c>
      <c r="K145" s="44">
        <f t="shared" si="77"/>
        <v>23944.2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2.75">
      <c r="A146" s="109" t="s">
        <v>269</v>
      </c>
      <c r="B146" s="109"/>
      <c r="C146" s="110">
        <v>86016</v>
      </c>
      <c r="D146" s="50">
        <f>D136</f>
        <v>0.03</v>
      </c>
      <c r="E146" s="102">
        <f t="shared" si="74"/>
        <v>2580.48</v>
      </c>
      <c r="F146" s="50">
        <f>F136</f>
        <v>0.1</v>
      </c>
      <c r="G146" s="37">
        <f t="shared" si="75"/>
        <v>258.048</v>
      </c>
      <c r="H146" s="38">
        <v>10</v>
      </c>
      <c r="I146" s="38">
        <f>I136</f>
        <v>7</v>
      </c>
      <c r="J146" s="41">
        <f t="shared" si="76"/>
        <v>1806.336</v>
      </c>
      <c r="K146" s="44">
        <f t="shared" si="77"/>
        <v>18063.36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2.75">
      <c r="A147" s="109" t="s">
        <v>272</v>
      </c>
      <c r="B147" s="109"/>
      <c r="C147" s="114">
        <v>92116</v>
      </c>
      <c r="D147" s="50">
        <f>D136</f>
        <v>0.03</v>
      </c>
      <c r="E147" s="102">
        <f t="shared" si="74"/>
        <v>2763.48</v>
      </c>
      <c r="F147" s="50">
        <f>F136</f>
        <v>0.1</v>
      </c>
      <c r="G147" s="37">
        <f t="shared" si="75"/>
        <v>276.34800000000001</v>
      </c>
      <c r="H147" s="38">
        <v>10</v>
      </c>
      <c r="I147" s="38">
        <f>I136</f>
        <v>7</v>
      </c>
      <c r="J147" s="41">
        <f t="shared" si="76"/>
        <v>1934.4360000000001</v>
      </c>
      <c r="K147" s="44">
        <f t="shared" si="77"/>
        <v>19344.36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2.75">
      <c r="A148" s="109" t="s">
        <v>273</v>
      </c>
      <c r="B148" s="109"/>
      <c r="C148" s="114">
        <v>50451</v>
      </c>
      <c r="D148" s="50">
        <f>D136</f>
        <v>0.03</v>
      </c>
      <c r="E148" s="102">
        <f t="shared" si="74"/>
        <v>1513.53</v>
      </c>
      <c r="F148" s="50">
        <f>F136</f>
        <v>0.1</v>
      </c>
      <c r="G148" s="37">
        <f t="shared" si="75"/>
        <v>151.35300000000001</v>
      </c>
      <c r="H148" s="38">
        <v>10</v>
      </c>
      <c r="I148" s="115">
        <f>I136</f>
        <v>7</v>
      </c>
      <c r="J148" s="41">
        <f t="shared" si="76"/>
        <v>1059.471</v>
      </c>
      <c r="K148" s="44">
        <f t="shared" si="77"/>
        <v>10594.71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2.75">
      <c r="A149" s="109" t="s">
        <v>274</v>
      </c>
      <c r="B149" s="109"/>
      <c r="C149" s="110">
        <v>51109</v>
      </c>
      <c r="D149" s="50">
        <f>D136</f>
        <v>0.03</v>
      </c>
      <c r="E149" s="102">
        <f t="shared" si="74"/>
        <v>1533.27</v>
      </c>
      <c r="F149" s="50">
        <f>F136</f>
        <v>0.1</v>
      </c>
      <c r="G149" s="37">
        <f t="shared" si="75"/>
        <v>153.327</v>
      </c>
      <c r="H149" s="38">
        <v>10</v>
      </c>
      <c r="I149" s="115">
        <f>I136</f>
        <v>7</v>
      </c>
      <c r="J149" s="41">
        <f t="shared" si="76"/>
        <v>1073.289</v>
      </c>
      <c r="K149" s="44">
        <f t="shared" si="77"/>
        <v>10732.89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2.75">
      <c r="A150" s="109" t="s">
        <v>277</v>
      </c>
      <c r="B150" s="109"/>
      <c r="C150" s="110">
        <v>44835</v>
      </c>
      <c r="D150" s="50">
        <f>D136</f>
        <v>0.03</v>
      </c>
      <c r="E150" s="102">
        <f t="shared" si="74"/>
        <v>1345.05</v>
      </c>
      <c r="F150" s="50">
        <f>F136</f>
        <v>0.1</v>
      </c>
      <c r="G150" s="37">
        <f t="shared" si="75"/>
        <v>134.505</v>
      </c>
      <c r="H150" s="38">
        <v>10</v>
      </c>
      <c r="I150" s="115">
        <f>I136</f>
        <v>7</v>
      </c>
      <c r="J150" s="41">
        <f t="shared" si="76"/>
        <v>941.53499999999997</v>
      </c>
      <c r="K150" s="44">
        <f t="shared" si="77"/>
        <v>9415.35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2.75">
      <c r="A151" s="109" t="s">
        <v>278</v>
      </c>
      <c r="B151" s="109"/>
      <c r="C151" s="110">
        <v>38325</v>
      </c>
      <c r="D151" s="50">
        <f>D136</f>
        <v>0.03</v>
      </c>
      <c r="E151" s="102">
        <f t="shared" si="74"/>
        <v>1149.75</v>
      </c>
      <c r="F151" s="50">
        <f>F136</f>
        <v>0.1</v>
      </c>
      <c r="G151" s="37">
        <f t="shared" si="75"/>
        <v>114.97500000000001</v>
      </c>
      <c r="H151" s="38">
        <v>10</v>
      </c>
      <c r="I151" s="115">
        <f>I136</f>
        <v>7</v>
      </c>
      <c r="J151" s="41">
        <f t="shared" si="76"/>
        <v>804.82500000000005</v>
      </c>
      <c r="K151" s="44">
        <f t="shared" si="77"/>
        <v>8048.25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2.75">
      <c r="A152" s="117" t="s">
        <v>279</v>
      </c>
      <c r="B152" s="117"/>
      <c r="C152" s="118">
        <v>31296</v>
      </c>
      <c r="D152" s="50">
        <f>D136</f>
        <v>0.03</v>
      </c>
      <c r="E152" s="102">
        <f t="shared" si="74"/>
        <v>938.88</v>
      </c>
      <c r="F152" s="50">
        <f>F136</f>
        <v>0.1</v>
      </c>
      <c r="G152" s="37">
        <f t="shared" si="75"/>
        <v>93.888000000000005</v>
      </c>
      <c r="H152" s="57">
        <v>10</v>
      </c>
      <c r="I152" s="115">
        <f>I136</f>
        <v>7</v>
      </c>
      <c r="J152" s="59">
        <f t="shared" si="76"/>
        <v>657.21600000000001</v>
      </c>
      <c r="K152" s="60">
        <f t="shared" si="77"/>
        <v>6572.16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2.75">
      <c r="A153" s="119" t="s">
        <v>282</v>
      </c>
      <c r="B153" s="191"/>
      <c r="C153" s="120">
        <f>SUM(C143:C152)</f>
        <v>777947</v>
      </c>
      <c r="D153" s="121"/>
      <c r="E153" s="120">
        <f>SUM(E143:E152)</f>
        <v>23338.41</v>
      </c>
      <c r="F153" s="121"/>
      <c r="G153" s="120">
        <f>SUM(G143:G152)</f>
        <v>2333.8409999999999</v>
      </c>
      <c r="H153" s="122"/>
      <c r="I153" s="122"/>
      <c r="J153" s="120">
        <f t="shared" ref="J153:K153" si="78">SUM(J143:J152)</f>
        <v>16336.887000000001</v>
      </c>
      <c r="K153" s="123">
        <f t="shared" si="78"/>
        <v>163368.87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2.75">
      <c r="A154" s="124" t="s">
        <v>283</v>
      </c>
      <c r="B154" s="124"/>
      <c r="C154" s="52">
        <v>73400</v>
      </c>
      <c r="D154" s="125">
        <f>D136</f>
        <v>0.03</v>
      </c>
      <c r="E154" s="102">
        <f>D154*C154</f>
        <v>2202</v>
      </c>
      <c r="F154" s="125">
        <f>F136</f>
        <v>0.1</v>
      </c>
      <c r="G154" s="103">
        <f>F154*E154</f>
        <v>220.20000000000002</v>
      </c>
      <c r="H154" s="57">
        <v>10</v>
      </c>
      <c r="I154" s="126">
        <f>I136</f>
        <v>7</v>
      </c>
      <c r="J154" s="59">
        <f>G154*I154</f>
        <v>1541.4</v>
      </c>
      <c r="K154" s="60">
        <f>J154*H154</f>
        <v>15414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2.75">
      <c r="A155" s="128" t="s">
        <v>284</v>
      </c>
      <c r="B155" s="192"/>
      <c r="C155" s="129">
        <f>SUM(C154)</f>
        <v>73400</v>
      </c>
      <c r="D155" s="130"/>
      <c r="E155" s="129">
        <f>SUM(E154)</f>
        <v>2202</v>
      </c>
      <c r="F155" s="130"/>
      <c r="G155" s="129">
        <f>SUM(G154)</f>
        <v>220.20000000000002</v>
      </c>
      <c r="H155" s="131"/>
      <c r="I155" s="132"/>
      <c r="J155" s="129">
        <f t="shared" ref="J155:K155" si="79">SUM(J154)</f>
        <v>1541.4</v>
      </c>
      <c r="K155" s="133">
        <f t="shared" si="79"/>
        <v>15414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2.75">
      <c r="A156" s="135" t="s">
        <v>175</v>
      </c>
      <c r="B156" s="135"/>
      <c r="C156" s="136">
        <v>1500000</v>
      </c>
      <c r="D156" s="50">
        <f>D136</f>
        <v>0.03</v>
      </c>
      <c r="E156" s="102">
        <f t="shared" ref="E156:E159" si="80">D156*C156</f>
        <v>45000</v>
      </c>
      <c r="F156" s="54">
        <v>0.05</v>
      </c>
      <c r="G156" s="103">
        <f t="shared" ref="G156:G159" si="81">F156*E156</f>
        <v>2250</v>
      </c>
      <c r="H156" s="104">
        <v>10</v>
      </c>
      <c r="I156" s="137">
        <f>I136</f>
        <v>7</v>
      </c>
      <c r="J156" s="59">
        <f t="shared" ref="J156:J159" si="82">G156*I156</f>
        <v>15750</v>
      </c>
      <c r="K156" s="106">
        <f t="shared" ref="K156:K159" si="83">J156*H156</f>
        <v>157500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2.75">
      <c r="A157" s="138" t="s">
        <v>286</v>
      </c>
      <c r="B157" s="138"/>
      <c r="C157" s="31">
        <v>120000</v>
      </c>
      <c r="D157" s="50">
        <f>D136</f>
        <v>0.03</v>
      </c>
      <c r="E157" s="102">
        <f t="shared" si="80"/>
        <v>3600</v>
      </c>
      <c r="F157" s="54">
        <v>0.2</v>
      </c>
      <c r="G157" s="103">
        <f t="shared" si="81"/>
        <v>720</v>
      </c>
      <c r="H157" s="38">
        <v>10</v>
      </c>
      <c r="I157" s="115">
        <f>I136</f>
        <v>7</v>
      </c>
      <c r="J157" s="59">
        <f t="shared" si="82"/>
        <v>5040</v>
      </c>
      <c r="K157" s="106">
        <f t="shared" si="83"/>
        <v>50400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2.75">
      <c r="A158" s="138" t="s">
        <v>287</v>
      </c>
      <c r="B158" s="138"/>
      <c r="C158" s="31">
        <v>10000</v>
      </c>
      <c r="D158" s="50">
        <f>D136</f>
        <v>0.03</v>
      </c>
      <c r="E158" s="102">
        <f t="shared" si="80"/>
        <v>300</v>
      </c>
      <c r="F158" s="50">
        <f>F136</f>
        <v>0.1</v>
      </c>
      <c r="G158" s="103">
        <f t="shared" si="81"/>
        <v>30</v>
      </c>
      <c r="H158" s="38">
        <v>10</v>
      </c>
      <c r="I158" s="115">
        <f>I136</f>
        <v>7</v>
      </c>
      <c r="J158" s="59">
        <f t="shared" si="82"/>
        <v>210</v>
      </c>
      <c r="K158" s="106">
        <f t="shared" si="83"/>
        <v>2100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2.75">
      <c r="A159" s="139" t="s">
        <v>288</v>
      </c>
      <c r="B159" s="139"/>
      <c r="C159" s="52">
        <v>3000</v>
      </c>
      <c r="D159" s="54">
        <v>1</v>
      </c>
      <c r="E159" s="102">
        <f t="shared" si="80"/>
        <v>3000</v>
      </c>
      <c r="F159" s="54">
        <v>0.3</v>
      </c>
      <c r="G159" s="103">
        <f t="shared" si="81"/>
        <v>900</v>
      </c>
      <c r="H159" s="57">
        <v>10</v>
      </c>
      <c r="I159" s="115">
        <f>I136</f>
        <v>7</v>
      </c>
      <c r="J159" s="59">
        <f t="shared" si="82"/>
        <v>6300</v>
      </c>
      <c r="K159" s="106">
        <f t="shared" si="83"/>
        <v>63000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2.75">
      <c r="A160" s="143" t="s">
        <v>290</v>
      </c>
      <c r="B160" s="146"/>
      <c r="C160" s="144">
        <f>SUM(C156:C159)</f>
        <v>1633000</v>
      </c>
      <c r="D160" s="145"/>
      <c r="E160" s="144">
        <f>SUM(E156:E159)</f>
        <v>51900</v>
      </c>
      <c r="F160" s="145"/>
      <c r="G160" s="144">
        <f>SUM(G156:G159)</f>
        <v>3900</v>
      </c>
      <c r="H160" s="146"/>
      <c r="I160" s="146"/>
      <c r="J160" s="144">
        <f t="shared" ref="J160:K160" si="84">SUM(J156:J159)</f>
        <v>27300</v>
      </c>
      <c r="K160" s="147">
        <f t="shared" si="84"/>
        <v>273000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2.75">
      <c r="A161" s="111"/>
      <c r="B161" s="113"/>
      <c r="C161" s="111"/>
      <c r="D161" s="150"/>
      <c r="E161" s="111"/>
      <c r="F161" s="150"/>
      <c r="G161" s="113"/>
      <c r="H161" s="113"/>
      <c r="I161" s="113"/>
      <c r="J161" s="113"/>
      <c r="K161" s="113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2.75">
      <c r="A162" s="151" t="s">
        <v>293</v>
      </c>
      <c r="B162" s="152"/>
      <c r="C162" s="152">
        <f>SUM(C142,C153,C160)</f>
        <v>2410947</v>
      </c>
      <c r="D162" s="153"/>
      <c r="E162" s="152">
        <f>SUM(E142,E153,E160)</f>
        <v>75238.41</v>
      </c>
      <c r="F162" s="153"/>
      <c r="G162" s="154">
        <f>SUM(G142,G153,G160)</f>
        <v>18233.841</v>
      </c>
      <c r="H162" s="21"/>
      <c r="I162" s="21"/>
      <c r="J162" s="154">
        <f t="shared" ref="J162:K162" si="85">SUM(J142,J153,J160)</f>
        <v>127636.887</v>
      </c>
      <c r="K162" s="155">
        <f t="shared" si="85"/>
        <v>2116368.87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2.75">
      <c r="A163" s="158"/>
      <c r="B163" s="158"/>
      <c r="C163" s="158"/>
      <c r="D163" s="158"/>
      <c r="E163" s="158"/>
      <c r="F163" s="159"/>
      <c r="G163" s="158"/>
      <c r="H163" s="158"/>
      <c r="I163" s="158"/>
      <c r="J163" s="158"/>
      <c r="K163" s="15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2.75">
      <c r="A164" s="5"/>
      <c r="B164" s="5"/>
      <c r="C164" s="5"/>
      <c r="D164" s="5"/>
      <c r="E164" s="5"/>
      <c r="F164" s="15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2.75">
      <c r="A165" s="5"/>
      <c r="B165" s="5"/>
      <c r="C165" s="5"/>
      <c r="D165" s="5"/>
      <c r="E165" s="5"/>
      <c r="F165" s="15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2.75">
      <c r="A166" s="5"/>
      <c r="B166" s="5"/>
      <c r="C166" s="5"/>
      <c r="D166" s="5"/>
      <c r="E166" s="5"/>
      <c r="F166" s="15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2.75">
      <c r="A167" s="5"/>
      <c r="B167" s="5"/>
      <c r="C167" s="5"/>
      <c r="D167" s="5"/>
      <c r="E167" s="5"/>
      <c r="F167" s="15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2.75">
      <c r="A168" s="5"/>
      <c r="B168" s="5"/>
      <c r="C168" s="5"/>
      <c r="D168" s="5"/>
      <c r="E168" s="5"/>
      <c r="F168" s="15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2.75">
      <c r="A169" s="5"/>
      <c r="B169" s="5"/>
      <c r="C169" s="5"/>
      <c r="D169" s="5"/>
      <c r="E169" s="5"/>
      <c r="F169" s="15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2.75">
      <c r="A170" s="5"/>
      <c r="B170" s="5"/>
      <c r="C170" s="5"/>
      <c r="D170" s="5"/>
      <c r="E170" s="5"/>
      <c r="F170" s="15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2.75">
      <c r="A171" s="5"/>
      <c r="B171" s="5"/>
      <c r="C171" s="5"/>
      <c r="D171" s="5"/>
      <c r="E171" s="5"/>
      <c r="F171" s="15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2.75">
      <c r="A172" s="5"/>
      <c r="B172" s="5"/>
      <c r="C172" s="5"/>
      <c r="D172" s="5"/>
      <c r="E172" s="5"/>
      <c r="F172" s="15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2.75">
      <c r="A173" s="5"/>
      <c r="B173" s="5"/>
      <c r="C173" s="5"/>
      <c r="D173" s="5"/>
      <c r="E173" s="5"/>
      <c r="F173" s="15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2.75">
      <c r="A174" s="5"/>
      <c r="B174" s="5"/>
      <c r="C174" s="5"/>
      <c r="D174" s="5"/>
      <c r="E174" s="5"/>
      <c r="F174" s="15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2.75">
      <c r="A175" s="5"/>
      <c r="B175" s="5"/>
      <c r="C175" s="5"/>
      <c r="D175" s="5"/>
      <c r="E175" s="5"/>
      <c r="F175" s="15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2.75">
      <c r="A176" s="5"/>
      <c r="B176" s="5"/>
      <c r="C176" s="5"/>
      <c r="D176" s="5"/>
      <c r="E176" s="5"/>
      <c r="F176" s="15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2.75">
      <c r="A177" s="5"/>
      <c r="B177" s="5"/>
      <c r="C177" s="5"/>
      <c r="D177" s="5"/>
      <c r="E177" s="5"/>
      <c r="F177" s="15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2.75">
      <c r="A178" s="5"/>
      <c r="B178" s="5"/>
      <c r="C178" s="5"/>
      <c r="D178" s="5"/>
      <c r="E178" s="5"/>
      <c r="F178" s="15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2.75">
      <c r="A179" s="5"/>
      <c r="B179" s="5"/>
      <c r="C179" s="5"/>
      <c r="D179" s="5"/>
      <c r="E179" s="5"/>
      <c r="F179" s="15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2.75">
      <c r="A180" s="5"/>
      <c r="B180" s="5"/>
      <c r="C180" s="5"/>
      <c r="D180" s="5"/>
      <c r="E180" s="5"/>
      <c r="F180" s="15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2.75">
      <c r="A181" s="5"/>
      <c r="B181" s="5"/>
      <c r="C181" s="5"/>
      <c r="D181" s="5"/>
      <c r="E181" s="5"/>
      <c r="F181" s="15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2.75">
      <c r="A182" s="5"/>
      <c r="B182" s="5"/>
      <c r="C182" s="5"/>
      <c r="D182" s="5"/>
      <c r="E182" s="5"/>
      <c r="F182" s="15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2.75">
      <c r="A183" s="5"/>
      <c r="B183" s="5"/>
      <c r="C183" s="5"/>
      <c r="D183" s="5"/>
      <c r="E183" s="5"/>
      <c r="F183" s="15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2.75">
      <c r="A184" s="5"/>
      <c r="B184" s="5"/>
      <c r="C184" s="5"/>
      <c r="D184" s="5"/>
      <c r="E184" s="5"/>
      <c r="F184" s="15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2.75">
      <c r="A185" s="5"/>
      <c r="B185" s="5"/>
      <c r="C185" s="5"/>
      <c r="D185" s="5"/>
      <c r="E185" s="5"/>
      <c r="F185" s="15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2.75">
      <c r="A186" s="5"/>
      <c r="B186" s="5"/>
      <c r="C186" s="5"/>
      <c r="D186" s="5"/>
      <c r="E186" s="5"/>
      <c r="F186" s="15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2.75">
      <c r="A187" s="5"/>
      <c r="B187" s="5"/>
      <c r="C187" s="5"/>
      <c r="D187" s="5"/>
      <c r="E187" s="5"/>
      <c r="F187" s="15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2.75">
      <c r="A188" s="5"/>
      <c r="B188" s="5"/>
      <c r="C188" s="5"/>
      <c r="D188" s="5"/>
      <c r="E188" s="5"/>
      <c r="F188" s="15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2.75">
      <c r="A189" s="5"/>
      <c r="B189" s="5"/>
      <c r="C189" s="5"/>
      <c r="D189" s="5"/>
      <c r="E189" s="5"/>
      <c r="F189" s="15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2.75">
      <c r="A190" s="5"/>
      <c r="B190" s="5"/>
      <c r="C190" s="5"/>
      <c r="D190" s="5"/>
      <c r="E190" s="5"/>
      <c r="F190" s="15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2.75">
      <c r="A191" s="5"/>
      <c r="B191" s="5"/>
      <c r="C191" s="5"/>
      <c r="D191" s="5"/>
      <c r="E191" s="5"/>
      <c r="F191" s="15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2.75">
      <c r="A192" s="5"/>
      <c r="B192" s="5"/>
      <c r="C192" s="5"/>
      <c r="D192" s="5"/>
      <c r="E192" s="5"/>
      <c r="F192" s="15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2.75">
      <c r="A193" s="5"/>
      <c r="B193" s="5"/>
      <c r="C193" s="5"/>
      <c r="D193" s="5"/>
      <c r="E193" s="5"/>
      <c r="F193" s="15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2.75">
      <c r="A194" s="5"/>
      <c r="B194" s="5"/>
      <c r="C194" s="5"/>
      <c r="D194" s="5"/>
      <c r="E194" s="5"/>
      <c r="F194" s="15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2.75">
      <c r="A195" s="5"/>
      <c r="B195" s="5"/>
      <c r="C195" s="5"/>
      <c r="D195" s="5"/>
      <c r="E195" s="5"/>
      <c r="F195" s="15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2.75">
      <c r="A196" s="5"/>
      <c r="B196" s="5"/>
      <c r="C196" s="5"/>
      <c r="D196" s="5"/>
      <c r="E196" s="5"/>
      <c r="F196" s="15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2.75">
      <c r="A197" s="5"/>
      <c r="B197" s="5"/>
      <c r="C197" s="5"/>
      <c r="D197" s="5"/>
      <c r="E197" s="5"/>
      <c r="F197" s="15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2.75">
      <c r="A198" s="5"/>
      <c r="B198" s="5"/>
      <c r="C198" s="5"/>
      <c r="D198" s="5"/>
      <c r="E198" s="5"/>
      <c r="F198" s="15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2.75">
      <c r="A199" s="5"/>
      <c r="B199" s="5"/>
      <c r="C199" s="5"/>
      <c r="D199" s="5"/>
      <c r="E199" s="5"/>
      <c r="F199" s="15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2.75">
      <c r="A200" s="5"/>
      <c r="B200" s="5"/>
      <c r="C200" s="5"/>
      <c r="D200" s="5"/>
      <c r="E200" s="5"/>
      <c r="F200" s="15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2.75">
      <c r="A201" s="5"/>
      <c r="B201" s="5"/>
      <c r="C201" s="5"/>
      <c r="D201" s="5"/>
      <c r="E201" s="5"/>
      <c r="F201" s="15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2.75">
      <c r="A202" s="5"/>
      <c r="B202" s="5"/>
      <c r="C202" s="5"/>
      <c r="D202" s="5"/>
      <c r="E202" s="5"/>
      <c r="F202" s="15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2.75">
      <c r="A203" s="5"/>
      <c r="B203" s="5"/>
      <c r="C203" s="5"/>
      <c r="D203" s="5"/>
      <c r="E203" s="5"/>
      <c r="F203" s="15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2.75">
      <c r="A204" s="5"/>
      <c r="B204" s="5"/>
      <c r="C204" s="5"/>
      <c r="D204" s="5"/>
      <c r="E204" s="5"/>
      <c r="F204" s="15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2.75">
      <c r="A205" s="5"/>
      <c r="B205" s="5"/>
      <c r="C205" s="5"/>
      <c r="D205" s="5"/>
      <c r="E205" s="5"/>
      <c r="F205" s="15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2.75">
      <c r="A206" s="5"/>
      <c r="B206" s="5"/>
      <c r="C206" s="5"/>
      <c r="D206" s="5"/>
      <c r="E206" s="5"/>
      <c r="F206" s="15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2.75">
      <c r="A207" s="5"/>
      <c r="B207" s="5"/>
      <c r="C207" s="5"/>
      <c r="D207" s="5"/>
      <c r="E207" s="5"/>
      <c r="F207" s="15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2.75">
      <c r="A208" s="5"/>
      <c r="B208" s="5"/>
      <c r="C208" s="5"/>
      <c r="D208" s="5"/>
      <c r="E208" s="5"/>
      <c r="F208" s="15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2.75">
      <c r="A209" s="5"/>
      <c r="B209" s="5"/>
      <c r="C209" s="5"/>
      <c r="D209" s="5"/>
      <c r="E209" s="5"/>
      <c r="F209" s="15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2.75">
      <c r="A210" s="5"/>
      <c r="B210" s="5"/>
      <c r="C210" s="5"/>
      <c r="D210" s="5"/>
      <c r="E210" s="5"/>
      <c r="F210" s="15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2.75">
      <c r="A211" s="5"/>
      <c r="B211" s="5"/>
      <c r="C211" s="5"/>
      <c r="D211" s="5"/>
      <c r="E211" s="5"/>
      <c r="F211" s="15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2.75">
      <c r="A212" s="5"/>
      <c r="B212" s="5"/>
      <c r="C212" s="5"/>
      <c r="D212" s="5"/>
      <c r="E212" s="5"/>
      <c r="F212" s="15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2.75">
      <c r="A213" s="5"/>
      <c r="B213" s="5"/>
      <c r="C213" s="5"/>
      <c r="D213" s="5"/>
      <c r="E213" s="5"/>
      <c r="F213" s="15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2.75">
      <c r="A214" s="5"/>
      <c r="B214" s="5"/>
      <c r="C214" s="5"/>
      <c r="D214" s="5"/>
      <c r="E214" s="5"/>
      <c r="F214" s="15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2.75">
      <c r="A215" s="5"/>
      <c r="B215" s="5"/>
      <c r="C215" s="5"/>
      <c r="D215" s="5"/>
      <c r="E215" s="5"/>
      <c r="F215" s="15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2.75">
      <c r="A216" s="5"/>
      <c r="B216" s="5"/>
      <c r="C216" s="5"/>
      <c r="D216" s="5"/>
      <c r="E216" s="5"/>
      <c r="F216" s="15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2.75">
      <c r="A217" s="5"/>
      <c r="B217" s="5"/>
      <c r="C217" s="5"/>
      <c r="D217" s="5"/>
      <c r="E217" s="5"/>
      <c r="F217" s="15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2.75">
      <c r="A218" s="5"/>
      <c r="B218" s="5"/>
      <c r="C218" s="5"/>
      <c r="D218" s="5"/>
      <c r="E218" s="5"/>
      <c r="F218" s="15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2.75">
      <c r="A219" s="5"/>
      <c r="B219" s="5"/>
      <c r="C219" s="5"/>
      <c r="D219" s="5"/>
      <c r="E219" s="5"/>
      <c r="F219" s="15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2.75">
      <c r="A220" s="5"/>
      <c r="B220" s="5"/>
      <c r="C220" s="5"/>
      <c r="D220" s="5"/>
      <c r="E220" s="5"/>
      <c r="F220" s="15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2.75">
      <c r="A221" s="5"/>
      <c r="B221" s="5"/>
      <c r="C221" s="5"/>
      <c r="D221" s="5"/>
      <c r="E221" s="5"/>
      <c r="F221" s="15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2.75">
      <c r="A222" s="5"/>
      <c r="B222" s="5"/>
      <c r="C222" s="5"/>
      <c r="D222" s="5"/>
      <c r="E222" s="5"/>
      <c r="F222" s="15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2.75">
      <c r="A223" s="5"/>
      <c r="B223" s="5"/>
      <c r="C223" s="5"/>
      <c r="D223" s="5"/>
      <c r="E223" s="5"/>
      <c r="F223" s="15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2.75">
      <c r="A224" s="5"/>
      <c r="B224" s="5"/>
      <c r="C224" s="5"/>
      <c r="D224" s="5"/>
      <c r="E224" s="5"/>
      <c r="F224" s="15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2.75">
      <c r="A225" s="5"/>
      <c r="B225" s="5"/>
      <c r="C225" s="5"/>
      <c r="D225" s="5"/>
      <c r="E225" s="5"/>
      <c r="F225" s="15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2.75">
      <c r="A226" s="5"/>
      <c r="B226" s="5"/>
      <c r="C226" s="5"/>
      <c r="D226" s="5"/>
      <c r="E226" s="5"/>
      <c r="F226" s="15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2.75">
      <c r="A227" s="5"/>
      <c r="B227" s="5"/>
      <c r="C227" s="5"/>
      <c r="D227" s="5"/>
      <c r="E227" s="5"/>
      <c r="F227" s="15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2.75">
      <c r="A228" s="5"/>
      <c r="B228" s="5"/>
      <c r="C228" s="5"/>
      <c r="D228" s="5"/>
      <c r="E228" s="5"/>
      <c r="F228" s="15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2.75">
      <c r="A229" s="5"/>
      <c r="B229" s="5"/>
      <c r="C229" s="5"/>
      <c r="D229" s="5"/>
      <c r="E229" s="5"/>
      <c r="F229" s="15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2.75">
      <c r="A230" s="5"/>
      <c r="B230" s="5"/>
      <c r="C230" s="5"/>
      <c r="D230" s="5"/>
      <c r="E230" s="5"/>
      <c r="F230" s="15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2.75">
      <c r="A231" s="5"/>
      <c r="B231" s="5"/>
      <c r="C231" s="5"/>
      <c r="D231" s="5"/>
      <c r="E231" s="5"/>
      <c r="F231" s="15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2.75">
      <c r="A232" s="5"/>
      <c r="B232" s="5"/>
      <c r="C232" s="5"/>
      <c r="D232" s="5"/>
      <c r="E232" s="5"/>
      <c r="F232" s="15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2.75">
      <c r="A233" s="5"/>
      <c r="B233" s="5"/>
      <c r="C233" s="5"/>
      <c r="D233" s="5"/>
      <c r="E233" s="5"/>
      <c r="F233" s="15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2.75">
      <c r="A234" s="5"/>
      <c r="B234" s="5"/>
      <c r="C234" s="5"/>
      <c r="D234" s="5"/>
      <c r="E234" s="5"/>
      <c r="F234" s="15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2.75">
      <c r="A235" s="5"/>
      <c r="B235" s="5"/>
      <c r="C235" s="5"/>
      <c r="D235" s="5"/>
      <c r="E235" s="5"/>
      <c r="F235" s="15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2.75">
      <c r="A236" s="5"/>
      <c r="B236" s="5"/>
      <c r="C236" s="5"/>
      <c r="D236" s="5"/>
      <c r="E236" s="5"/>
      <c r="F236" s="15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2.75">
      <c r="A237" s="5"/>
      <c r="B237" s="5"/>
      <c r="C237" s="5"/>
      <c r="D237" s="5"/>
      <c r="E237" s="5"/>
      <c r="F237" s="15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2.75">
      <c r="A238" s="5"/>
      <c r="B238" s="5"/>
      <c r="C238" s="5"/>
      <c r="D238" s="5"/>
      <c r="E238" s="5"/>
      <c r="F238" s="15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2.75">
      <c r="A239" s="5"/>
      <c r="B239" s="5"/>
      <c r="C239" s="5"/>
      <c r="D239" s="5"/>
      <c r="E239" s="5"/>
      <c r="F239" s="15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2.75">
      <c r="A240" s="5"/>
      <c r="B240" s="5"/>
      <c r="C240" s="5"/>
      <c r="D240" s="5"/>
      <c r="E240" s="5"/>
      <c r="F240" s="15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2.75">
      <c r="A241" s="5"/>
      <c r="B241" s="5"/>
      <c r="C241" s="5"/>
      <c r="D241" s="5"/>
      <c r="E241" s="5"/>
      <c r="F241" s="15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2.75">
      <c r="A242" s="5"/>
      <c r="B242" s="5"/>
      <c r="C242" s="5"/>
      <c r="D242" s="5"/>
      <c r="E242" s="5"/>
      <c r="F242" s="15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2.75">
      <c r="A243" s="5"/>
      <c r="B243" s="5"/>
      <c r="C243" s="5"/>
      <c r="D243" s="5"/>
      <c r="E243" s="5"/>
      <c r="F243" s="15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2.75">
      <c r="A244" s="5"/>
      <c r="B244" s="5"/>
      <c r="C244" s="5"/>
      <c r="D244" s="5"/>
      <c r="E244" s="5"/>
      <c r="F244" s="15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2.75">
      <c r="A245" s="5"/>
      <c r="B245" s="5"/>
      <c r="C245" s="5"/>
      <c r="D245" s="5"/>
      <c r="E245" s="5"/>
      <c r="F245" s="15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2.75">
      <c r="A246" s="5"/>
      <c r="B246" s="5"/>
      <c r="C246" s="5"/>
      <c r="D246" s="5"/>
      <c r="E246" s="5"/>
      <c r="F246" s="15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2.75">
      <c r="A247" s="5"/>
      <c r="B247" s="5"/>
      <c r="C247" s="5"/>
      <c r="D247" s="5"/>
      <c r="E247" s="5"/>
      <c r="F247" s="15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2.75">
      <c r="A248" s="5"/>
      <c r="B248" s="5"/>
      <c r="C248" s="5"/>
      <c r="D248" s="5"/>
      <c r="E248" s="5"/>
      <c r="F248" s="15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2.75">
      <c r="A249" s="5"/>
      <c r="B249" s="5"/>
      <c r="C249" s="5"/>
      <c r="D249" s="5"/>
      <c r="E249" s="5"/>
      <c r="F249" s="15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2.75">
      <c r="A250" s="5"/>
      <c r="B250" s="5"/>
      <c r="C250" s="5"/>
      <c r="D250" s="5"/>
      <c r="E250" s="5"/>
      <c r="F250" s="15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2.75">
      <c r="A251" s="5"/>
      <c r="B251" s="5"/>
      <c r="C251" s="5"/>
      <c r="D251" s="5"/>
      <c r="E251" s="5"/>
      <c r="F251" s="15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2.75">
      <c r="A252" s="5"/>
      <c r="B252" s="5"/>
      <c r="C252" s="5"/>
      <c r="D252" s="5"/>
      <c r="E252" s="5"/>
      <c r="F252" s="15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2.75">
      <c r="A253" s="5"/>
      <c r="B253" s="5"/>
      <c r="C253" s="5"/>
      <c r="D253" s="5"/>
      <c r="E253" s="5"/>
      <c r="F253" s="15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2.75">
      <c r="A254" s="5"/>
      <c r="B254" s="5"/>
      <c r="C254" s="5"/>
      <c r="D254" s="5"/>
      <c r="E254" s="5"/>
      <c r="F254" s="15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2.75">
      <c r="A255" s="5"/>
      <c r="B255" s="5"/>
      <c r="C255" s="5"/>
      <c r="D255" s="5"/>
      <c r="E255" s="5"/>
      <c r="F255" s="15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2.75">
      <c r="A256" s="5"/>
      <c r="B256" s="5"/>
      <c r="C256" s="5"/>
      <c r="D256" s="5"/>
      <c r="E256" s="5"/>
      <c r="F256" s="15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2.75">
      <c r="A257" s="5"/>
      <c r="B257" s="5"/>
      <c r="C257" s="5"/>
      <c r="D257" s="5"/>
      <c r="E257" s="5"/>
      <c r="F257" s="15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2.75">
      <c r="A258" s="5"/>
      <c r="B258" s="5"/>
      <c r="C258" s="5"/>
      <c r="D258" s="5"/>
      <c r="E258" s="5"/>
      <c r="F258" s="15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2.75">
      <c r="A259" s="5"/>
      <c r="B259" s="5"/>
      <c r="C259" s="5"/>
      <c r="D259" s="5"/>
      <c r="E259" s="5"/>
      <c r="F259" s="15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2.75">
      <c r="A260" s="5"/>
      <c r="B260" s="5"/>
      <c r="C260" s="5"/>
      <c r="D260" s="5"/>
      <c r="E260" s="5"/>
      <c r="F260" s="15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2.75">
      <c r="A261" s="5"/>
      <c r="B261" s="5"/>
      <c r="C261" s="5"/>
      <c r="D261" s="5"/>
      <c r="E261" s="5"/>
      <c r="F261" s="15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2.75">
      <c r="A262" s="5"/>
      <c r="B262" s="5"/>
      <c r="C262" s="5"/>
      <c r="D262" s="5"/>
      <c r="E262" s="5"/>
      <c r="F262" s="15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2.75">
      <c r="A263" s="5"/>
      <c r="B263" s="5"/>
      <c r="C263" s="5"/>
      <c r="D263" s="5"/>
      <c r="E263" s="5"/>
      <c r="F263" s="15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2.75">
      <c r="A264" s="5"/>
      <c r="B264" s="5"/>
      <c r="C264" s="5"/>
      <c r="D264" s="5"/>
      <c r="E264" s="5"/>
      <c r="F264" s="15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2.75">
      <c r="A265" s="5"/>
      <c r="B265" s="5"/>
      <c r="C265" s="5"/>
      <c r="D265" s="5"/>
      <c r="E265" s="5"/>
      <c r="F265" s="15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2.75">
      <c r="A266" s="5"/>
      <c r="B266" s="5"/>
      <c r="C266" s="5"/>
      <c r="D266" s="5"/>
      <c r="E266" s="5"/>
      <c r="F266" s="15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2.75">
      <c r="A267" s="5"/>
      <c r="B267" s="5"/>
      <c r="C267" s="5"/>
      <c r="D267" s="5"/>
      <c r="E267" s="5"/>
      <c r="F267" s="15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2.75">
      <c r="A268" s="5"/>
      <c r="B268" s="5"/>
      <c r="C268" s="5"/>
      <c r="D268" s="5"/>
      <c r="E268" s="5"/>
      <c r="F268" s="15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2.75">
      <c r="A269" s="5"/>
      <c r="B269" s="5"/>
      <c r="C269" s="5"/>
      <c r="D269" s="5"/>
      <c r="E269" s="5"/>
      <c r="F269" s="15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2.75">
      <c r="A270" s="5"/>
      <c r="B270" s="5"/>
      <c r="C270" s="5"/>
      <c r="D270" s="5"/>
      <c r="E270" s="5"/>
      <c r="F270" s="15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2.75">
      <c r="A271" s="5"/>
      <c r="B271" s="5"/>
      <c r="C271" s="5"/>
      <c r="D271" s="5"/>
      <c r="E271" s="5"/>
      <c r="F271" s="15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2.75">
      <c r="A272" s="5"/>
      <c r="B272" s="5"/>
      <c r="C272" s="5"/>
      <c r="D272" s="5"/>
      <c r="E272" s="5"/>
      <c r="F272" s="15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2.75">
      <c r="A273" s="5"/>
      <c r="B273" s="5"/>
      <c r="C273" s="5"/>
      <c r="D273" s="5"/>
      <c r="E273" s="5"/>
      <c r="F273" s="15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2.75">
      <c r="A274" s="5"/>
      <c r="B274" s="5"/>
      <c r="C274" s="5"/>
      <c r="D274" s="5"/>
      <c r="E274" s="5"/>
      <c r="F274" s="15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2.75">
      <c r="A275" s="5"/>
      <c r="B275" s="5"/>
      <c r="C275" s="5"/>
      <c r="D275" s="5"/>
      <c r="E275" s="5"/>
      <c r="F275" s="15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2.75">
      <c r="A276" s="5"/>
      <c r="B276" s="5"/>
      <c r="C276" s="5"/>
      <c r="D276" s="5"/>
      <c r="E276" s="5"/>
      <c r="F276" s="15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2.75">
      <c r="A277" s="5"/>
      <c r="B277" s="5"/>
      <c r="C277" s="5"/>
      <c r="D277" s="5"/>
      <c r="E277" s="5"/>
      <c r="F277" s="15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2.75">
      <c r="A278" s="5"/>
      <c r="B278" s="5"/>
      <c r="C278" s="5"/>
      <c r="D278" s="5"/>
      <c r="E278" s="5"/>
      <c r="F278" s="15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2.75">
      <c r="A279" s="5"/>
      <c r="B279" s="5"/>
      <c r="C279" s="5"/>
      <c r="D279" s="5"/>
      <c r="E279" s="5"/>
      <c r="F279" s="15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2.75">
      <c r="A280" s="5"/>
      <c r="B280" s="5"/>
      <c r="C280" s="5"/>
      <c r="D280" s="5"/>
      <c r="E280" s="5"/>
      <c r="F280" s="15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2.75">
      <c r="A281" s="5"/>
      <c r="B281" s="5"/>
      <c r="C281" s="5"/>
      <c r="D281" s="5"/>
      <c r="E281" s="5"/>
      <c r="F281" s="15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2.75">
      <c r="A282" s="5"/>
      <c r="B282" s="5"/>
      <c r="C282" s="5"/>
      <c r="D282" s="5"/>
      <c r="E282" s="5"/>
      <c r="F282" s="15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2.75">
      <c r="A283" s="5"/>
      <c r="B283" s="5"/>
      <c r="C283" s="5"/>
      <c r="D283" s="5"/>
      <c r="E283" s="5"/>
      <c r="F283" s="15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2.75">
      <c r="A284" s="5"/>
      <c r="B284" s="5"/>
      <c r="C284" s="5"/>
      <c r="D284" s="5"/>
      <c r="E284" s="5"/>
      <c r="F284" s="15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2.75">
      <c r="A285" s="5"/>
      <c r="B285" s="5"/>
      <c r="C285" s="5"/>
      <c r="D285" s="5"/>
      <c r="E285" s="5"/>
      <c r="F285" s="15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2.75">
      <c r="A286" s="5"/>
      <c r="B286" s="5"/>
      <c r="C286" s="5"/>
      <c r="D286" s="5"/>
      <c r="E286" s="5"/>
      <c r="F286" s="15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2.75">
      <c r="A287" s="5"/>
      <c r="B287" s="5"/>
      <c r="C287" s="5"/>
      <c r="D287" s="5"/>
      <c r="E287" s="5"/>
      <c r="F287" s="15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2.75">
      <c r="A288" s="5"/>
      <c r="B288" s="5"/>
      <c r="C288" s="5"/>
      <c r="D288" s="5"/>
      <c r="E288" s="5"/>
      <c r="F288" s="15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2.75">
      <c r="A289" s="5"/>
      <c r="B289" s="5"/>
      <c r="C289" s="5"/>
      <c r="D289" s="5"/>
      <c r="E289" s="5"/>
      <c r="F289" s="15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2.75">
      <c r="A290" s="5"/>
      <c r="B290" s="5"/>
      <c r="C290" s="5"/>
      <c r="D290" s="5"/>
      <c r="E290" s="5"/>
      <c r="F290" s="15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2.75">
      <c r="A291" s="5"/>
      <c r="B291" s="5"/>
      <c r="C291" s="5"/>
      <c r="D291" s="5"/>
      <c r="E291" s="5"/>
      <c r="F291" s="15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2.75">
      <c r="A292" s="5"/>
      <c r="B292" s="5"/>
      <c r="C292" s="5"/>
      <c r="D292" s="5"/>
      <c r="E292" s="5"/>
      <c r="F292" s="15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2.75">
      <c r="A293" s="5"/>
      <c r="B293" s="5"/>
      <c r="C293" s="5"/>
      <c r="D293" s="5"/>
      <c r="E293" s="5"/>
      <c r="F293" s="15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2.75">
      <c r="A294" s="5"/>
      <c r="B294" s="5"/>
      <c r="C294" s="5"/>
      <c r="D294" s="5"/>
      <c r="E294" s="5"/>
      <c r="F294" s="15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2.75">
      <c r="A295" s="5"/>
      <c r="B295" s="5"/>
      <c r="C295" s="5"/>
      <c r="D295" s="5"/>
      <c r="E295" s="5"/>
      <c r="F295" s="15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2.75">
      <c r="A296" s="5"/>
      <c r="B296" s="5"/>
      <c r="C296" s="5"/>
      <c r="D296" s="5"/>
      <c r="E296" s="5"/>
      <c r="F296" s="15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2.75">
      <c r="A297" s="5"/>
      <c r="B297" s="5"/>
      <c r="C297" s="5"/>
      <c r="D297" s="5"/>
      <c r="E297" s="5"/>
      <c r="F297" s="15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2.75">
      <c r="A298" s="5"/>
      <c r="B298" s="5"/>
      <c r="C298" s="5"/>
      <c r="D298" s="5"/>
      <c r="E298" s="5"/>
      <c r="F298" s="15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2.75">
      <c r="A299" s="5"/>
      <c r="B299" s="5"/>
      <c r="C299" s="5"/>
      <c r="D299" s="5"/>
      <c r="E299" s="5"/>
      <c r="F299" s="15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2.75">
      <c r="A300" s="5"/>
      <c r="B300" s="5"/>
      <c r="C300" s="5"/>
      <c r="D300" s="5"/>
      <c r="E300" s="5"/>
      <c r="F300" s="15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2.75">
      <c r="A301" s="5"/>
      <c r="B301" s="5"/>
      <c r="C301" s="5"/>
      <c r="D301" s="5"/>
      <c r="E301" s="5"/>
      <c r="F301" s="15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2.75">
      <c r="A302" s="5"/>
      <c r="B302" s="5"/>
      <c r="C302" s="5"/>
      <c r="D302" s="5"/>
      <c r="E302" s="5"/>
      <c r="F302" s="15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2.75">
      <c r="A303" s="5"/>
      <c r="B303" s="5"/>
      <c r="C303" s="5"/>
      <c r="D303" s="5"/>
      <c r="E303" s="5"/>
      <c r="F303" s="15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2.75">
      <c r="A304" s="5"/>
      <c r="B304" s="5"/>
      <c r="C304" s="5"/>
      <c r="D304" s="5"/>
      <c r="E304" s="5"/>
      <c r="F304" s="15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2.75">
      <c r="A305" s="5"/>
      <c r="B305" s="5"/>
      <c r="C305" s="5"/>
      <c r="D305" s="5"/>
      <c r="E305" s="5"/>
      <c r="F305" s="15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2.75">
      <c r="A306" s="5"/>
      <c r="B306" s="5"/>
      <c r="C306" s="5"/>
      <c r="D306" s="5"/>
      <c r="E306" s="5"/>
      <c r="F306" s="15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2.75">
      <c r="A307" s="5"/>
      <c r="B307" s="5"/>
      <c r="C307" s="5"/>
      <c r="D307" s="5"/>
      <c r="E307" s="5"/>
      <c r="F307" s="15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2.75">
      <c r="A308" s="5"/>
      <c r="B308" s="5"/>
      <c r="C308" s="5"/>
      <c r="D308" s="5"/>
      <c r="E308" s="5"/>
      <c r="F308" s="15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2.75">
      <c r="A309" s="5"/>
      <c r="B309" s="5"/>
      <c r="C309" s="5"/>
      <c r="D309" s="5"/>
      <c r="E309" s="5"/>
      <c r="F309" s="15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2.75">
      <c r="A310" s="5"/>
      <c r="B310" s="5"/>
      <c r="C310" s="5"/>
      <c r="D310" s="5"/>
      <c r="E310" s="5"/>
      <c r="F310" s="15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2.75">
      <c r="A311" s="5"/>
      <c r="B311" s="5"/>
      <c r="C311" s="5"/>
      <c r="D311" s="5"/>
      <c r="E311" s="5"/>
      <c r="F311" s="15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2.75">
      <c r="A312" s="5"/>
      <c r="B312" s="5"/>
      <c r="C312" s="5"/>
      <c r="D312" s="5"/>
      <c r="E312" s="5"/>
      <c r="F312" s="15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2.75">
      <c r="A313" s="5"/>
      <c r="B313" s="5"/>
      <c r="C313" s="5"/>
      <c r="D313" s="5"/>
      <c r="E313" s="5"/>
      <c r="F313" s="15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2.75">
      <c r="A314" s="5"/>
      <c r="B314" s="5"/>
      <c r="C314" s="5"/>
      <c r="D314" s="5"/>
      <c r="E314" s="5"/>
      <c r="F314" s="15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2.75">
      <c r="A315" s="5"/>
      <c r="B315" s="5"/>
      <c r="C315" s="5"/>
      <c r="D315" s="5"/>
      <c r="E315" s="5"/>
      <c r="F315" s="15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2.75">
      <c r="A316" s="5"/>
      <c r="B316" s="5"/>
      <c r="C316" s="5"/>
      <c r="D316" s="5"/>
      <c r="E316" s="5"/>
      <c r="F316" s="15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2.75">
      <c r="A317" s="5"/>
      <c r="B317" s="5"/>
      <c r="C317" s="5"/>
      <c r="D317" s="5"/>
      <c r="E317" s="5"/>
      <c r="F317" s="15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2.75">
      <c r="A318" s="5"/>
      <c r="B318" s="5"/>
      <c r="C318" s="5"/>
      <c r="D318" s="5"/>
      <c r="E318" s="5"/>
      <c r="F318" s="15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2.75">
      <c r="A319" s="5"/>
      <c r="B319" s="5"/>
      <c r="C319" s="5"/>
      <c r="D319" s="5"/>
      <c r="E319" s="5"/>
      <c r="F319" s="15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2.75">
      <c r="A320" s="5"/>
      <c r="B320" s="5"/>
      <c r="C320" s="5"/>
      <c r="D320" s="5"/>
      <c r="E320" s="5"/>
      <c r="F320" s="15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2.75">
      <c r="A321" s="5"/>
      <c r="B321" s="5"/>
      <c r="C321" s="5"/>
      <c r="D321" s="5"/>
      <c r="E321" s="5"/>
      <c r="F321" s="15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2.75">
      <c r="A322" s="5"/>
      <c r="B322" s="5"/>
      <c r="C322" s="5"/>
      <c r="D322" s="5"/>
      <c r="E322" s="5"/>
      <c r="F322" s="15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2.75">
      <c r="A323" s="5"/>
      <c r="B323" s="5"/>
      <c r="C323" s="5"/>
      <c r="D323" s="5"/>
      <c r="E323" s="5"/>
      <c r="F323" s="15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2.75">
      <c r="A324" s="5"/>
      <c r="B324" s="5"/>
      <c r="C324" s="5"/>
      <c r="D324" s="5"/>
      <c r="E324" s="5"/>
      <c r="F324" s="15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2.75">
      <c r="A325" s="5"/>
      <c r="B325" s="5"/>
      <c r="C325" s="5"/>
      <c r="D325" s="5"/>
      <c r="E325" s="5"/>
      <c r="F325" s="15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2.75">
      <c r="A326" s="5"/>
      <c r="B326" s="5"/>
      <c r="C326" s="5"/>
      <c r="D326" s="5"/>
      <c r="E326" s="5"/>
      <c r="F326" s="15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2.75">
      <c r="A327" s="5"/>
      <c r="B327" s="5"/>
      <c r="C327" s="5"/>
      <c r="D327" s="5"/>
      <c r="E327" s="5"/>
      <c r="F327" s="15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2.75">
      <c r="A328" s="5"/>
      <c r="B328" s="5"/>
      <c r="C328" s="5"/>
      <c r="D328" s="5"/>
      <c r="E328" s="5"/>
      <c r="F328" s="15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2.75">
      <c r="A329" s="5"/>
      <c r="B329" s="5"/>
      <c r="C329" s="5"/>
      <c r="D329" s="5"/>
      <c r="E329" s="5"/>
      <c r="F329" s="15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2.75">
      <c r="A330" s="5"/>
      <c r="B330" s="5"/>
      <c r="C330" s="5"/>
      <c r="D330" s="5"/>
      <c r="E330" s="5"/>
      <c r="F330" s="15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2.75">
      <c r="A331" s="5"/>
      <c r="B331" s="5"/>
      <c r="C331" s="5"/>
      <c r="D331" s="5"/>
      <c r="E331" s="5"/>
      <c r="F331" s="15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2.75">
      <c r="A332" s="5"/>
      <c r="B332" s="5"/>
      <c r="C332" s="5"/>
      <c r="D332" s="5"/>
      <c r="E332" s="5"/>
      <c r="F332" s="15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2.75">
      <c r="A333" s="5"/>
      <c r="B333" s="5"/>
      <c r="C333" s="5"/>
      <c r="D333" s="5"/>
      <c r="E333" s="5"/>
      <c r="F333" s="15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2.75">
      <c r="A334" s="5"/>
      <c r="B334" s="5"/>
      <c r="C334" s="5"/>
      <c r="D334" s="5"/>
      <c r="E334" s="5"/>
      <c r="F334" s="15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2.75">
      <c r="A335" s="5"/>
      <c r="B335" s="5"/>
      <c r="C335" s="5"/>
      <c r="D335" s="5"/>
      <c r="E335" s="5"/>
      <c r="F335" s="15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2.75">
      <c r="A336" s="5"/>
      <c r="B336" s="5"/>
      <c r="C336" s="5"/>
      <c r="D336" s="5"/>
      <c r="E336" s="5"/>
      <c r="F336" s="15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2.75">
      <c r="A337" s="5"/>
      <c r="B337" s="5"/>
      <c r="C337" s="5"/>
      <c r="D337" s="5"/>
      <c r="E337" s="5"/>
      <c r="F337" s="15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2.75">
      <c r="A338" s="5"/>
      <c r="B338" s="5"/>
      <c r="C338" s="5"/>
      <c r="D338" s="5"/>
      <c r="E338" s="5"/>
      <c r="F338" s="15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2.75">
      <c r="A339" s="5"/>
      <c r="B339" s="5"/>
      <c r="C339" s="5"/>
      <c r="D339" s="5"/>
      <c r="E339" s="5"/>
      <c r="F339" s="15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2.75">
      <c r="A340" s="5"/>
      <c r="B340" s="5"/>
      <c r="C340" s="5"/>
      <c r="D340" s="5"/>
      <c r="E340" s="5"/>
      <c r="F340" s="15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2.75">
      <c r="A341" s="5"/>
      <c r="B341" s="5"/>
      <c r="C341" s="5"/>
      <c r="D341" s="5"/>
      <c r="E341" s="5"/>
      <c r="F341" s="15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2.75">
      <c r="A342" s="5"/>
      <c r="B342" s="5"/>
      <c r="C342" s="5"/>
      <c r="D342" s="5"/>
      <c r="E342" s="5"/>
      <c r="F342" s="15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2.75">
      <c r="A343" s="5"/>
      <c r="B343" s="5"/>
      <c r="C343" s="5"/>
      <c r="D343" s="5"/>
      <c r="E343" s="5"/>
      <c r="F343" s="15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2.75">
      <c r="A344" s="5"/>
      <c r="B344" s="5"/>
      <c r="C344" s="5"/>
      <c r="D344" s="5"/>
      <c r="E344" s="5"/>
      <c r="F344" s="15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2.75">
      <c r="A345" s="5"/>
      <c r="B345" s="5"/>
      <c r="C345" s="5"/>
      <c r="D345" s="5"/>
      <c r="E345" s="5"/>
      <c r="F345" s="15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2.75">
      <c r="A346" s="5"/>
      <c r="B346" s="5"/>
      <c r="C346" s="5"/>
      <c r="D346" s="5"/>
      <c r="E346" s="5"/>
      <c r="F346" s="15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2.75">
      <c r="A347" s="5"/>
      <c r="B347" s="5"/>
      <c r="C347" s="5"/>
      <c r="D347" s="5"/>
      <c r="E347" s="5"/>
      <c r="F347" s="15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2.75">
      <c r="A348" s="5"/>
      <c r="B348" s="5"/>
      <c r="C348" s="5"/>
      <c r="D348" s="5"/>
      <c r="E348" s="5"/>
      <c r="F348" s="15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2.75">
      <c r="A349" s="5"/>
      <c r="B349" s="5"/>
      <c r="C349" s="5"/>
      <c r="D349" s="5"/>
      <c r="E349" s="5"/>
      <c r="F349" s="15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2.75">
      <c r="A350" s="5"/>
      <c r="B350" s="5"/>
      <c r="C350" s="5"/>
      <c r="D350" s="5"/>
      <c r="E350" s="5"/>
      <c r="F350" s="15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2.75">
      <c r="A351" s="5"/>
      <c r="B351" s="5"/>
      <c r="C351" s="5"/>
      <c r="D351" s="5"/>
      <c r="E351" s="5"/>
      <c r="F351" s="15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2.75">
      <c r="A352" s="5"/>
      <c r="B352" s="5"/>
      <c r="C352" s="5"/>
      <c r="D352" s="5"/>
      <c r="E352" s="5"/>
      <c r="F352" s="15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2.75">
      <c r="A353" s="5"/>
      <c r="B353" s="5"/>
      <c r="C353" s="5"/>
      <c r="D353" s="5"/>
      <c r="E353" s="5"/>
      <c r="F353" s="15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2.75">
      <c r="A354" s="5"/>
      <c r="B354" s="5"/>
      <c r="C354" s="5"/>
      <c r="D354" s="5"/>
      <c r="E354" s="5"/>
      <c r="F354" s="15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2.75">
      <c r="A355" s="5"/>
      <c r="B355" s="5"/>
      <c r="C355" s="5"/>
      <c r="D355" s="5"/>
      <c r="E355" s="5"/>
      <c r="F355" s="15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2.75">
      <c r="A356" s="5"/>
      <c r="B356" s="5"/>
      <c r="C356" s="5"/>
      <c r="D356" s="5"/>
      <c r="E356" s="5"/>
      <c r="F356" s="15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2.75">
      <c r="A357" s="5"/>
      <c r="B357" s="5"/>
      <c r="C357" s="5"/>
      <c r="D357" s="5"/>
      <c r="E357" s="5"/>
      <c r="F357" s="15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2.75">
      <c r="A358" s="5"/>
      <c r="B358" s="5"/>
      <c r="C358" s="5"/>
      <c r="D358" s="5"/>
      <c r="E358" s="5"/>
      <c r="F358" s="15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2.75">
      <c r="A359" s="5"/>
      <c r="B359" s="5"/>
      <c r="C359" s="5"/>
      <c r="D359" s="5"/>
      <c r="E359" s="5"/>
      <c r="F359" s="15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2.75">
      <c r="A360" s="5"/>
      <c r="B360" s="5"/>
      <c r="C360" s="5"/>
      <c r="D360" s="5"/>
      <c r="E360" s="5"/>
      <c r="F360" s="15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2.75">
      <c r="A361" s="5"/>
      <c r="B361" s="5"/>
      <c r="C361" s="5"/>
      <c r="D361" s="5"/>
      <c r="E361" s="5"/>
      <c r="F361" s="15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2.75">
      <c r="A362" s="5"/>
      <c r="B362" s="5"/>
      <c r="C362" s="5"/>
      <c r="D362" s="5"/>
      <c r="E362" s="5"/>
      <c r="F362" s="15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2.75">
      <c r="A363" s="5"/>
      <c r="B363" s="5"/>
      <c r="C363" s="5"/>
      <c r="D363" s="5"/>
      <c r="E363" s="5"/>
      <c r="F363" s="15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2.75">
      <c r="A364" s="5"/>
      <c r="B364" s="5"/>
      <c r="C364" s="5"/>
      <c r="D364" s="5"/>
      <c r="E364" s="5"/>
      <c r="F364" s="15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2.75">
      <c r="A365" s="5"/>
      <c r="B365" s="5"/>
      <c r="C365" s="5"/>
      <c r="D365" s="5"/>
      <c r="E365" s="5"/>
      <c r="F365" s="15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2.75">
      <c r="A366" s="5"/>
      <c r="B366" s="5"/>
      <c r="C366" s="5"/>
      <c r="D366" s="5"/>
      <c r="E366" s="5"/>
      <c r="F366" s="15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2.75">
      <c r="A367" s="5"/>
      <c r="B367" s="5"/>
      <c r="C367" s="5"/>
      <c r="D367" s="5"/>
      <c r="E367" s="5"/>
      <c r="F367" s="15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2.75">
      <c r="A368" s="5"/>
      <c r="B368" s="5"/>
      <c r="C368" s="5"/>
      <c r="D368" s="5"/>
      <c r="E368" s="5"/>
      <c r="F368" s="15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2.75">
      <c r="A369" s="5"/>
      <c r="B369" s="5"/>
      <c r="C369" s="5"/>
      <c r="D369" s="5"/>
      <c r="E369" s="5"/>
      <c r="F369" s="15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2.75">
      <c r="A370" s="5"/>
      <c r="B370" s="5"/>
      <c r="C370" s="5"/>
      <c r="D370" s="5"/>
      <c r="E370" s="5"/>
      <c r="F370" s="15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2.75">
      <c r="A371" s="5"/>
      <c r="B371" s="5"/>
      <c r="C371" s="5"/>
      <c r="D371" s="5"/>
      <c r="E371" s="5"/>
      <c r="F371" s="15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2.75">
      <c r="A372" s="5"/>
      <c r="B372" s="5"/>
      <c r="C372" s="5"/>
      <c r="D372" s="5"/>
      <c r="E372" s="5"/>
      <c r="F372" s="15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2.75">
      <c r="A373" s="5"/>
      <c r="B373" s="5"/>
      <c r="C373" s="5"/>
      <c r="D373" s="5"/>
      <c r="E373" s="5"/>
      <c r="F373" s="15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2.75">
      <c r="A374" s="5"/>
      <c r="B374" s="5"/>
      <c r="C374" s="5"/>
      <c r="D374" s="5"/>
      <c r="E374" s="5"/>
      <c r="F374" s="15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2.75">
      <c r="A375" s="5"/>
      <c r="B375" s="5"/>
      <c r="C375" s="5"/>
      <c r="D375" s="5"/>
      <c r="E375" s="5"/>
      <c r="F375" s="15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2.75">
      <c r="A376" s="5"/>
      <c r="B376" s="5"/>
      <c r="C376" s="5"/>
      <c r="D376" s="5"/>
      <c r="E376" s="5"/>
      <c r="F376" s="15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2.75">
      <c r="A377" s="5"/>
      <c r="B377" s="5"/>
      <c r="C377" s="5"/>
      <c r="D377" s="5"/>
      <c r="E377" s="5"/>
      <c r="F377" s="15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2.75">
      <c r="A378" s="5"/>
      <c r="B378" s="5"/>
      <c r="C378" s="5"/>
      <c r="D378" s="5"/>
      <c r="E378" s="5"/>
      <c r="F378" s="15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2.75">
      <c r="A379" s="5"/>
      <c r="B379" s="5"/>
      <c r="C379" s="5"/>
      <c r="D379" s="5"/>
      <c r="E379" s="5"/>
      <c r="F379" s="15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2.75">
      <c r="A380" s="5"/>
      <c r="B380" s="5"/>
      <c r="C380" s="5"/>
      <c r="D380" s="5"/>
      <c r="E380" s="5"/>
      <c r="F380" s="15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2.75">
      <c r="A381" s="5"/>
      <c r="B381" s="5"/>
      <c r="C381" s="5"/>
      <c r="D381" s="5"/>
      <c r="E381" s="5"/>
      <c r="F381" s="15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2.75">
      <c r="A382" s="5"/>
      <c r="B382" s="5"/>
      <c r="C382" s="5"/>
      <c r="D382" s="5"/>
      <c r="E382" s="5"/>
      <c r="F382" s="15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2.75">
      <c r="A383" s="5"/>
      <c r="B383" s="5"/>
      <c r="C383" s="5"/>
      <c r="D383" s="5"/>
      <c r="E383" s="5"/>
      <c r="F383" s="15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2.75">
      <c r="A384" s="5"/>
      <c r="B384" s="5"/>
      <c r="C384" s="5"/>
      <c r="D384" s="5"/>
      <c r="E384" s="5"/>
      <c r="F384" s="15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2.75">
      <c r="A385" s="5"/>
      <c r="B385" s="5"/>
      <c r="C385" s="5"/>
      <c r="D385" s="5"/>
      <c r="E385" s="5"/>
      <c r="F385" s="15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2.75">
      <c r="A386" s="5"/>
      <c r="B386" s="5"/>
      <c r="C386" s="5"/>
      <c r="D386" s="5"/>
      <c r="E386" s="5"/>
      <c r="F386" s="15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2.75">
      <c r="A387" s="5"/>
      <c r="B387" s="5"/>
      <c r="C387" s="5"/>
      <c r="D387" s="5"/>
      <c r="E387" s="5"/>
      <c r="F387" s="15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2.75">
      <c r="A388" s="5"/>
      <c r="B388" s="5"/>
      <c r="C388" s="5"/>
      <c r="D388" s="5"/>
      <c r="E388" s="5"/>
      <c r="F388" s="15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2.75">
      <c r="A389" s="5"/>
      <c r="B389" s="5"/>
      <c r="C389" s="5"/>
      <c r="D389" s="5"/>
      <c r="E389" s="5"/>
      <c r="F389" s="15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2.75">
      <c r="A390" s="5"/>
      <c r="B390" s="5"/>
      <c r="C390" s="5"/>
      <c r="D390" s="5"/>
      <c r="E390" s="5"/>
      <c r="F390" s="15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2.75">
      <c r="A391" s="5"/>
      <c r="B391" s="5"/>
      <c r="C391" s="5"/>
      <c r="D391" s="5"/>
      <c r="E391" s="5"/>
      <c r="F391" s="15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2.75">
      <c r="A392" s="5"/>
      <c r="B392" s="5"/>
      <c r="C392" s="5"/>
      <c r="D392" s="5"/>
      <c r="E392" s="5"/>
      <c r="F392" s="15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2.75">
      <c r="A393" s="5"/>
      <c r="B393" s="5"/>
      <c r="C393" s="5"/>
      <c r="D393" s="5"/>
      <c r="E393" s="5"/>
      <c r="F393" s="15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2.75">
      <c r="A394" s="5"/>
      <c r="B394" s="5"/>
      <c r="C394" s="5"/>
      <c r="D394" s="5"/>
      <c r="E394" s="5"/>
      <c r="F394" s="15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2.75">
      <c r="A395" s="5"/>
      <c r="B395" s="5"/>
      <c r="C395" s="5"/>
      <c r="D395" s="5"/>
      <c r="E395" s="5"/>
      <c r="F395" s="15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2.75">
      <c r="A396" s="5"/>
      <c r="B396" s="5"/>
      <c r="C396" s="5"/>
      <c r="D396" s="5"/>
      <c r="E396" s="5"/>
      <c r="F396" s="15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2.75">
      <c r="A397" s="5"/>
      <c r="B397" s="5"/>
      <c r="C397" s="5"/>
      <c r="D397" s="5"/>
      <c r="E397" s="5"/>
      <c r="F397" s="15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2.75">
      <c r="A398" s="5"/>
      <c r="B398" s="5"/>
      <c r="C398" s="5"/>
      <c r="D398" s="5"/>
      <c r="E398" s="5"/>
      <c r="F398" s="15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2.75">
      <c r="A399" s="5"/>
      <c r="B399" s="5"/>
      <c r="C399" s="5"/>
      <c r="D399" s="5"/>
      <c r="E399" s="5"/>
      <c r="F399" s="15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2.75">
      <c r="A400" s="5"/>
      <c r="B400" s="5"/>
      <c r="C400" s="5"/>
      <c r="D400" s="5"/>
      <c r="E400" s="5"/>
      <c r="F400" s="15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2.75">
      <c r="A401" s="5"/>
      <c r="B401" s="5"/>
      <c r="C401" s="5"/>
      <c r="D401" s="5"/>
      <c r="E401" s="5"/>
      <c r="F401" s="15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2.75">
      <c r="A402" s="5"/>
      <c r="B402" s="5"/>
      <c r="C402" s="5"/>
      <c r="D402" s="5"/>
      <c r="E402" s="5"/>
      <c r="F402" s="15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2.75">
      <c r="A403" s="5"/>
      <c r="B403" s="5"/>
      <c r="C403" s="5"/>
      <c r="D403" s="5"/>
      <c r="E403" s="5"/>
      <c r="F403" s="15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2.75">
      <c r="A404" s="5"/>
      <c r="B404" s="5"/>
      <c r="C404" s="5"/>
      <c r="D404" s="5"/>
      <c r="E404" s="5"/>
      <c r="F404" s="15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2.75">
      <c r="A405" s="5"/>
      <c r="B405" s="5"/>
      <c r="C405" s="5"/>
      <c r="D405" s="5"/>
      <c r="E405" s="5"/>
      <c r="F405" s="15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2.75">
      <c r="A406" s="5"/>
      <c r="B406" s="5"/>
      <c r="C406" s="5"/>
      <c r="D406" s="5"/>
      <c r="E406" s="5"/>
      <c r="F406" s="15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2.75">
      <c r="A407" s="5"/>
      <c r="B407" s="5"/>
      <c r="C407" s="5"/>
      <c r="D407" s="5"/>
      <c r="E407" s="5"/>
      <c r="F407" s="15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2.75">
      <c r="A408" s="5"/>
      <c r="B408" s="5"/>
      <c r="C408" s="5"/>
      <c r="D408" s="5"/>
      <c r="E408" s="5"/>
      <c r="F408" s="15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2.75">
      <c r="A409" s="5"/>
      <c r="B409" s="5"/>
      <c r="C409" s="5"/>
      <c r="D409" s="5"/>
      <c r="E409" s="5"/>
      <c r="F409" s="15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2.75">
      <c r="A410" s="5"/>
      <c r="B410" s="5"/>
      <c r="C410" s="5"/>
      <c r="D410" s="5"/>
      <c r="E410" s="5"/>
      <c r="F410" s="15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2.75">
      <c r="A411" s="5"/>
      <c r="B411" s="5"/>
      <c r="C411" s="5"/>
      <c r="D411" s="5"/>
      <c r="E411" s="5"/>
      <c r="F411" s="15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2.75">
      <c r="A412" s="5"/>
      <c r="B412" s="5"/>
      <c r="C412" s="5"/>
      <c r="D412" s="5"/>
      <c r="E412" s="5"/>
      <c r="F412" s="15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2.75">
      <c r="A413" s="5"/>
      <c r="B413" s="5"/>
      <c r="C413" s="5"/>
      <c r="D413" s="5"/>
      <c r="E413" s="5"/>
      <c r="F413" s="15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2.75">
      <c r="A414" s="5"/>
      <c r="B414" s="5"/>
      <c r="C414" s="5"/>
      <c r="D414" s="5"/>
      <c r="E414" s="5"/>
      <c r="F414" s="15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2.75">
      <c r="A415" s="5"/>
      <c r="B415" s="5"/>
      <c r="C415" s="5"/>
      <c r="D415" s="5"/>
      <c r="E415" s="5"/>
      <c r="F415" s="15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2.75">
      <c r="A416" s="5"/>
      <c r="B416" s="5"/>
      <c r="C416" s="5"/>
      <c r="D416" s="5"/>
      <c r="E416" s="5"/>
      <c r="F416" s="15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2.75">
      <c r="A417" s="5"/>
      <c r="B417" s="5"/>
      <c r="C417" s="5"/>
      <c r="D417" s="5"/>
      <c r="E417" s="5"/>
      <c r="F417" s="15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2.75">
      <c r="A418" s="5"/>
      <c r="B418" s="5"/>
      <c r="C418" s="5"/>
      <c r="D418" s="5"/>
      <c r="E418" s="5"/>
      <c r="F418" s="15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2.75">
      <c r="A419" s="5"/>
      <c r="B419" s="5"/>
      <c r="C419" s="5"/>
      <c r="D419" s="5"/>
      <c r="E419" s="5"/>
      <c r="F419" s="15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2.75">
      <c r="A420" s="5"/>
      <c r="B420" s="5"/>
      <c r="C420" s="5"/>
      <c r="D420" s="5"/>
      <c r="E420" s="5"/>
      <c r="F420" s="15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2.75">
      <c r="A421" s="5"/>
      <c r="B421" s="5"/>
      <c r="C421" s="5"/>
      <c r="D421" s="5"/>
      <c r="E421" s="5"/>
      <c r="F421" s="15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2.75">
      <c r="A422" s="5"/>
      <c r="B422" s="5"/>
      <c r="C422" s="5"/>
      <c r="D422" s="5"/>
      <c r="E422" s="5"/>
      <c r="F422" s="15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2.75">
      <c r="A423" s="5"/>
      <c r="B423" s="5"/>
      <c r="C423" s="5"/>
      <c r="D423" s="5"/>
      <c r="E423" s="5"/>
      <c r="F423" s="15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2.75">
      <c r="A424" s="5"/>
      <c r="B424" s="5"/>
      <c r="C424" s="5"/>
      <c r="D424" s="5"/>
      <c r="E424" s="5"/>
      <c r="F424" s="15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2.75">
      <c r="A425" s="5"/>
      <c r="B425" s="5"/>
      <c r="C425" s="5"/>
      <c r="D425" s="5"/>
      <c r="E425" s="5"/>
      <c r="F425" s="15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2.75">
      <c r="A426" s="5"/>
      <c r="B426" s="5"/>
      <c r="C426" s="5"/>
      <c r="D426" s="5"/>
      <c r="E426" s="5"/>
      <c r="F426" s="15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2.75">
      <c r="A427" s="5"/>
      <c r="B427" s="5"/>
      <c r="C427" s="5"/>
      <c r="D427" s="5"/>
      <c r="E427" s="5"/>
      <c r="F427" s="15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2.75">
      <c r="A428" s="5"/>
      <c r="B428" s="5"/>
      <c r="C428" s="5"/>
      <c r="D428" s="5"/>
      <c r="E428" s="5"/>
      <c r="F428" s="15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2.75">
      <c r="A429" s="5"/>
      <c r="B429" s="5"/>
      <c r="C429" s="5"/>
      <c r="D429" s="5"/>
      <c r="E429" s="5"/>
      <c r="F429" s="15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2.75">
      <c r="A430" s="5"/>
      <c r="B430" s="5"/>
      <c r="C430" s="5"/>
      <c r="D430" s="5"/>
      <c r="E430" s="5"/>
      <c r="F430" s="15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2.75">
      <c r="A431" s="5"/>
      <c r="B431" s="5"/>
      <c r="C431" s="5"/>
      <c r="D431" s="5"/>
      <c r="E431" s="5"/>
      <c r="F431" s="15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2.75">
      <c r="A432" s="5"/>
      <c r="B432" s="5"/>
      <c r="C432" s="5"/>
      <c r="D432" s="5"/>
      <c r="E432" s="5"/>
      <c r="F432" s="15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2.75">
      <c r="A433" s="5"/>
      <c r="B433" s="5"/>
      <c r="C433" s="5"/>
      <c r="D433" s="5"/>
      <c r="E433" s="5"/>
      <c r="F433" s="15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2.75">
      <c r="A434" s="5"/>
      <c r="B434" s="5"/>
      <c r="C434" s="5"/>
      <c r="D434" s="5"/>
      <c r="E434" s="5"/>
      <c r="F434" s="15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2.75">
      <c r="A435" s="5"/>
      <c r="B435" s="5"/>
      <c r="C435" s="5"/>
      <c r="D435" s="5"/>
      <c r="E435" s="5"/>
      <c r="F435" s="15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2.75">
      <c r="A436" s="5"/>
      <c r="B436" s="5"/>
      <c r="C436" s="5"/>
      <c r="D436" s="5"/>
      <c r="E436" s="5"/>
      <c r="F436" s="15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2.75">
      <c r="A437" s="5"/>
      <c r="B437" s="5"/>
      <c r="C437" s="5"/>
      <c r="D437" s="5"/>
      <c r="E437" s="5"/>
      <c r="F437" s="15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2.75">
      <c r="A438" s="5"/>
      <c r="B438" s="5"/>
      <c r="C438" s="5"/>
      <c r="D438" s="5"/>
      <c r="E438" s="5"/>
      <c r="F438" s="15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2.75">
      <c r="A439" s="5"/>
      <c r="B439" s="5"/>
      <c r="C439" s="5"/>
      <c r="D439" s="5"/>
      <c r="E439" s="5"/>
      <c r="F439" s="15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2.75">
      <c r="A440" s="5"/>
      <c r="B440" s="5"/>
      <c r="C440" s="5"/>
      <c r="D440" s="5"/>
      <c r="E440" s="5"/>
      <c r="F440" s="15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2.75">
      <c r="A441" s="5"/>
      <c r="B441" s="5"/>
      <c r="C441" s="5"/>
      <c r="D441" s="5"/>
      <c r="E441" s="5"/>
      <c r="F441" s="15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2.75">
      <c r="A442" s="5"/>
      <c r="B442" s="5"/>
      <c r="C442" s="5"/>
      <c r="D442" s="5"/>
      <c r="E442" s="5"/>
      <c r="F442" s="15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2.75">
      <c r="A443" s="5"/>
      <c r="B443" s="5"/>
      <c r="C443" s="5"/>
      <c r="D443" s="5"/>
      <c r="E443" s="5"/>
      <c r="F443" s="15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2.75">
      <c r="A444" s="5"/>
      <c r="B444" s="5"/>
      <c r="C444" s="5"/>
      <c r="D444" s="5"/>
      <c r="E444" s="5"/>
      <c r="F444" s="15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2.75">
      <c r="A445" s="5"/>
      <c r="B445" s="5"/>
      <c r="C445" s="5"/>
      <c r="D445" s="5"/>
      <c r="E445" s="5"/>
      <c r="F445" s="15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2.75">
      <c r="A446" s="5"/>
      <c r="B446" s="5"/>
      <c r="C446" s="5"/>
      <c r="D446" s="5"/>
      <c r="E446" s="5"/>
      <c r="F446" s="15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2.75">
      <c r="A447" s="5"/>
      <c r="B447" s="5"/>
      <c r="C447" s="5"/>
      <c r="D447" s="5"/>
      <c r="E447" s="5"/>
      <c r="F447" s="15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2.75">
      <c r="A448" s="5"/>
      <c r="B448" s="5"/>
      <c r="C448" s="5"/>
      <c r="D448" s="5"/>
      <c r="E448" s="5"/>
      <c r="F448" s="15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2.75">
      <c r="A449" s="5"/>
      <c r="B449" s="5"/>
      <c r="C449" s="5"/>
      <c r="D449" s="5"/>
      <c r="E449" s="5"/>
      <c r="F449" s="15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2.75">
      <c r="A450" s="5"/>
      <c r="B450" s="5"/>
      <c r="C450" s="5"/>
      <c r="D450" s="5"/>
      <c r="E450" s="5"/>
      <c r="F450" s="15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2.75">
      <c r="A451" s="5"/>
      <c r="B451" s="5"/>
      <c r="C451" s="5"/>
      <c r="D451" s="5"/>
      <c r="E451" s="5"/>
      <c r="F451" s="15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2.75">
      <c r="A452" s="5"/>
      <c r="B452" s="5"/>
      <c r="C452" s="5"/>
      <c r="D452" s="5"/>
      <c r="E452" s="5"/>
      <c r="F452" s="15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2.75">
      <c r="A453" s="5"/>
      <c r="B453" s="5"/>
      <c r="C453" s="5"/>
      <c r="D453" s="5"/>
      <c r="E453" s="5"/>
      <c r="F453" s="15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2.75">
      <c r="A454" s="5"/>
      <c r="B454" s="5"/>
      <c r="C454" s="5"/>
      <c r="D454" s="5"/>
      <c r="E454" s="5"/>
      <c r="F454" s="15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2.75">
      <c r="A455" s="5"/>
      <c r="B455" s="5"/>
      <c r="C455" s="5"/>
      <c r="D455" s="5"/>
      <c r="E455" s="5"/>
      <c r="F455" s="15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2.75">
      <c r="A456" s="5"/>
      <c r="B456" s="5"/>
      <c r="C456" s="5"/>
      <c r="D456" s="5"/>
      <c r="E456" s="5"/>
      <c r="F456" s="15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2.75">
      <c r="A457" s="5"/>
      <c r="B457" s="5"/>
      <c r="C457" s="5"/>
      <c r="D457" s="5"/>
      <c r="E457" s="5"/>
      <c r="F457" s="15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2.75">
      <c r="A458" s="5"/>
      <c r="B458" s="5"/>
      <c r="C458" s="5"/>
      <c r="D458" s="5"/>
      <c r="E458" s="5"/>
      <c r="F458" s="15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2.75">
      <c r="A459" s="5"/>
      <c r="B459" s="5"/>
      <c r="C459" s="5"/>
      <c r="D459" s="5"/>
      <c r="E459" s="5"/>
      <c r="F459" s="15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2.75">
      <c r="A460" s="5"/>
      <c r="B460" s="5"/>
      <c r="C460" s="5"/>
      <c r="D460" s="5"/>
      <c r="E460" s="5"/>
      <c r="F460" s="15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2.75">
      <c r="A461" s="5"/>
      <c r="B461" s="5"/>
      <c r="C461" s="5"/>
      <c r="D461" s="5"/>
      <c r="E461" s="5"/>
      <c r="F461" s="15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2.75">
      <c r="A462" s="5"/>
      <c r="B462" s="5"/>
      <c r="C462" s="5"/>
      <c r="D462" s="5"/>
      <c r="E462" s="5"/>
      <c r="F462" s="15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2.75">
      <c r="A463" s="5"/>
      <c r="B463" s="5"/>
      <c r="C463" s="5"/>
      <c r="D463" s="5"/>
      <c r="E463" s="5"/>
      <c r="F463" s="15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2.75">
      <c r="A464" s="5"/>
      <c r="B464" s="5"/>
      <c r="C464" s="5"/>
      <c r="D464" s="5"/>
      <c r="E464" s="5"/>
      <c r="F464" s="15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2.75">
      <c r="A465" s="5"/>
      <c r="B465" s="5"/>
      <c r="C465" s="5"/>
      <c r="D465" s="5"/>
      <c r="E465" s="5"/>
      <c r="F465" s="15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2.75">
      <c r="A466" s="5"/>
      <c r="B466" s="5"/>
      <c r="C466" s="5"/>
      <c r="D466" s="5"/>
      <c r="E466" s="5"/>
      <c r="F466" s="15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2.75">
      <c r="A467" s="5"/>
      <c r="B467" s="5"/>
      <c r="C467" s="5"/>
      <c r="D467" s="5"/>
      <c r="E467" s="5"/>
      <c r="F467" s="15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2.75">
      <c r="A468" s="5"/>
      <c r="B468" s="5"/>
      <c r="C468" s="5"/>
      <c r="D468" s="5"/>
      <c r="E468" s="5"/>
      <c r="F468" s="15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2.75">
      <c r="A469" s="5"/>
      <c r="B469" s="5"/>
      <c r="C469" s="5"/>
      <c r="D469" s="5"/>
      <c r="E469" s="5"/>
      <c r="F469" s="15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2.75">
      <c r="A470" s="5"/>
      <c r="B470" s="5"/>
      <c r="C470" s="5"/>
      <c r="D470" s="5"/>
      <c r="E470" s="5"/>
      <c r="F470" s="15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2.75">
      <c r="A471" s="5"/>
      <c r="B471" s="5"/>
      <c r="C471" s="5"/>
      <c r="D471" s="5"/>
      <c r="E471" s="5"/>
      <c r="F471" s="15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2.75">
      <c r="A472" s="5"/>
      <c r="B472" s="5"/>
      <c r="C472" s="5"/>
      <c r="D472" s="5"/>
      <c r="E472" s="5"/>
      <c r="F472" s="15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2.75">
      <c r="A473" s="5"/>
      <c r="B473" s="5"/>
      <c r="C473" s="5"/>
      <c r="D473" s="5"/>
      <c r="E473" s="5"/>
      <c r="F473" s="15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2.75">
      <c r="A474" s="5"/>
      <c r="B474" s="5"/>
      <c r="C474" s="5"/>
      <c r="D474" s="5"/>
      <c r="E474" s="5"/>
      <c r="F474" s="15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2.75">
      <c r="A475" s="5"/>
      <c r="B475" s="5"/>
      <c r="C475" s="5"/>
      <c r="D475" s="5"/>
      <c r="E475" s="5"/>
      <c r="F475" s="15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2.75">
      <c r="A476" s="5"/>
      <c r="B476" s="5"/>
      <c r="C476" s="5"/>
      <c r="D476" s="5"/>
      <c r="E476" s="5"/>
      <c r="F476" s="15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2.75">
      <c r="A477" s="5"/>
      <c r="B477" s="5"/>
      <c r="C477" s="5"/>
      <c r="D477" s="5"/>
      <c r="E477" s="5"/>
      <c r="F477" s="15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2.75">
      <c r="A478" s="5"/>
      <c r="B478" s="5"/>
      <c r="C478" s="5"/>
      <c r="D478" s="5"/>
      <c r="E478" s="5"/>
      <c r="F478" s="15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2.75">
      <c r="A479" s="5"/>
      <c r="B479" s="5"/>
      <c r="C479" s="5"/>
      <c r="D479" s="5"/>
      <c r="E479" s="5"/>
      <c r="F479" s="15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2.75">
      <c r="A480" s="5"/>
      <c r="B480" s="5"/>
      <c r="C480" s="5"/>
      <c r="D480" s="5"/>
      <c r="E480" s="5"/>
      <c r="F480" s="15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2.75">
      <c r="A481" s="5"/>
      <c r="B481" s="5"/>
      <c r="C481" s="5"/>
      <c r="D481" s="5"/>
      <c r="E481" s="5"/>
      <c r="F481" s="15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2.75">
      <c r="A482" s="5"/>
      <c r="B482" s="5"/>
      <c r="C482" s="5"/>
      <c r="D482" s="5"/>
      <c r="E482" s="5"/>
      <c r="F482" s="15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2.75">
      <c r="A483" s="5"/>
      <c r="B483" s="5"/>
      <c r="C483" s="5"/>
      <c r="D483" s="5"/>
      <c r="E483" s="5"/>
      <c r="F483" s="15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2.75">
      <c r="A484" s="5"/>
      <c r="B484" s="5"/>
      <c r="C484" s="5"/>
      <c r="D484" s="5"/>
      <c r="E484" s="5"/>
      <c r="F484" s="15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2.75">
      <c r="A485" s="5"/>
      <c r="B485" s="5"/>
      <c r="C485" s="5"/>
      <c r="D485" s="5"/>
      <c r="E485" s="5"/>
      <c r="F485" s="15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2.75">
      <c r="A486" s="5"/>
      <c r="B486" s="5"/>
      <c r="C486" s="5"/>
      <c r="D486" s="5"/>
      <c r="E486" s="5"/>
      <c r="F486" s="15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2.75">
      <c r="A487" s="5"/>
      <c r="B487" s="5"/>
      <c r="C487" s="5"/>
      <c r="D487" s="5"/>
      <c r="E487" s="5"/>
      <c r="F487" s="15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2.75">
      <c r="A488" s="5"/>
      <c r="B488" s="5"/>
      <c r="C488" s="5"/>
      <c r="D488" s="5"/>
      <c r="E488" s="5"/>
      <c r="F488" s="15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2.75">
      <c r="A489" s="5"/>
      <c r="B489" s="5"/>
      <c r="C489" s="5"/>
      <c r="D489" s="5"/>
      <c r="E489" s="5"/>
      <c r="F489" s="15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2.75">
      <c r="A490" s="5"/>
      <c r="B490" s="5"/>
      <c r="C490" s="5"/>
      <c r="D490" s="5"/>
      <c r="E490" s="5"/>
      <c r="F490" s="15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2.75">
      <c r="A491" s="5"/>
      <c r="B491" s="5"/>
      <c r="C491" s="5"/>
      <c r="D491" s="5"/>
      <c r="E491" s="5"/>
      <c r="F491" s="15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2.75">
      <c r="A492" s="5"/>
      <c r="B492" s="5"/>
      <c r="C492" s="5"/>
      <c r="D492" s="5"/>
      <c r="E492" s="5"/>
      <c r="F492" s="15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2.75">
      <c r="A493" s="5"/>
      <c r="B493" s="5"/>
      <c r="C493" s="5"/>
      <c r="D493" s="5"/>
      <c r="E493" s="5"/>
      <c r="F493" s="15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2.75">
      <c r="A494" s="5"/>
      <c r="B494" s="5"/>
      <c r="C494" s="5"/>
      <c r="D494" s="5"/>
      <c r="E494" s="5"/>
      <c r="F494" s="15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2.75">
      <c r="A495" s="5"/>
      <c r="B495" s="5"/>
      <c r="C495" s="5"/>
      <c r="D495" s="5"/>
      <c r="E495" s="5"/>
      <c r="F495" s="15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2.75">
      <c r="A496" s="5"/>
      <c r="B496" s="5"/>
      <c r="C496" s="5"/>
      <c r="D496" s="5"/>
      <c r="E496" s="5"/>
      <c r="F496" s="15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2.75">
      <c r="A497" s="5"/>
      <c r="B497" s="5"/>
      <c r="C497" s="5"/>
      <c r="D497" s="5"/>
      <c r="E497" s="5"/>
      <c r="F497" s="15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2.75">
      <c r="A498" s="5"/>
      <c r="B498" s="5"/>
      <c r="C498" s="5"/>
      <c r="D498" s="5"/>
      <c r="E498" s="5"/>
      <c r="F498" s="15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2.75">
      <c r="A499" s="5"/>
      <c r="B499" s="5"/>
      <c r="C499" s="5"/>
      <c r="D499" s="5"/>
      <c r="E499" s="5"/>
      <c r="F499" s="15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2.75">
      <c r="A500" s="5"/>
      <c r="B500" s="5"/>
      <c r="C500" s="5"/>
      <c r="D500" s="5"/>
      <c r="E500" s="5"/>
      <c r="F500" s="15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2.75">
      <c r="A501" s="5"/>
      <c r="B501" s="5"/>
      <c r="C501" s="5"/>
      <c r="D501" s="5"/>
      <c r="E501" s="5"/>
      <c r="F501" s="15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2.75">
      <c r="A502" s="5"/>
      <c r="B502" s="5"/>
      <c r="C502" s="5"/>
      <c r="D502" s="5"/>
      <c r="E502" s="5"/>
      <c r="F502" s="15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2.75">
      <c r="A503" s="5"/>
      <c r="B503" s="5"/>
      <c r="C503" s="5"/>
      <c r="D503" s="5"/>
      <c r="E503" s="5"/>
      <c r="F503" s="15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2.75">
      <c r="A504" s="5"/>
      <c r="B504" s="5"/>
      <c r="C504" s="5"/>
      <c r="D504" s="5"/>
      <c r="E504" s="5"/>
      <c r="F504" s="15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2.75">
      <c r="A505" s="5"/>
      <c r="B505" s="5"/>
      <c r="C505" s="5"/>
      <c r="D505" s="5"/>
      <c r="E505" s="5"/>
      <c r="F505" s="15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2.75">
      <c r="A506" s="5"/>
      <c r="B506" s="5"/>
      <c r="C506" s="5"/>
      <c r="D506" s="5"/>
      <c r="E506" s="5"/>
      <c r="F506" s="15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2.75">
      <c r="A507" s="5"/>
      <c r="B507" s="5"/>
      <c r="C507" s="5"/>
      <c r="D507" s="5"/>
      <c r="E507" s="5"/>
      <c r="F507" s="15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2.75">
      <c r="A508" s="5"/>
      <c r="B508" s="5"/>
      <c r="C508" s="5"/>
      <c r="D508" s="5"/>
      <c r="E508" s="5"/>
      <c r="F508" s="15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2.75">
      <c r="A509" s="5"/>
      <c r="B509" s="5"/>
      <c r="C509" s="5"/>
      <c r="D509" s="5"/>
      <c r="E509" s="5"/>
      <c r="F509" s="15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2.75">
      <c r="A510" s="5"/>
      <c r="B510" s="5"/>
      <c r="C510" s="5"/>
      <c r="D510" s="5"/>
      <c r="E510" s="5"/>
      <c r="F510" s="15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2.75">
      <c r="A511" s="5"/>
      <c r="B511" s="5"/>
      <c r="C511" s="5"/>
      <c r="D511" s="5"/>
      <c r="E511" s="5"/>
      <c r="F511" s="15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2.75">
      <c r="A512" s="5"/>
      <c r="B512" s="5"/>
      <c r="C512" s="5"/>
      <c r="D512" s="5"/>
      <c r="E512" s="5"/>
      <c r="F512" s="15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2.75">
      <c r="A513" s="5"/>
      <c r="B513" s="5"/>
      <c r="C513" s="5"/>
      <c r="D513" s="5"/>
      <c r="E513" s="5"/>
      <c r="F513" s="15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2.75">
      <c r="A514" s="5"/>
      <c r="B514" s="5"/>
      <c r="C514" s="5"/>
      <c r="D514" s="5"/>
      <c r="E514" s="5"/>
      <c r="F514" s="15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2.75">
      <c r="A515" s="5"/>
      <c r="B515" s="5"/>
      <c r="C515" s="5"/>
      <c r="D515" s="5"/>
      <c r="E515" s="5"/>
      <c r="F515" s="15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2.75">
      <c r="A516" s="5"/>
      <c r="B516" s="5"/>
      <c r="C516" s="5"/>
      <c r="D516" s="5"/>
      <c r="E516" s="5"/>
      <c r="F516" s="15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2.75">
      <c r="A517" s="5"/>
      <c r="B517" s="5"/>
      <c r="C517" s="5"/>
      <c r="D517" s="5"/>
      <c r="E517" s="5"/>
      <c r="F517" s="15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2.75">
      <c r="A518" s="5"/>
      <c r="B518" s="5"/>
      <c r="C518" s="5"/>
      <c r="D518" s="5"/>
      <c r="E518" s="5"/>
      <c r="F518" s="15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2.75">
      <c r="A519" s="5"/>
      <c r="B519" s="5"/>
      <c r="C519" s="5"/>
      <c r="D519" s="5"/>
      <c r="E519" s="5"/>
      <c r="F519" s="15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2.75">
      <c r="A520" s="5"/>
      <c r="B520" s="5"/>
      <c r="C520" s="5"/>
      <c r="D520" s="5"/>
      <c r="E520" s="5"/>
      <c r="F520" s="15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2.75">
      <c r="A521" s="5"/>
      <c r="B521" s="5"/>
      <c r="C521" s="5"/>
      <c r="D521" s="5"/>
      <c r="E521" s="5"/>
      <c r="F521" s="15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2.75">
      <c r="A522" s="5"/>
      <c r="B522" s="5"/>
      <c r="C522" s="5"/>
      <c r="D522" s="5"/>
      <c r="E522" s="5"/>
      <c r="F522" s="15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2.75">
      <c r="A523" s="5"/>
      <c r="B523" s="5"/>
      <c r="C523" s="5"/>
      <c r="D523" s="5"/>
      <c r="E523" s="5"/>
      <c r="F523" s="15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2.75">
      <c r="A524" s="5"/>
      <c r="B524" s="5"/>
      <c r="C524" s="5"/>
      <c r="D524" s="5"/>
      <c r="E524" s="5"/>
      <c r="F524" s="15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2.75">
      <c r="A525" s="5"/>
      <c r="B525" s="5"/>
      <c r="C525" s="5"/>
      <c r="D525" s="5"/>
      <c r="E525" s="5"/>
      <c r="F525" s="15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2.75">
      <c r="A526" s="5"/>
      <c r="B526" s="5"/>
      <c r="C526" s="5"/>
      <c r="D526" s="5"/>
      <c r="E526" s="5"/>
      <c r="F526" s="15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2.75">
      <c r="A527" s="5"/>
      <c r="B527" s="5"/>
      <c r="C527" s="5"/>
      <c r="D527" s="5"/>
      <c r="E527" s="5"/>
      <c r="F527" s="15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2.75">
      <c r="A528" s="5"/>
      <c r="B528" s="5"/>
      <c r="C528" s="5"/>
      <c r="D528" s="5"/>
      <c r="E528" s="5"/>
      <c r="F528" s="15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2.75">
      <c r="A529" s="5"/>
      <c r="B529" s="5"/>
      <c r="C529" s="5"/>
      <c r="D529" s="5"/>
      <c r="E529" s="5"/>
      <c r="F529" s="15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2.75">
      <c r="A530" s="5"/>
      <c r="B530" s="5"/>
      <c r="C530" s="5"/>
      <c r="D530" s="5"/>
      <c r="E530" s="5"/>
      <c r="F530" s="15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2.75">
      <c r="A531" s="5"/>
      <c r="B531" s="5"/>
      <c r="C531" s="5"/>
      <c r="D531" s="5"/>
      <c r="E531" s="5"/>
      <c r="F531" s="15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2.75">
      <c r="A532" s="5"/>
      <c r="B532" s="5"/>
      <c r="C532" s="5"/>
      <c r="D532" s="5"/>
      <c r="E532" s="5"/>
      <c r="F532" s="15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2.75">
      <c r="A533" s="5"/>
      <c r="B533" s="5"/>
      <c r="C533" s="5"/>
      <c r="D533" s="5"/>
      <c r="E533" s="5"/>
      <c r="F533" s="15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2.75">
      <c r="A534" s="5"/>
      <c r="B534" s="5"/>
      <c r="C534" s="5"/>
      <c r="D534" s="5"/>
      <c r="E534" s="5"/>
      <c r="F534" s="15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2.75">
      <c r="A535" s="5"/>
      <c r="B535" s="5"/>
      <c r="C535" s="5"/>
      <c r="D535" s="5"/>
      <c r="E535" s="5"/>
      <c r="F535" s="15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2.75">
      <c r="A536" s="5"/>
      <c r="B536" s="5"/>
      <c r="C536" s="5"/>
      <c r="D536" s="5"/>
      <c r="E536" s="5"/>
      <c r="F536" s="15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2.75">
      <c r="A537" s="5"/>
      <c r="B537" s="5"/>
      <c r="C537" s="5"/>
      <c r="D537" s="5"/>
      <c r="E537" s="5"/>
      <c r="F537" s="15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2.75">
      <c r="A538" s="5"/>
      <c r="B538" s="5"/>
      <c r="C538" s="5"/>
      <c r="D538" s="5"/>
      <c r="E538" s="5"/>
      <c r="F538" s="15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2.75">
      <c r="A539" s="5"/>
      <c r="B539" s="5"/>
      <c r="C539" s="5"/>
      <c r="D539" s="5"/>
      <c r="E539" s="5"/>
      <c r="F539" s="15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2.75">
      <c r="A540" s="5"/>
      <c r="B540" s="5"/>
      <c r="C540" s="5"/>
      <c r="D540" s="5"/>
      <c r="E540" s="5"/>
      <c r="F540" s="15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2.75">
      <c r="A541" s="5"/>
      <c r="B541" s="5"/>
      <c r="C541" s="5"/>
      <c r="D541" s="5"/>
      <c r="E541" s="5"/>
      <c r="F541" s="15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2.75">
      <c r="A542" s="5"/>
      <c r="B542" s="5"/>
      <c r="C542" s="5"/>
      <c r="D542" s="5"/>
      <c r="E542" s="5"/>
      <c r="F542" s="15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2.75">
      <c r="A543" s="5"/>
      <c r="B543" s="5"/>
      <c r="C543" s="5"/>
      <c r="D543" s="5"/>
      <c r="E543" s="5"/>
      <c r="F543" s="15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2.75">
      <c r="A544" s="5"/>
      <c r="B544" s="5"/>
      <c r="C544" s="5"/>
      <c r="D544" s="5"/>
      <c r="E544" s="5"/>
      <c r="F544" s="15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2.75">
      <c r="A545" s="5"/>
      <c r="B545" s="5"/>
      <c r="C545" s="5"/>
      <c r="D545" s="5"/>
      <c r="E545" s="5"/>
      <c r="F545" s="15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2.75">
      <c r="A546" s="5"/>
      <c r="B546" s="5"/>
      <c r="C546" s="5"/>
      <c r="D546" s="5"/>
      <c r="E546" s="5"/>
      <c r="F546" s="15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2.75">
      <c r="A547" s="5"/>
      <c r="B547" s="5"/>
      <c r="C547" s="5"/>
      <c r="D547" s="5"/>
      <c r="E547" s="5"/>
      <c r="F547" s="15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2.75">
      <c r="A548" s="5"/>
      <c r="B548" s="5"/>
      <c r="C548" s="5"/>
      <c r="D548" s="5"/>
      <c r="E548" s="5"/>
      <c r="F548" s="15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2.75">
      <c r="A549" s="5"/>
      <c r="B549" s="5"/>
      <c r="C549" s="5"/>
      <c r="D549" s="5"/>
      <c r="E549" s="5"/>
      <c r="F549" s="15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2.75">
      <c r="A550" s="5"/>
      <c r="B550" s="5"/>
      <c r="C550" s="5"/>
      <c r="D550" s="5"/>
      <c r="E550" s="5"/>
      <c r="F550" s="15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2.75">
      <c r="A551" s="5"/>
      <c r="B551" s="5"/>
      <c r="C551" s="5"/>
      <c r="D551" s="5"/>
      <c r="E551" s="5"/>
      <c r="F551" s="15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2.75">
      <c r="A552" s="5"/>
      <c r="B552" s="5"/>
      <c r="C552" s="5"/>
      <c r="D552" s="5"/>
      <c r="E552" s="5"/>
      <c r="F552" s="15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2.75">
      <c r="A553" s="5"/>
      <c r="B553" s="5"/>
      <c r="C553" s="5"/>
      <c r="D553" s="5"/>
      <c r="E553" s="5"/>
      <c r="F553" s="15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2.75">
      <c r="A554" s="5"/>
      <c r="B554" s="5"/>
      <c r="C554" s="5"/>
      <c r="D554" s="5"/>
      <c r="E554" s="5"/>
      <c r="F554" s="15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2.75">
      <c r="A555" s="5"/>
      <c r="B555" s="5"/>
      <c r="C555" s="5"/>
      <c r="D555" s="5"/>
      <c r="E555" s="5"/>
      <c r="F555" s="15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2.75">
      <c r="A556" s="5"/>
      <c r="B556" s="5"/>
      <c r="C556" s="5"/>
      <c r="D556" s="5"/>
      <c r="E556" s="5"/>
      <c r="F556" s="15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2.75">
      <c r="A557" s="5"/>
      <c r="B557" s="5"/>
      <c r="C557" s="5"/>
      <c r="D557" s="5"/>
      <c r="E557" s="5"/>
      <c r="F557" s="15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2.75">
      <c r="A558" s="5"/>
      <c r="B558" s="5"/>
      <c r="C558" s="5"/>
      <c r="D558" s="5"/>
      <c r="E558" s="5"/>
      <c r="F558" s="15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2.75">
      <c r="A559" s="5"/>
      <c r="B559" s="5"/>
      <c r="C559" s="5"/>
      <c r="D559" s="5"/>
      <c r="E559" s="5"/>
      <c r="F559" s="15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2.75">
      <c r="A560" s="5"/>
      <c r="B560" s="5"/>
      <c r="C560" s="5"/>
      <c r="D560" s="5"/>
      <c r="E560" s="5"/>
      <c r="F560" s="15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2.75">
      <c r="A561" s="5"/>
      <c r="B561" s="5"/>
      <c r="C561" s="5"/>
      <c r="D561" s="5"/>
      <c r="E561" s="5"/>
      <c r="F561" s="15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2.75">
      <c r="A562" s="5"/>
      <c r="B562" s="5"/>
      <c r="C562" s="5"/>
      <c r="D562" s="5"/>
      <c r="E562" s="5"/>
      <c r="F562" s="15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2.75">
      <c r="A563" s="5"/>
      <c r="B563" s="5"/>
      <c r="C563" s="5"/>
      <c r="D563" s="5"/>
      <c r="E563" s="5"/>
      <c r="F563" s="15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2.75">
      <c r="A564" s="5"/>
      <c r="B564" s="5"/>
      <c r="C564" s="5"/>
      <c r="D564" s="5"/>
      <c r="E564" s="5"/>
      <c r="F564" s="15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2.75">
      <c r="A565" s="5"/>
      <c r="B565" s="5"/>
      <c r="C565" s="5"/>
      <c r="D565" s="5"/>
      <c r="E565" s="5"/>
      <c r="F565" s="15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2.75">
      <c r="A566" s="5"/>
      <c r="B566" s="5"/>
      <c r="C566" s="5"/>
      <c r="D566" s="5"/>
      <c r="E566" s="5"/>
      <c r="F566" s="15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2.75">
      <c r="A567" s="5"/>
      <c r="B567" s="5"/>
      <c r="C567" s="5"/>
      <c r="D567" s="5"/>
      <c r="E567" s="5"/>
      <c r="F567" s="15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2.75">
      <c r="A568" s="5"/>
      <c r="B568" s="5"/>
      <c r="C568" s="5"/>
      <c r="D568" s="5"/>
      <c r="E568" s="5"/>
      <c r="F568" s="15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2.75">
      <c r="A569" s="5"/>
      <c r="B569" s="5"/>
      <c r="C569" s="5"/>
      <c r="D569" s="5"/>
      <c r="E569" s="5"/>
      <c r="F569" s="15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2.75">
      <c r="A570" s="5"/>
      <c r="B570" s="5"/>
      <c r="C570" s="5"/>
      <c r="D570" s="5"/>
      <c r="E570" s="5"/>
      <c r="F570" s="15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2.75">
      <c r="A571" s="5"/>
      <c r="B571" s="5"/>
      <c r="C571" s="5"/>
      <c r="D571" s="5"/>
      <c r="E571" s="5"/>
      <c r="F571" s="15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2.75">
      <c r="A572" s="5"/>
      <c r="B572" s="5"/>
      <c r="C572" s="5"/>
      <c r="D572" s="5"/>
      <c r="E572" s="5"/>
      <c r="F572" s="15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2.75">
      <c r="A573" s="5"/>
      <c r="B573" s="5"/>
      <c r="C573" s="5"/>
      <c r="D573" s="5"/>
      <c r="E573" s="5"/>
      <c r="F573" s="15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2.75">
      <c r="A574" s="5"/>
      <c r="B574" s="5"/>
      <c r="C574" s="5"/>
      <c r="D574" s="5"/>
      <c r="E574" s="5"/>
      <c r="F574" s="15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2.75">
      <c r="A575" s="5"/>
      <c r="B575" s="5"/>
      <c r="C575" s="5"/>
      <c r="D575" s="5"/>
      <c r="E575" s="5"/>
      <c r="F575" s="15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2.75">
      <c r="A576" s="5"/>
      <c r="B576" s="5"/>
      <c r="C576" s="5"/>
      <c r="D576" s="5"/>
      <c r="E576" s="5"/>
      <c r="F576" s="15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2.75">
      <c r="A577" s="5"/>
      <c r="B577" s="5"/>
      <c r="C577" s="5"/>
      <c r="D577" s="5"/>
      <c r="E577" s="5"/>
      <c r="F577" s="15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2.75">
      <c r="A578" s="5"/>
      <c r="B578" s="5"/>
      <c r="C578" s="5"/>
      <c r="D578" s="5"/>
      <c r="E578" s="5"/>
      <c r="F578" s="15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2.75">
      <c r="A579" s="5"/>
      <c r="B579" s="5"/>
      <c r="C579" s="5"/>
      <c r="D579" s="5"/>
      <c r="E579" s="5"/>
      <c r="F579" s="15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2.75">
      <c r="A580" s="5"/>
      <c r="B580" s="5"/>
      <c r="C580" s="5"/>
      <c r="D580" s="5"/>
      <c r="E580" s="5"/>
      <c r="F580" s="15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2.75">
      <c r="A581" s="5"/>
      <c r="B581" s="5"/>
      <c r="C581" s="5"/>
      <c r="D581" s="5"/>
      <c r="E581" s="5"/>
      <c r="F581" s="15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2.75">
      <c r="A582" s="5"/>
      <c r="B582" s="5"/>
      <c r="C582" s="5"/>
      <c r="D582" s="5"/>
      <c r="E582" s="5"/>
      <c r="F582" s="15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2.75">
      <c r="A583" s="5"/>
      <c r="B583" s="5"/>
      <c r="C583" s="5"/>
      <c r="D583" s="5"/>
      <c r="E583" s="5"/>
      <c r="F583" s="15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2.75">
      <c r="A584" s="5"/>
      <c r="B584" s="5"/>
      <c r="C584" s="5"/>
      <c r="D584" s="5"/>
      <c r="E584" s="5"/>
      <c r="F584" s="15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2.75">
      <c r="A585" s="5"/>
      <c r="B585" s="5"/>
      <c r="C585" s="5"/>
      <c r="D585" s="5"/>
      <c r="E585" s="5"/>
      <c r="F585" s="15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2.75">
      <c r="A586" s="5"/>
      <c r="B586" s="5"/>
      <c r="C586" s="5"/>
      <c r="D586" s="5"/>
      <c r="E586" s="5"/>
      <c r="F586" s="15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2.75">
      <c r="A587" s="5"/>
      <c r="B587" s="5"/>
      <c r="C587" s="5"/>
      <c r="D587" s="5"/>
      <c r="E587" s="5"/>
      <c r="F587" s="15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2.75">
      <c r="A588" s="5"/>
      <c r="B588" s="5"/>
      <c r="C588" s="5"/>
      <c r="D588" s="5"/>
      <c r="E588" s="5"/>
      <c r="F588" s="15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2.75">
      <c r="A589" s="5"/>
      <c r="B589" s="5"/>
      <c r="C589" s="5"/>
      <c r="D589" s="5"/>
      <c r="E589" s="5"/>
      <c r="F589" s="15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2.75">
      <c r="A590" s="5"/>
      <c r="B590" s="5"/>
      <c r="C590" s="5"/>
      <c r="D590" s="5"/>
      <c r="E590" s="5"/>
      <c r="F590" s="15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2.75">
      <c r="A591" s="5"/>
      <c r="B591" s="5"/>
      <c r="C591" s="5"/>
      <c r="D591" s="5"/>
      <c r="E591" s="5"/>
      <c r="F591" s="15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2.75">
      <c r="A592" s="5"/>
      <c r="B592" s="5"/>
      <c r="C592" s="5"/>
      <c r="D592" s="5"/>
      <c r="E592" s="5"/>
      <c r="F592" s="15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2.75">
      <c r="A593" s="5"/>
      <c r="B593" s="5"/>
      <c r="C593" s="5"/>
      <c r="D593" s="5"/>
      <c r="E593" s="5"/>
      <c r="F593" s="15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2.75">
      <c r="A594" s="5"/>
      <c r="B594" s="5"/>
      <c r="C594" s="5"/>
      <c r="D594" s="5"/>
      <c r="E594" s="5"/>
      <c r="F594" s="15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2.75">
      <c r="A595" s="5"/>
      <c r="B595" s="5"/>
      <c r="C595" s="5"/>
      <c r="D595" s="5"/>
      <c r="E595" s="5"/>
      <c r="F595" s="15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2.75">
      <c r="A596" s="5"/>
      <c r="B596" s="5"/>
      <c r="C596" s="5"/>
      <c r="D596" s="5"/>
      <c r="E596" s="5"/>
      <c r="F596" s="15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2.75">
      <c r="A597" s="5"/>
      <c r="B597" s="5"/>
      <c r="C597" s="5"/>
      <c r="D597" s="5"/>
      <c r="E597" s="5"/>
      <c r="F597" s="15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2.75">
      <c r="A598" s="5"/>
      <c r="B598" s="5"/>
      <c r="C598" s="5"/>
      <c r="D598" s="5"/>
      <c r="E598" s="5"/>
      <c r="F598" s="15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2.75">
      <c r="A599" s="5"/>
      <c r="B599" s="5"/>
      <c r="C599" s="5"/>
      <c r="D599" s="5"/>
      <c r="E599" s="5"/>
      <c r="F599" s="15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2.75">
      <c r="A600" s="5"/>
      <c r="B600" s="5"/>
      <c r="C600" s="5"/>
      <c r="D600" s="5"/>
      <c r="E600" s="5"/>
      <c r="F600" s="15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2.75">
      <c r="A601" s="5"/>
      <c r="B601" s="5"/>
      <c r="C601" s="5"/>
      <c r="D601" s="5"/>
      <c r="E601" s="5"/>
      <c r="F601" s="15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2.75">
      <c r="A602" s="5"/>
      <c r="B602" s="5"/>
      <c r="C602" s="5"/>
      <c r="D602" s="5"/>
      <c r="E602" s="5"/>
      <c r="F602" s="15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2.75">
      <c r="A603" s="5"/>
      <c r="B603" s="5"/>
      <c r="C603" s="5"/>
      <c r="D603" s="5"/>
      <c r="E603" s="5"/>
      <c r="F603" s="15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2.75">
      <c r="A604" s="5"/>
      <c r="B604" s="5"/>
      <c r="C604" s="5"/>
      <c r="D604" s="5"/>
      <c r="E604" s="5"/>
      <c r="F604" s="15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2.75">
      <c r="A605" s="5"/>
      <c r="B605" s="5"/>
      <c r="C605" s="5"/>
      <c r="D605" s="5"/>
      <c r="E605" s="5"/>
      <c r="F605" s="15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2.75">
      <c r="A606" s="5"/>
      <c r="B606" s="5"/>
      <c r="C606" s="5"/>
      <c r="D606" s="5"/>
      <c r="E606" s="5"/>
      <c r="F606" s="15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2.75">
      <c r="A607" s="5"/>
      <c r="B607" s="5"/>
      <c r="C607" s="5"/>
      <c r="D607" s="5"/>
      <c r="E607" s="5"/>
      <c r="F607" s="15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2.75">
      <c r="A608" s="5"/>
      <c r="B608" s="5"/>
      <c r="C608" s="5"/>
      <c r="D608" s="5"/>
      <c r="E608" s="5"/>
      <c r="F608" s="15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2.75">
      <c r="A609" s="5"/>
      <c r="B609" s="5"/>
      <c r="C609" s="5"/>
      <c r="D609" s="5"/>
      <c r="E609" s="5"/>
      <c r="F609" s="15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2.75">
      <c r="A610" s="5"/>
      <c r="B610" s="5"/>
      <c r="C610" s="5"/>
      <c r="D610" s="5"/>
      <c r="E610" s="5"/>
      <c r="F610" s="15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2.75">
      <c r="A611" s="5"/>
      <c r="B611" s="5"/>
      <c r="C611" s="5"/>
      <c r="D611" s="5"/>
      <c r="E611" s="5"/>
      <c r="F611" s="15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2.75">
      <c r="A612" s="5"/>
      <c r="B612" s="5"/>
      <c r="C612" s="5"/>
      <c r="D612" s="5"/>
      <c r="E612" s="5"/>
      <c r="F612" s="15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2.75">
      <c r="A613" s="5"/>
      <c r="B613" s="5"/>
      <c r="C613" s="5"/>
      <c r="D613" s="5"/>
      <c r="E613" s="5"/>
      <c r="F613" s="15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2.75">
      <c r="A614" s="5"/>
      <c r="B614" s="5"/>
      <c r="C614" s="5"/>
      <c r="D614" s="5"/>
      <c r="E614" s="5"/>
      <c r="F614" s="15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2.75">
      <c r="A615" s="5"/>
      <c r="B615" s="5"/>
      <c r="C615" s="5"/>
      <c r="D615" s="5"/>
      <c r="E615" s="5"/>
      <c r="F615" s="15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2.75">
      <c r="A616" s="5"/>
      <c r="B616" s="5"/>
      <c r="C616" s="5"/>
      <c r="D616" s="5"/>
      <c r="E616" s="5"/>
      <c r="F616" s="15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2.75">
      <c r="A617" s="5"/>
      <c r="B617" s="5"/>
      <c r="C617" s="5"/>
      <c r="D617" s="5"/>
      <c r="E617" s="5"/>
      <c r="F617" s="15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2.75">
      <c r="A618" s="5"/>
      <c r="B618" s="5"/>
      <c r="C618" s="5"/>
      <c r="D618" s="5"/>
      <c r="E618" s="5"/>
      <c r="F618" s="15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2.75">
      <c r="A619" s="5"/>
      <c r="B619" s="5"/>
      <c r="C619" s="5"/>
      <c r="D619" s="5"/>
      <c r="E619" s="5"/>
      <c r="F619" s="15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2.75">
      <c r="A620" s="5"/>
      <c r="B620" s="5"/>
      <c r="C620" s="5"/>
      <c r="D620" s="5"/>
      <c r="E620" s="5"/>
      <c r="F620" s="15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2.75">
      <c r="A621" s="5"/>
      <c r="B621" s="5"/>
      <c r="C621" s="5"/>
      <c r="D621" s="5"/>
      <c r="E621" s="5"/>
      <c r="F621" s="15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2.75">
      <c r="A622" s="5"/>
      <c r="B622" s="5"/>
      <c r="C622" s="5"/>
      <c r="D622" s="5"/>
      <c r="E622" s="5"/>
      <c r="F622" s="15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2.75">
      <c r="A623" s="5"/>
      <c r="B623" s="5"/>
      <c r="C623" s="5"/>
      <c r="D623" s="5"/>
      <c r="E623" s="5"/>
      <c r="F623" s="15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2.75">
      <c r="A624" s="5"/>
      <c r="B624" s="5"/>
      <c r="C624" s="5"/>
      <c r="D624" s="5"/>
      <c r="E624" s="5"/>
      <c r="F624" s="15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2.75">
      <c r="A625" s="5"/>
      <c r="B625" s="5"/>
      <c r="C625" s="5"/>
      <c r="D625" s="5"/>
      <c r="E625" s="5"/>
      <c r="F625" s="15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2.75">
      <c r="A626" s="5"/>
      <c r="B626" s="5"/>
      <c r="C626" s="5"/>
      <c r="D626" s="5"/>
      <c r="E626" s="5"/>
      <c r="F626" s="15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2.75">
      <c r="A627" s="5"/>
      <c r="B627" s="5"/>
      <c r="C627" s="5"/>
      <c r="D627" s="5"/>
      <c r="E627" s="5"/>
      <c r="F627" s="15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2.75">
      <c r="A628" s="5"/>
      <c r="B628" s="5"/>
      <c r="C628" s="5"/>
      <c r="D628" s="5"/>
      <c r="E628" s="5"/>
      <c r="F628" s="15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2.75">
      <c r="A629" s="5"/>
      <c r="B629" s="5"/>
      <c r="C629" s="5"/>
      <c r="D629" s="5"/>
      <c r="E629" s="5"/>
      <c r="F629" s="15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2.75">
      <c r="A630" s="5"/>
      <c r="B630" s="5"/>
      <c r="C630" s="5"/>
      <c r="D630" s="5"/>
      <c r="E630" s="5"/>
      <c r="F630" s="15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2.75">
      <c r="A631" s="5"/>
      <c r="B631" s="5"/>
      <c r="C631" s="5"/>
      <c r="D631" s="5"/>
      <c r="E631" s="5"/>
      <c r="F631" s="15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2.75">
      <c r="A632" s="5"/>
      <c r="B632" s="5"/>
      <c r="C632" s="5"/>
      <c r="D632" s="5"/>
      <c r="E632" s="5"/>
      <c r="F632" s="15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2.75">
      <c r="A633" s="5"/>
      <c r="B633" s="5"/>
      <c r="C633" s="5"/>
      <c r="D633" s="5"/>
      <c r="E633" s="5"/>
      <c r="F633" s="15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2.75">
      <c r="A634" s="5"/>
      <c r="B634" s="5"/>
      <c r="C634" s="5"/>
      <c r="D634" s="5"/>
      <c r="E634" s="5"/>
      <c r="F634" s="15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2.75">
      <c r="A635" s="5"/>
      <c r="B635" s="5"/>
      <c r="C635" s="5"/>
      <c r="D635" s="5"/>
      <c r="E635" s="5"/>
      <c r="F635" s="15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2.75">
      <c r="A636" s="5"/>
      <c r="B636" s="5"/>
      <c r="C636" s="5"/>
      <c r="D636" s="5"/>
      <c r="E636" s="5"/>
      <c r="F636" s="15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2.75">
      <c r="A637" s="5"/>
      <c r="B637" s="5"/>
      <c r="C637" s="5"/>
      <c r="D637" s="5"/>
      <c r="E637" s="5"/>
      <c r="F637" s="15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2.75">
      <c r="A638" s="5"/>
      <c r="B638" s="5"/>
      <c r="C638" s="5"/>
      <c r="D638" s="5"/>
      <c r="E638" s="5"/>
      <c r="F638" s="15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2.75">
      <c r="A639" s="5"/>
      <c r="B639" s="5"/>
      <c r="C639" s="5"/>
      <c r="D639" s="5"/>
      <c r="E639" s="5"/>
      <c r="F639" s="15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2.75">
      <c r="A640" s="5"/>
      <c r="B640" s="5"/>
      <c r="C640" s="5"/>
      <c r="D640" s="5"/>
      <c r="E640" s="5"/>
      <c r="F640" s="15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2.75">
      <c r="A641" s="5"/>
      <c r="B641" s="5"/>
      <c r="C641" s="5"/>
      <c r="D641" s="5"/>
      <c r="E641" s="5"/>
      <c r="F641" s="15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2.75">
      <c r="A642" s="5"/>
      <c r="B642" s="5"/>
      <c r="C642" s="5"/>
      <c r="D642" s="5"/>
      <c r="E642" s="5"/>
      <c r="F642" s="15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2.75">
      <c r="A643" s="5"/>
      <c r="B643" s="5"/>
      <c r="C643" s="5"/>
      <c r="D643" s="5"/>
      <c r="E643" s="5"/>
      <c r="F643" s="15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2.75">
      <c r="A644" s="5"/>
      <c r="B644" s="5"/>
      <c r="C644" s="5"/>
      <c r="D644" s="5"/>
      <c r="E644" s="5"/>
      <c r="F644" s="15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2.75">
      <c r="A645" s="5"/>
      <c r="B645" s="5"/>
      <c r="C645" s="5"/>
      <c r="D645" s="5"/>
      <c r="E645" s="5"/>
      <c r="F645" s="15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2.75">
      <c r="A646" s="5"/>
      <c r="B646" s="5"/>
      <c r="C646" s="5"/>
      <c r="D646" s="5"/>
      <c r="E646" s="5"/>
      <c r="F646" s="15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2.75">
      <c r="A647" s="5"/>
      <c r="B647" s="5"/>
      <c r="C647" s="5"/>
      <c r="D647" s="5"/>
      <c r="E647" s="5"/>
      <c r="F647" s="15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2.75">
      <c r="A648" s="5"/>
      <c r="B648" s="5"/>
      <c r="C648" s="5"/>
      <c r="D648" s="5"/>
      <c r="E648" s="5"/>
      <c r="F648" s="15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2.75">
      <c r="A649" s="5"/>
      <c r="B649" s="5"/>
      <c r="C649" s="5"/>
      <c r="D649" s="5"/>
      <c r="E649" s="5"/>
      <c r="F649" s="15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2.75">
      <c r="A650" s="5"/>
      <c r="B650" s="5"/>
      <c r="C650" s="5"/>
      <c r="D650" s="5"/>
      <c r="E650" s="5"/>
      <c r="F650" s="15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2.75">
      <c r="A651" s="5"/>
      <c r="B651" s="5"/>
      <c r="C651" s="5"/>
      <c r="D651" s="5"/>
      <c r="E651" s="5"/>
      <c r="F651" s="15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2.75">
      <c r="A652" s="5"/>
      <c r="B652" s="5"/>
      <c r="C652" s="5"/>
      <c r="D652" s="5"/>
      <c r="E652" s="5"/>
      <c r="F652" s="15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2.75">
      <c r="A653" s="5"/>
      <c r="B653" s="5"/>
      <c r="C653" s="5"/>
      <c r="D653" s="5"/>
      <c r="E653" s="5"/>
      <c r="F653" s="15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2.75">
      <c r="A654" s="5"/>
      <c r="B654" s="5"/>
      <c r="C654" s="5"/>
      <c r="D654" s="5"/>
      <c r="E654" s="5"/>
      <c r="F654" s="15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2.75">
      <c r="A655" s="5"/>
      <c r="B655" s="5"/>
      <c r="C655" s="5"/>
      <c r="D655" s="5"/>
      <c r="E655" s="5"/>
      <c r="F655" s="15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2.75">
      <c r="A656" s="5"/>
      <c r="B656" s="5"/>
      <c r="C656" s="5"/>
      <c r="D656" s="5"/>
      <c r="E656" s="5"/>
      <c r="F656" s="15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2.75">
      <c r="A657" s="5"/>
      <c r="B657" s="5"/>
      <c r="C657" s="5"/>
      <c r="D657" s="5"/>
      <c r="E657" s="5"/>
      <c r="F657" s="15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2.75">
      <c r="A658" s="5"/>
      <c r="B658" s="5"/>
      <c r="C658" s="5"/>
      <c r="D658" s="5"/>
      <c r="E658" s="5"/>
      <c r="F658" s="15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2.75">
      <c r="A659" s="5"/>
      <c r="B659" s="5"/>
      <c r="C659" s="5"/>
      <c r="D659" s="5"/>
      <c r="E659" s="5"/>
      <c r="F659" s="15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2.75">
      <c r="A660" s="5"/>
      <c r="B660" s="5"/>
      <c r="C660" s="5"/>
      <c r="D660" s="5"/>
      <c r="E660" s="5"/>
      <c r="F660" s="15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2.75">
      <c r="A661" s="5"/>
      <c r="B661" s="5"/>
      <c r="C661" s="5"/>
      <c r="D661" s="5"/>
      <c r="E661" s="5"/>
      <c r="F661" s="15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2.75">
      <c r="A662" s="5"/>
      <c r="B662" s="5"/>
      <c r="C662" s="5"/>
      <c r="D662" s="5"/>
      <c r="E662" s="5"/>
      <c r="F662" s="15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2.75">
      <c r="A663" s="5"/>
      <c r="B663" s="5"/>
      <c r="C663" s="5"/>
      <c r="D663" s="5"/>
      <c r="E663" s="5"/>
      <c r="F663" s="15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2.75">
      <c r="A664" s="5"/>
      <c r="B664" s="5"/>
      <c r="C664" s="5"/>
      <c r="D664" s="5"/>
      <c r="E664" s="5"/>
      <c r="F664" s="15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2.75">
      <c r="A665" s="5"/>
      <c r="B665" s="5"/>
      <c r="C665" s="5"/>
      <c r="D665" s="5"/>
      <c r="E665" s="5"/>
      <c r="F665" s="15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2.75">
      <c r="A666" s="5"/>
      <c r="B666" s="5"/>
      <c r="C666" s="5"/>
      <c r="D666" s="5"/>
      <c r="E666" s="5"/>
      <c r="F666" s="15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2.75">
      <c r="A667" s="5"/>
      <c r="B667" s="5"/>
      <c r="C667" s="5"/>
      <c r="D667" s="5"/>
      <c r="E667" s="5"/>
      <c r="F667" s="15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2.75">
      <c r="A668" s="5"/>
      <c r="B668" s="5"/>
      <c r="C668" s="5"/>
      <c r="D668" s="5"/>
      <c r="E668" s="5"/>
      <c r="F668" s="15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2.75">
      <c r="A669" s="5"/>
      <c r="B669" s="5"/>
      <c r="C669" s="5"/>
      <c r="D669" s="5"/>
      <c r="E669" s="5"/>
      <c r="F669" s="15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2.75">
      <c r="A670" s="5"/>
      <c r="B670" s="5"/>
      <c r="C670" s="5"/>
      <c r="D670" s="5"/>
      <c r="E670" s="5"/>
      <c r="F670" s="15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2.75">
      <c r="A671" s="5"/>
      <c r="B671" s="5"/>
      <c r="C671" s="5"/>
      <c r="D671" s="5"/>
      <c r="E671" s="5"/>
      <c r="F671" s="15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2.75">
      <c r="A672" s="5"/>
      <c r="B672" s="5"/>
      <c r="C672" s="5"/>
      <c r="D672" s="5"/>
      <c r="E672" s="5"/>
      <c r="F672" s="15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2.75">
      <c r="A673" s="5"/>
      <c r="B673" s="5"/>
      <c r="C673" s="5"/>
      <c r="D673" s="5"/>
      <c r="E673" s="5"/>
      <c r="F673" s="15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2.75">
      <c r="A674" s="5"/>
      <c r="B674" s="5"/>
      <c r="C674" s="5"/>
      <c r="D674" s="5"/>
      <c r="E674" s="5"/>
      <c r="F674" s="15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2.75">
      <c r="A675" s="5"/>
      <c r="B675" s="5"/>
      <c r="C675" s="5"/>
      <c r="D675" s="5"/>
      <c r="E675" s="5"/>
      <c r="F675" s="15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2.75">
      <c r="A676" s="5"/>
      <c r="B676" s="5"/>
      <c r="C676" s="5"/>
      <c r="D676" s="5"/>
      <c r="E676" s="5"/>
      <c r="F676" s="15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2.75">
      <c r="A677" s="5"/>
      <c r="B677" s="5"/>
      <c r="C677" s="5"/>
      <c r="D677" s="5"/>
      <c r="E677" s="5"/>
      <c r="F677" s="15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2.75">
      <c r="A678" s="5"/>
      <c r="B678" s="5"/>
      <c r="C678" s="5"/>
      <c r="D678" s="5"/>
      <c r="E678" s="5"/>
      <c r="F678" s="15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2.75">
      <c r="A679" s="5"/>
      <c r="B679" s="5"/>
      <c r="C679" s="5"/>
      <c r="D679" s="5"/>
      <c r="E679" s="5"/>
      <c r="F679" s="15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2.75">
      <c r="A680" s="5"/>
      <c r="B680" s="5"/>
      <c r="C680" s="5"/>
      <c r="D680" s="5"/>
      <c r="E680" s="5"/>
      <c r="F680" s="15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2.75">
      <c r="A681" s="5"/>
      <c r="B681" s="5"/>
      <c r="C681" s="5"/>
      <c r="D681" s="5"/>
      <c r="E681" s="5"/>
      <c r="F681" s="15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2.75">
      <c r="A682" s="5"/>
      <c r="B682" s="5"/>
      <c r="C682" s="5"/>
      <c r="D682" s="5"/>
      <c r="E682" s="5"/>
      <c r="F682" s="15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2.75">
      <c r="A683" s="5"/>
      <c r="B683" s="5"/>
      <c r="C683" s="5"/>
      <c r="D683" s="5"/>
      <c r="E683" s="5"/>
      <c r="F683" s="15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2.75">
      <c r="A684" s="5"/>
      <c r="B684" s="5"/>
      <c r="C684" s="5"/>
      <c r="D684" s="5"/>
      <c r="E684" s="5"/>
      <c r="F684" s="15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2.75">
      <c r="A685" s="5"/>
      <c r="B685" s="5"/>
      <c r="C685" s="5"/>
      <c r="D685" s="5"/>
      <c r="E685" s="5"/>
      <c r="F685" s="15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2.75">
      <c r="A686" s="5"/>
      <c r="B686" s="5"/>
      <c r="C686" s="5"/>
      <c r="D686" s="5"/>
      <c r="E686" s="5"/>
      <c r="F686" s="15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2.75">
      <c r="A687" s="5"/>
      <c r="B687" s="5"/>
      <c r="C687" s="5"/>
      <c r="D687" s="5"/>
      <c r="E687" s="5"/>
      <c r="F687" s="15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2.75">
      <c r="A688" s="5"/>
      <c r="B688" s="5"/>
      <c r="C688" s="5"/>
      <c r="D688" s="5"/>
      <c r="E688" s="5"/>
      <c r="F688" s="15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2.75">
      <c r="A689" s="5"/>
      <c r="B689" s="5"/>
      <c r="C689" s="5"/>
      <c r="D689" s="5"/>
      <c r="E689" s="5"/>
      <c r="F689" s="15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2.75">
      <c r="A690" s="5"/>
      <c r="B690" s="5"/>
      <c r="C690" s="5"/>
      <c r="D690" s="5"/>
      <c r="E690" s="5"/>
      <c r="F690" s="15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2.75">
      <c r="A691" s="5"/>
      <c r="B691" s="5"/>
      <c r="C691" s="5"/>
      <c r="D691" s="5"/>
      <c r="E691" s="5"/>
      <c r="F691" s="15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2.75">
      <c r="A692" s="5"/>
      <c r="B692" s="5"/>
      <c r="C692" s="5"/>
      <c r="D692" s="5"/>
      <c r="E692" s="5"/>
      <c r="F692" s="15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2.75">
      <c r="A693" s="5"/>
      <c r="B693" s="5"/>
      <c r="C693" s="5"/>
      <c r="D693" s="5"/>
      <c r="E693" s="5"/>
      <c r="F693" s="15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2.75">
      <c r="A694" s="5"/>
      <c r="B694" s="5"/>
      <c r="C694" s="5"/>
      <c r="D694" s="5"/>
      <c r="E694" s="5"/>
      <c r="F694" s="15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2.75">
      <c r="A695" s="5"/>
      <c r="B695" s="5"/>
      <c r="C695" s="5"/>
      <c r="D695" s="5"/>
      <c r="E695" s="5"/>
      <c r="F695" s="15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2.75">
      <c r="A696" s="5"/>
      <c r="B696" s="5"/>
      <c r="C696" s="5"/>
      <c r="D696" s="5"/>
      <c r="E696" s="5"/>
      <c r="F696" s="15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2.75">
      <c r="A697" s="5"/>
      <c r="B697" s="5"/>
      <c r="C697" s="5"/>
      <c r="D697" s="5"/>
      <c r="E697" s="5"/>
      <c r="F697" s="15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2.75">
      <c r="A698" s="5"/>
      <c r="B698" s="5"/>
      <c r="C698" s="5"/>
      <c r="D698" s="5"/>
      <c r="E698" s="5"/>
      <c r="F698" s="15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2.75">
      <c r="A699" s="5"/>
      <c r="B699" s="5"/>
      <c r="C699" s="5"/>
      <c r="D699" s="5"/>
      <c r="E699" s="5"/>
      <c r="F699" s="15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2.75">
      <c r="A700" s="5"/>
      <c r="B700" s="5"/>
      <c r="C700" s="5"/>
      <c r="D700" s="5"/>
      <c r="E700" s="5"/>
      <c r="F700" s="15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2.75">
      <c r="A701" s="5"/>
      <c r="B701" s="5"/>
      <c r="C701" s="5"/>
      <c r="D701" s="5"/>
      <c r="E701" s="5"/>
      <c r="F701" s="15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2.75">
      <c r="A702" s="5"/>
      <c r="B702" s="5"/>
      <c r="C702" s="5"/>
      <c r="D702" s="5"/>
      <c r="E702" s="5"/>
      <c r="F702" s="15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2.75">
      <c r="A703" s="5"/>
      <c r="B703" s="5"/>
      <c r="C703" s="5"/>
      <c r="D703" s="5"/>
      <c r="E703" s="5"/>
      <c r="F703" s="15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2.75">
      <c r="A704" s="5"/>
      <c r="B704" s="5"/>
      <c r="C704" s="5"/>
      <c r="D704" s="5"/>
      <c r="E704" s="5"/>
      <c r="F704" s="15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2.75">
      <c r="A705" s="5"/>
      <c r="B705" s="5"/>
      <c r="C705" s="5"/>
      <c r="D705" s="5"/>
      <c r="E705" s="5"/>
      <c r="F705" s="15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2.75">
      <c r="A706" s="5"/>
      <c r="B706" s="5"/>
      <c r="C706" s="5"/>
      <c r="D706" s="5"/>
      <c r="E706" s="5"/>
      <c r="F706" s="15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2.75">
      <c r="A707" s="5"/>
      <c r="B707" s="5"/>
      <c r="C707" s="5"/>
      <c r="D707" s="5"/>
      <c r="E707" s="5"/>
      <c r="F707" s="15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2.75">
      <c r="A708" s="5"/>
      <c r="B708" s="5"/>
      <c r="C708" s="5"/>
      <c r="D708" s="5"/>
      <c r="E708" s="5"/>
      <c r="F708" s="15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2.75">
      <c r="A709" s="5"/>
      <c r="B709" s="5"/>
      <c r="C709" s="5"/>
      <c r="D709" s="5"/>
      <c r="E709" s="5"/>
      <c r="F709" s="15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2.75">
      <c r="A710" s="5"/>
      <c r="B710" s="5"/>
      <c r="C710" s="5"/>
      <c r="D710" s="5"/>
      <c r="E710" s="5"/>
      <c r="F710" s="15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2.75">
      <c r="A711" s="5"/>
      <c r="B711" s="5"/>
      <c r="C711" s="5"/>
      <c r="D711" s="5"/>
      <c r="E711" s="5"/>
      <c r="F711" s="15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2.75">
      <c r="A712" s="5"/>
      <c r="B712" s="5"/>
      <c r="C712" s="5"/>
      <c r="D712" s="5"/>
      <c r="E712" s="5"/>
      <c r="F712" s="15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2.75">
      <c r="A713" s="5"/>
      <c r="B713" s="5"/>
      <c r="C713" s="5"/>
      <c r="D713" s="5"/>
      <c r="E713" s="5"/>
      <c r="F713" s="15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2.75">
      <c r="A714" s="5"/>
      <c r="B714" s="5"/>
      <c r="C714" s="5"/>
      <c r="D714" s="5"/>
      <c r="E714" s="5"/>
      <c r="F714" s="15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2.75">
      <c r="A715" s="5"/>
      <c r="B715" s="5"/>
      <c r="C715" s="5"/>
      <c r="D715" s="5"/>
      <c r="E715" s="5"/>
      <c r="F715" s="15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2.75">
      <c r="A716" s="5"/>
      <c r="B716" s="5"/>
      <c r="C716" s="5"/>
      <c r="D716" s="5"/>
      <c r="E716" s="5"/>
      <c r="F716" s="15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2.75">
      <c r="A717" s="5"/>
      <c r="B717" s="5"/>
      <c r="C717" s="5"/>
      <c r="D717" s="5"/>
      <c r="E717" s="5"/>
      <c r="F717" s="15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2.75">
      <c r="A718" s="5"/>
      <c r="B718" s="5"/>
      <c r="C718" s="5"/>
      <c r="D718" s="5"/>
      <c r="E718" s="5"/>
      <c r="F718" s="15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2.75">
      <c r="A719" s="5"/>
      <c r="B719" s="5"/>
      <c r="C719" s="5"/>
      <c r="D719" s="5"/>
      <c r="E719" s="5"/>
      <c r="F719" s="15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2.75">
      <c r="A720" s="5"/>
      <c r="B720" s="5"/>
      <c r="C720" s="5"/>
      <c r="D720" s="5"/>
      <c r="E720" s="5"/>
      <c r="F720" s="15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2.75">
      <c r="A721" s="5"/>
      <c r="B721" s="5"/>
      <c r="C721" s="5"/>
      <c r="D721" s="5"/>
      <c r="E721" s="5"/>
      <c r="F721" s="15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2.75">
      <c r="A722" s="5"/>
      <c r="B722" s="5"/>
      <c r="C722" s="5"/>
      <c r="D722" s="5"/>
      <c r="E722" s="5"/>
      <c r="F722" s="15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2.75">
      <c r="A723" s="5"/>
      <c r="B723" s="5"/>
      <c r="C723" s="5"/>
      <c r="D723" s="5"/>
      <c r="E723" s="5"/>
      <c r="F723" s="15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2.75">
      <c r="A724" s="5"/>
      <c r="B724" s="5"/>
      <c r="C724" s="5"/>
      <c r="D724" s="5"/>
      <c r="E724" s="5"/>
      <c r="F724" s="15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2.75">
      <c r="A725" s="5"/>
      <c r="B725" s="5"/>
      <c r="C725" s="5"/>
      <c r="D725" s="5"/>
      <c r="E725" s="5"/>
      <c r="F725" s="15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2.75">
      <c r="A726" s="5"/>
      <c r="B726" s="5"/>
      <c r="C726" s="5"/>
      <c r="D726" s="5"/>
      <c r="E726" s="5"/>
      <c r="F726" s="15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2.75">
      <c r="A727" s="5"/>
      <c r="B727" s="5"/>
      <c r="C727" s="5"/>
      <c r="D727" s="5"/>
      <c r="E727" s="5"/>
      <c r="F727" s="15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2.75">
      <c r="A728" s="5"/>
      <c r="B728" s="5"/>
      <c r="C728" s="5"/>
      <c r="D728" s="5"/>
      <c r="E728" s="5"/>
      <c r="F728" s="15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2.75">
      <c r="A729" s="5"/>
      <c r="B729" s="5"/>
      <c r="C729" s="5"/>
      <c r="D729" s="5"/>
      <c r="E729" s="5"/>
      <c r="F729" s="15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2.75">
      <c r="A730" s="5"/>
      <c r="B730" s="5"/>
      <c r="C730" s="5"/>
      <c r="D730" s="5"/>
      <c r="E730" s="5"/>
      <c r="F730" s="15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2.75">
      <c r="A731" s="5"/>
      <c r="B731" s="5"/>
      <c r="C731" s="5"/>
      <c r="D731" s="5"/>
      <c r="E731" s="5"/>
      <c r="F731" s="15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2.75">
      <c r="A732" s="5"/>
      <c r="B732" s="5"/>
      <c r="C732" s="5"/>
      <c r="D732" s="5"/>
      <c r="E732" s="5"/>
      <c r="F732" s="15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2.75">
      <c r="A733" s="5"/>
      <c r="B733" s="5"/>
      <c r="C733" s="5"/>
      <c r="D733" s="5"/>
      <c r="E733" s="5"/>
      <c r="F733" s="15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2.75">
      <c r="A734" s="5"/>
      <c r="B734" s="5"/>
      <c r="C734" s="5"/>
      <c r="D734" s="5"/>
      <c r="E734" s="5"/>
      <c r="F734" s="15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2.75">
      <c r="A735" s="5"/>
      <c r="B735" s="5"/>
      <c r="C735" s="5"/>
      <c r="D735" s="5"/>
      <c r="E735" s="5"/>
      <c r="F735" s="15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2.75">
      <c r="A736" s="5"/>
      <c r="B736" s="5"/>
      <c r="C736" s="5"/>
      <c r="D736" s="5"/>
      <c r="E736" s="5"/>
      <c r="F736" s="15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2.75">
      <c r="A737" s="5"/>
      <c r="B737" s="5"/>
      <c r="C737" s="5"/>
      <c r="D737" s="5"/>
      <c r="E737" s="5"/>
      <c r="F737" s="15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2.75">
      <c r="A738" s="5"/>
      <c r="B738" s="5"/>
      <c r="C738" s="5"/>
      <c r="D738" s="5"/>
      <c r="E738" s="5"/>
      <c r="F738" s="15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2.75">
      <c r="A739" s="5"/>
      <c r="B739" s="5"/>
      <c r="C739" s="5"/>
      <c r="D739" s="5"/>
      <c r="E739" s="5"/>
      <c r="F739" s="15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2.75">
      <c r="A740" s="5"/>
      <c r="B740" s="5"/>
      <c r="C740" s="5"/>
      <c r="D740" s="5"/>
      <c r="E740" s="5"/>
      <c r="F740" s="15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2.75">
      <c r="A741" s="5"/>
      <c r="B741" s="5"/>
      <c r="C741" s="5"/>
      <c r="D741" s="5"/>
      <c r="E741" s="5"/>
      <c r="F741" s="15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2.75">
      <c r="A742" s="5"/>
      <c r="B742" s="5"/>
      <c r="C742" s="5"/>
      <c r="D742" s="5"/>
      <c r="E742" s="5"/>
      <c r="F742" s="15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2.75">
      <c r="A743" s="5"/>
      <c r="B743" s="5"/>
      <c r="C743" s="5"/>
      <c r="D743" s="5"/>
      <c r="E743" s="5"/>
      <c r="F743" s="15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2.75">
      <c r="A744" s="5"/>
      <c r="B744" s="5"/>
      <c r="C744" s="5"/>
      <c r="D744" s="5"/>
      <c r="E744" s="5"/>
      <c r="F744" s="15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2.75">
      <c r="A745" s="5"/>
      <c r="B745" s="5"/>
      <c r="C745" s="5"/>
      <c r="D745" s="5"/>
      <c r="E745" s="5"/>
      <c r="F745" s="15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2.75">
      <c r="A746" s="5"/>
      <c r="B746" s="5"/>
      <c r="C746" s="5"/>
      <c r="D746" s="5"/>
      <c r="E746" s="5"/>
      <c r="F746" s="15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2.75">
      <c r="A747" s="5"/>
      <c r="B747" s="5"/>
      <c r="C747" s="5"/>
      <c r="D747" s="5"/>
      <c r="E747" s="5"/>
      <c r="F747" s="15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2.75">
      <c r="A748" s="5"/>
      <c r="B748" s="5"/>
      <c r="C748" s="5"/>
      <c r="D748" s="5"/>
      <c r="E748" s="5"/>
      <c r="F748" s="15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2.75">
      <c r="A749" s="5"/>
      <c r="B749" s="5"/>
      <c r="C749" s="5"/>
      <c r="D749" s="5"/>
      <c r="E749" s="5"/>
      <c r="F749" s="15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2.75">
      <c r="A750" s="5"/>
      <c r="B750" s="5"/>
      <c r="C750" s="5"/>
      <c r="D750" s="5"/>
      <c r="E750" s="5"/>
      <c r="F750" s="15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2.75">
      <c r="A751" s="5"/>
      <c r="B751" s="5"/>
      <c r="C751" s="5"/>
      <c r="D751" s="5"/>
      <c r="E751" s="5"/>
      <c r="F751" s="15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2.75">
      <c r="A752" s="5"/>
      <c r="B752" s="5"/>
      <c r="C752" s="5"/>
      <c r="D752" s="5"/>
      <c r="E752" s="5"/>
      <c r="F752" s="15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2.75">
      <c r="A753" s="5"/>
      <c r="B753" s="5"/>
      <c r="C753" s="5"/>
      <c r="D753" s="5"/>
      <c r="E753" s="5"/>
      <c r="F753" s="15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2.75">
      <c r="A754" s="5"/>
      <c r="B754" s="5"/>
      <c r="C754" s="5"/>
      <c r="D754" s="5"/>
      <c r="E754" s="5"/>
      <c r="F754" s="15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2.75">
      <c r="A755" s="5"/>
      <c r="B755" s="5"/>
      <c r="C755" s="5"/>
      <c r="D755" s="5"/>
      <c r="E755" s="5"/>
      <c r="F755" s="15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2.75">
      <c r="A756" s="5"/>
      <c r="B756" s="5"/>
      <c r="C756" s="5"/>
      <c r="D756" s="5"/>
      <c r="E756" s="5"/>
      <c r="F756" s="15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2.75">
      <c r="A757" s="5"/>
      <c r="B757" s="5"/>
      <c r="C757" s="5"/>
      <c r="D757" s="5"/>
      <c r="E757" s="5"/>
      <c r="F757" s="15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2.75">
      <c r="A758" s="5"/>
      <c r="B758" s="5"/>
      <c r="C758" s="5"/>
      <c r="D758" s="5"/>
      <c r="E758" s="5"/>
      <c r="F758" s="15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2.75">
      <c r="A759" s="5"/>
      <c r="B759" s="5"/>
      <c r="C759" s="5"/>
      <c r="D759" s="5"/>
      <c r="E759" s="5"/>
      <c r="F759" s="15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2.75">
      <c r="A760" s="5"/>
      <c r="B760" s="5"/>
      <c r="C760" s="5"/>
      <c r="D760" s="5"/>
      <c r="E760" s="5"/>
      <c r="F760" s="15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2.75">
      <c r="A761" s="5"/>
      <c r="B761" s="5"/>
      <c r="C761" s="5"/>
      <c r="D761" s="5"/>
      <c r="E761" s="5"/>
      <c r="F761" s="15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2.75">
      <c r="A762" s="5"/>
      <c r="B762" s="5"/>
      <c r="C762" s="5"/>
      <c r="D762" s="5"/>
      <c r="E762" s="5"/>
      <c r="F762" s="15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2.75">
      <c r="A763" s="5"/>
      <c r="B763" s="5"/>
      <c r="C763" s="5"/>
      <c r="D763" s="5"/>
      <c r="E763" s="5"/>
      <c r="F763" s="15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2.75">
      <c r="A764" s="5"/>
      <c r="B764" s="5"/>
      <c r="C764" s="5"/>
      <c r="D764" s="5"/>
      <c r="E764" s="5"/>
      <c r="F764" s="15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2.75">
      <c r="A765" s="5"/>
      <c r="B765" s="5"/>
      <c r="C765" s="5"/>
      <c r="D765" s="5"/>
      <c r="E765" s="5"/>
      <c r="F765" s="15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2.75">
      <c r="A766" s="5"/>
      <c r="B766" s="5"/>
      <c r="C766" s="5"/>
      <c r="D766" s="5"/>
      <c r="E766" s="5"/>
      <c r="F766" s="15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2.75">
      <c r="A767" s="5"/>
      <c r="B767" s="5"/>
      <c r="C767" s="5"/>
      <c r="D767" s="5"/>
      <c r="E767" s="5"/>
      <c r="F767" s="15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2.75">
      <c r="A768" s="5"/>
      <c r="B768" s="5"/>
      <c r="C768" s="5"/>
      <c r="D768" s="5"/>
      <c r="E768" s="5"/>
      <c r="F768" s="15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2.75">
      <c r="A769" s="5"/>
      <c r="B769" s="5"/>
      <c r="C769" s="5"/>
      <c r="D769" s="5"/>
      <c r="E769" s="5"/>
      <c r="F769" s="15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2.75">
      <c r="A770" s="5"/>
      <c r="B770" s="5"/>
      <c r="C770" s="5"/>
      <c r="D770" s="5"/>
      <c r="E770" s="5"/>
      <c r="F770" s="15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2.75">
      <c r="A771" s="5"/>
      <c r="B771" s="5"/>
      <c r="C771" s="5"/>
      <c r="D771" s="5"/>
      <c r="E771" s="5"/>
      <c r="F771" s="15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2.75">
      <c r="A772" s="5"/>
      <c r="B772" s="5"/>
      <c r="C772" s="5"/>
      <c r="D772" s="5"/>
      <c r="E772" s="5"/>
      <c r="F772" s="15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2.75">
      <c r="A773" s="5"/>
      <c r="B773" s="5"/>
      <c r="C773" s="5"/>
      <c r="D773" s="5"/>
      <c r="E773" s="5"/>
      <c r="F773" s="15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2.75">
      <c r="A774" s="5"/>
      <c r="B774" s="5"/>
      <c r="C774" s="5"/>
      <c r="D774" s="5"/>
      <c r="E774" s="5"/>
      <c r="F774" s="15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2.75">
      <c r="A775" s="5"/>
      <c r="B775" s="5"/>
      <c r="C775" s="5"/>
      <c r="D775" s="5"/>
      <c r="E775" s="5"/>
      <c r="F775" s="15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2.75">
      <c r="A776" s="5"/>
      <c r="B776" s="5"/>
      <c r="C776" s="5"/>
      <c r="D776" s="5"/>
      <c r="E776" s="5"/>
      <c r="F776" s="15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2.75">
      <c r="A777" s="5"/>
      <c r="B777" s="5"/>
      <c r="C777" s="5"/>
      <c r="D777" s="5"/>
      <c r="E777" s="5"/>
      <c r="F777" s="15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2.75">
      <c r="A778" s="5"/>
      <c r="B778" s="5"/>
      <c r="C778" s="5"/>
      <c r="D778" s="5"/>
      <c r="E778" s="5"/>
      <c r="F778" s="15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2.75">
      <c r="A779" s="5"/>
      <c r="B779" s="5"/>
      <c r="C779" s="5"/>
      <c r="D779" s="5"/>
      <c r="E779" s="5"/>
      <c r="F779" s="15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2.75">
      <c r="A780" s="5"/>
      <c r="B780" s="5"/>
      <c r="C780" s="5"/>
      <c r="D780" s="5"/>
      <c r="E780" s="5"/>
      <c r="F780" s="15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2.75">
      <c r="A781" s="5"/>
      <c r="B781" s="5"/>
      <c r="C781" s="5"/>
      <c r="D781" s="5"/>
      <c r="E781" s="5"/>
      <c r="F781" s="15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2.75">
      <c r="A782" s="5"/>
      <c r="B782" s="5"/>
      <c r="C782" s="5"/>
      <c r="D782" s="5"/>
      <c r="E782" s="5"/>
      <c r="F782" s="15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2.75">
      <c r="A783" s="5"/>
      <c r="B783" s="5"/>
      <c r="C783" s="5"/>
      <c r="D783" s="5"/>
      <c r="E783" s="5"/>
      <c r="F783" s="15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2.75">
      <c r="A784" s="5"/>
      <c r="B784" s="5"/>
      <c r="C784" s="5"/>
      <c r="D784" s="5"/>
      <c r="E784" s="5"/>
      <c r="F784" s="15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2.75">
      <c r="A785" s="5"/>
      <c r="B785" s="5"/>
      <c r="C785" s="5"/>
      <c r="D785" s="5"/>
      <c r="E785" s="5"/>
      <c r="F785" s="15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2.75">
      <c r="A786" s="5"/>
      <c r="B786" s="5"/>
      <c r="C786" s="5"/>
      <c r="D786" s="5"/>
      <c r="E786" s="5"/>
      <c r="F786" s="15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2.75">
      <c r="A787" s="5"/>
      <c r="B787" s="5"/>
      <c r="C787" s="5"/>
      <c r="D787" s="5"/>
      <c r="E787" s="5"/>
      <c r="F787" s="15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2.75">
      <c r="A788" s="5"/>
      <c r="B788" s="5"/>
      <c r="C788" s="5"/>
      <c r="D788" s="5"/>
      <c r="E788" s="5"/>
      <c r="F788" s="15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2.75">
      <c r="A789" s="5"/>
      <c r="B789" s="5"/>
      <c r="C789" s="5"/>
      <c r="D789" s="5"/>
      <c r="E789" s="5"/>
      <c r="F789" s="15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2.75">
      <c r="A790" s="5"/>
      <c r="B790" s="5"/>
      <c r="C790" s="5"/>
      <c r="D790" s="5"/>
      <c r="E790" s="5"/>
      <c r="F790" s="15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2.75">
      <c r="A791" s="5"/>
      <c r="B791" s="5"/>
      <c r="C791" s="5"/>
      <c r="D791" s="5"/>
      <c r="E791" s="5"/>
      <c r="F791" s="15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2.75">
      <c r="A792" s="5"/>
      <c r="B792" s="5"/>
      <c r="C792" s="5"/>
      <c r="D792" s="5"/>
      <c r="E792" s="5"/>
      <c r="F792" s="15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2.75">
      <c r="A793" s="5"/>
      <c r="B793" s="5"/>
      <c r="C793" s="5"/>
      <c r="D793" s="5"/>
      <c r="E793" s="5"/>
      <c r="F793" s="15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2.75">
      <c r="A794" s="5"/>
      <c r="B794" s="5"/>
      <c r="C794" s="5"/>
      <c r="D794" s="5"/>
      <c r="E794" s="5"/>
      <c r="F794" s="15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2.75">
      <c r="A795" s="5"/>
      <c r="B795" s="5"/>
      <c r="C795" s="5"/>
      <c r="D795" s="5"/>
      <c r="E795" s="5"/>
      <c r="F795" s="15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2.75">
      <c r="A796" s="5"/>
      <c r="B796" s="5"/>
      <c r="C796" s="5"/>
      <c r="D796" s="5"/>
      <c r="E796" s="5"/>
      <c r="F796" s="15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2.75">
      <c r="A797" s="5"/>
      <c r="B797" s="5"/>
      <c r="C797" s="5"/>
      <c r="D797" s="5"/>
      <c r="E797" s="5"/>
      <c r="F797" s="15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2.75">
      <c r="A798" s="5"/>
      <c r="B798" s="5"/>
      <c r="C798" s="5"/>
      <c r="D798" s="5"/>
      <c r="E798" s="5"/>
      <c r="F798" s="15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2.75">
      <c r="A799" s="5"/>
      <c r="B799" s="5"/>
      <c r="C799" s="5"/>
      <c r="D799" s="5"/>
      <c r="E799" s="5"/>
      <c r="F799" s="15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2.75">
      <c r="A800" s="5"/>
      <c r="B800" s="5"/>
      <c r="C800" s="5"/>
      <c r="D800" s="5"/>
      <c r="E800" s="5"/>
      <c r="F800" s="15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2.75">
      <c r="A801" s="5"/>
      <c r="B801" s="5"/>
      <c r="C801" s="5"/>
      <c r="D801" s="5"/>
      <c r="E801" s="5"/>
      <c r="F801" s="15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2.75">
      <c r="A802" s="5"/>
      <c r="B802" s="5"/>
      <c r="C802" s="5"/>
      <c r="D802" s="5"/>
      <c r="E802" s="5"/>
      <c r="F802" s="15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2.75">
      <c r="A803" s="5"/>
      <c r="B803" s="5"/>
      <c r="C803" s="5"/>
      <c r="D803" s="5"/>
      <c r="E803" s="5"/>
      <c r="F803" s="15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2.75">
      <c r="A804" s="5"/>
      <c r="B804" s="5"/>
      <c r="C804" s="5"/>
      <c r="D804" s="5"/>
      <c r="E804" s="5"/>
      <c r="F804" s="15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2.75">
      <c r="A805" s="5"/>
      <c r="B805" s="5"/>
      <c r="C805" s="5"/>
      <c r="D805" s="5"/>
      <c r="E805" s="5"/>
      <c r="F805" s="15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2.75">
      <c r="A806" s="5"/>
      <c r="B806" s="5"/>
      <c r="C806" s="5"/>
      <c r="D806" s="5"/>
      <c r="E806" s="5"/>
      <c r="F806" s="15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2.75">
      <c r="A807" s="5"/>
      <c r="B807" s="5"/>
      <c r="C807" s="5"/>
      <c r="D807" s="5"/>
      <c r="E807" s="5"/>
      <c r="F807" s="15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2.75">
      <c r="A808" s="5"/>
      <c r="B808" s="5"/>
      <c r="C808" s="5"/>
      <c r="D808" s="5"/>
      <c r="E808" s="5"/>
      <c r="F808" s="15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2.75">
      <c r="A809" s="5"/>
      <c r="B809" s="5"/>
      <c r="C809" s="5"/>
      <c r="D809" s="5"/>
      <c r="E809" s="5"/>
      <c r="F809" s="15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2.75">
      <c r="A810" s="5"/>
      <c r="B810" s="5"/>
      <c r="C810" s="5"/>
      <c r="D810" s="5"/>
      <c r="E810" s="5"/>
      <c r="F810" s="15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2.75">
      <c r="A811" s="5"/>
      <c r="B811" s="5"/>
      <c r="C811" s="5"/>
      <c r="D811" s="5"/>
      <c r="E811" s="5"/>
      <c r="F811" s="15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2.75">
      <c r="A812" s="5"/>
      <c r="B812" s="5"/>
      <c r="C812" s="5"/>
      <c r="D812" s="5"/>
      <c r="E812" s="5"/>
      <c r="F812" s="15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2.75">
      <c r="A813" s="5"/>
      <c r="B813" s="5"/>
      <c r="C813" s="5"/>
      <c r="D813" s="5"/>
      <c r="E813" s="5"/>
      <c r="F813" s="15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2.75">
      <c r="A814" s="5"/>
      <c r="B814" s="5"/>
      <c r="C814" s="5"/>
      <c r="D814" s="5"/>
      <c r="E814" s="5"/>
      <c r="F814" s="15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2.75">
      <c r="A815" s="5"/>
      <c r="B815" s="5"/>
      <c r="C815" s="5"/>
      <c r="D815" s="5"/>
      <c r="E815" s="5"/>
      <c r="F815" s="15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2.75">
      <c r="A816" s="5"/>
      <c r="B816" s="5"/>
      <c r="C816" s="5"/>
      <c r="D816" s="5"/>
      <c r="E816" s="5"/>
      <c r="F816" s="15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2.75">
      <c r="A817" s="5"/>
      <c r="B817" s="5"/>
      <c r="C817" s="5"/>
      <c r="D817" s="5"/>
      <c r="E817" s="5"/>
      <c r="F817" s="15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2.75">
      <c r="A818" s="5"/>
      <c r="B818" s="5"/>
      <c r="C818" s="5"/>
      <c r="D818" s="5"/>
      <c r="E818" s="5"/>
      <c r="F818" s="15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2.75">
      <c r="A819" s="5"/>
      <c r="B819" s="5"/>
      <c r="C819" s="5"/>
      <c r="D819" s="5"/>
      <c r="E819" s="5"/>
      <c r="F819" s="15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2.75">
      <c r="A820" s="5"/>
      <c r="B820" s="5"/>
      <c r="C820" s="5"/>
      <c r="D820" s="5"/>
      <c r="E820" s="5"/>
      <c r="F820" s="15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2.75">
      <c r="A821" s="5"/>
      <c r="B821" s="5"/>
      <c r="C821" s="5"/>
      <c r="D821" s="5"/>
      <c r="E821" s="5"/>
      <c r="F821" s="15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2.75">
      <c r="A822" s="5"/>
      <c r="B822" s="5"/>
      <c r="C822" s="5"/>
      <c r="D822" s="5"/>
      <c r="E822" s="5"/>
      <c r="F822" s="15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2.75">
      <c r="A823" s="5"/>
      <c r="B823" s="5"/>
      <c r="C823" s="5"/>
      <c r="D823" s="5"/>
      <c r="E823" s="5"/>
      <c r="F823" s="15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2.75">
      <c r="A824" s="5"/>
      <c r="B824" s="5"/>
      <c r="C824" s="5"/>
      <c r="D824" s="5"/>
      <c r="E824" s="5"/>
      <c r="F824" s="15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2.75">
      <c r="A825" s="5"/>
      <c r="B825" s="5"/>
      <c r="C825" s="5"/>
      <c r="D825" s="5"/>
      <c r="E825" s="5"/>
      <c r="F825" s="15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2.75">
      <c r="A826" s="5"/>
      <c r="B826" s="5"/>
      <c r="C826" s="5"/>
      <c r="D826" s="5"/>
      <c r="E826" s="5"/>
      <c r="F826" s="15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2.75">
      <c r="A827" s="5"/>
      <c r="B827" s="5"/>
      <c r="C827" s="5"/>
      <c r="D827" s="5"/>
      <c r="E827" s="5"/>
      <c r="F827" s="15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2.75">
      <c r="A828" s="5"/>
      <c r="B828" s="5"/>
      <c r="C828" s="5"/>
      <c r="D828" s="5"/>
      <c r="E828" s="5"/>
      <c r="F828" s="15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2.75">
      <c r="A829" s="5"/>
      <c r="B829" s="5"/>
      <c r="C829" s="5"/>
      <c r="D829" s="5"/>
      <c r="E829" s="5"/>
      <c r="F829" s="15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2.75">
      <c r="A830" s="5"/>
      <c r="B830" s="5"/>
      <c r="C830" s="5"/>
      <c r="D830" s="5"/>
      <c r="E830" s="5"/>
      <c r="F830" s="15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2.75">
      <c r="A831" s="5"/>
      <c r="B831" s="5"/>
      <c r="C831" s="5"/>
      <c r="D831" s="5"/>
      <c r="E831" s="5"/>
      <c r="F831" s="15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2.75">
      <c r="A832" s="5"/>
      <c r="B832" s="5"/>
      <c r="C832" s="5"/>
      <c r="D832" s="5"/>
      <c r="E832" s="5"/>
      <c r="F832" s="15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2.75">
      <c r="A833" s="5"/>
      <c r="B833" s="5"/>
      <c r="C833" s="5"/>
      <c r="D833" s="5"/>
      <c r="E833" s="5"/>
      <c r="F833" s="15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2.75">
      <c r="A834" s="5"/>
      <c r="B834" s="5"/>
      <c r="C834" s="5"/>
      <c r="D834" s="5"/>
      <c r="E834" s="5"/>
      <c r="F834" s="15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2.75">
      <c r="A835" s="5"/>
      <c r="B835" s="5"/>
      <c r="C835" s="5"/>
      <c r="D835" s="5"/>
      <c r="E835" s="5"/>
      <c r="F835" s="15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2.75">
      <c r="A836" s="5"/>
      <c r="B836" s="5"/>
      <c r="C836" s="5"/>
      <c r="D836" s="5"/>
      <c r="E836" s="5"/>
      <c r="F836" s="15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2.75">
      <c r="A837" s="5"/>
      <c r="B837" s="5"/>
      <c r="C837" s="5"/>
      <c r="D837" s="5"/>
      <c r="E837" s="5"/>
      <c r="F837" s="15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2.75">
      <c r="A838" s="5"/>
      <c r="B838" s="5"/>
      <c r="C838" s="5"/>
      <c r="D838" s="5"/>
      <c r="E838" s="5"/>
      <c r="F838" s="15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2.75">
      <c r="A839" s="5"/>
      <c r="B839" s="5"/>
      <c r="C839" s="5"/>
      <c r="D839" s="5"/>
      <c r="E839" s="5"/>
      <c r="F839" s="15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2.75">
      <c r="A840" s="5"/>
      <c r="B840" s="5"/>
      <c r="C840" s="5"/>
      <c r="D840" s="5"/>
      <c r="E840" s="5"/>
      <c r="F840" s="15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2.75">
      <c r="A841" s="5"/>
      <c r="B841" s="5"/>
      <c r="C841" s="5"/>
      <c r="D841" s="5"/>
      <c r="E841" s="5"/>
      <c r="F841" s="15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2.75">
      <c r="A842" s="5"/>
      <c r="B842" s="5"/>
      <c r="C842" s="5"/>
      <c r="D842" s="5"/>
      <c r="E842" s="5"/>
      <c r="F842" s="15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2.75">
      <c r="A843" s="5"/>
      <c r="B843" s="5"/>
      <c r="C843" s="5"/>
      <c r="D843" s="5"/>
      <c r="E843" s="5"/>
      <c r="F843" s="15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2.75">
      <c r="A844" s="5"/>
      <c r="B844" s="5"/>
      <c r="C844" s="5"/>
      <c r="D844" s="5"/>
      <c r="E844" s="5"/>
      <c r="F844" s="15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2.75">
      <c r="A845" s="5"/>
      <c r="B845" s="5"/>
      <c r="C845" s="5"/>
      <c r="D845" s="5"/>
      <c r="E845" s="5"/>
      <c r="F845" s="15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2.75">
      <c r="A846" s="5"/>
      <c r="B846" s="5"/>
      <c r="C846" s="5"/>
      <c r="D846" s="5"/>
      <c r="E846" s="5"/>
      <c r="F846" s="15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2.75">
      <c r="A847" s="5"/>
      <c r="B847" s="5"/>
      <c r="C847" s="5"/>
      <c r="D847" s="5"/>
      <c r="E847" s="5"/>
      <c r="F847" s="15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2.75">
      <c r="A848" s="5"/>
      <c r="B848" s="5"/>
      <c r="C848" s="5"/>
      <c r="D848" s="5"/>
      <c r="E848" s="5"/>
      <c r="F848" s="15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2.75">
      <c r="A849" s="5"/>
      <c r="B849" s="5"/>
      <c r="C849" s="5"/>
      <c r="D849" s="5"/>
      <c r="E849" s="5"/>
      <c r="F849" s="15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2.75">
      <c r="A850" s="5"/>
      <c r="B850" s="5"/>
      <c r="C850" s="5"/>
      <c r="D850" s="5"/>
      <c r="E850" s="5"/>
      <c r="F850" s="15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2.75">
      <c r="A851" s="5"/>
      <c r="B851" s="5"/>
      <c r="C851" s="5"/>
      <c r="D851" s="5"/>
      <c r="E851" s="5"/>
      <c r="F851" s="15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2.75">
      <c r="A852" s="5"/>
      <c r="B852" s="5"/>
      <c r="C852" s="5"/>
      <c r="D852" s="5"/>
      <c r="E852" s="5"/>
      <c r="F852" s="15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2.75">
      <c r="A853" s="5"/>
      <c r="B853" s="5"/>
      <c r="C853" s="5"/>
      <c r="D853" s="5"/>
      <c r="E853" s="5"/>
      <c r="F853" s="15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2.75">
      <c r="A854" s="5"/>
      <c r="B854" s="5"/>
      <c r="C854" s="5"/>
      <c r="D854" s="5"/>
      <c r="E854" s="5"/>
      <c r="F854" s="15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2.75">
      <c r="A855" s="5"/>
      <c r="B855" s="5"/>
      <c r="C855" s="5"/>
      <c r="D855" s="5"/>
      <c r="E855" s="5"/>
      <c r="F855" s="15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2.75">
      <c r="A856" s="5"/>
      <c r="B856" s="5"/>
      <c r="C856" s="5"/>
      <c r="D856" s="5"/>
      <c r="E856" s="5"/>
      <c r="F856" s="15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2.75">
      <c r="A857" s="5"/>
      <c r="B857" s="5"/>
      <c r="C857" s="5"/>
      <c r="D857" s="5"/>
      <c r="E857" s="5"/>
      <c r="F857" s="15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2.75">
      <c r="A858" s="5"/>
      <c r="B858" s="5"/>
      <c r="C858" s="5"/>
      <c r="D858" s="5"/>
      <c r="E858" s="5"/>
      <c r="F858" s="15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2.75">
      <c r="A859" s="5"/>
      <c r="B859" s="5"/>
      <c r="C859" s="5"/>
      <c r="D859" s="5"/>
      <c r="E859" s="5"/>
      <c r="F859" s="15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2.75">
      <c r="A860" s="5"/>
      <c r="B860" s="5"/>
      <c r="C860" s="5"/>
      <c r="D860" s="5"/>
      <c r="E860" s="5"/>
      <c r="F860" s="15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2.75">
      <c r="A861" s="5"/>
      <c r="B861" s="5"/>
      <c r="C861" s="5"/>
      <c r="D861" s="5"/>
      <c r="E861" s="5"/>
      <c r="F861" s="15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2.75">
      <c r="A862" s="5"/>
      <c r="B862" s="5"/>
      <c r="C862" s="5"/>
      <c r="D862" s="5"/>
      <c r="E862" s="5"/>
      <c r="F862" s="15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2.75">
      <c r="A863" s="5"/>
      <c r="B863" s="5"/>
      <c r="C863" s="5"/>
      <c r="D863" s="5"/>
      <c r="E863" s="5"/>
      <c r="F863" s="15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2.75">
      <c r="A864" s="5"/>
      <c r="B864" s="5"/>
      <c r="C864" s="5"/>
      <c r="D864" s="5"/>
      <c r="E864" s="5"/>
      <c r="F864" s="15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2.75">
      <c r="A865" s="5"/>
      <c r="B865" s="5"/>
      <c r="C865" s="5"/>
      <c r="D865" s="5"/>
      <c r="E865" s="5"/>
      <c r="F865" s="15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2.75">
      <c r="A866" s="5"/>
      <c r="B866" s="5"/>
      <c r="C866" s="5"/>
      <c r="D866" s="5"/>
      <c r="E866" s="5"/>
      <c r="F866" s="15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2.75">
      <c r="A867" s="5"/>
      <c r="B867" s="5"/>
      <c r="C867" s="5"/>
      <c r="D867" s="5"/>
      <c r="E867" s="5"/>
      <c r="F867" s="15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2.75">
      <c r="A868" s="5"/>
      <c r="B868" s="5"/>
      <c r="C868" s="5"/>
      <c r="D868" s="5"/>
      <c r="E868" s="5"/>
      <c r="F868" s="15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2.75">
      <c r="A869" s="5"/>
      <c r="B869" s="5"/>
      <c r="C869" s="5"/>
      <c r="D869" s="5"/>
      <c r="E869" s="5"/>
      <c r="F869" s="15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2.75">
      <c r="A870" s="5"/>
      <c r="B870" s="5"/>
      <c r="C870" s="5"/>
      <c r="D870" s="5"/>
      <c r="E870" s="5"/>
      <c r="F870" s="15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2.75">
      <c r="A871" s="5"/>
      <c r="B871" s="5"/>
      <c r="C871" s="5"/>
      <c r="D871" s="5"/>
      <c r="E871" s="5"/>
      <c r="F871" s="15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2.75">
      <c r="A872" s="5"/>
      <c r="B872" s="5"/>
      <c r="C872" s="5"/>
      <c r="D872" s="5"/>
      <c r="E872" s="5"/>
      <c r="F872" s="15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2.75">
      <c r="A873" s="5"/>
      <c r="B873" s="5"/>
      <c r="C873" s="5"/>
      <c r="D873" s="5"/>
      <c r="E873" s="5"/>
      <c r="F873" s="15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2.75">
      <c r="A874" s="5"/>
      <c r="B874" s="5"/>
      <c r="C874" s="5"/>
      <c r="D874" s="5"/>
      <c r="E874" s="5"/>
      <c r="F874" s="15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2.75">
      <c r="A875" s="5"/>
      <c r="B875" s="5"/>
      <c r="C875" s="5"/>
      <c r="D875" s="5"/>
      <c r="E875" s="5"/>
      <c r="F875" s="15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2.75">
      <c r="A876" s="5"/>
      <c r="B876" s="5"/>
      <c r="C876" s="5"/>
      <c r="D876" s="5"/>
      <c r="E876" s="5"/>
      <c r="F876" s="15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2.75">
      <c r="A877" s="5"/>
      <c r="B877" s="5"/>
      <c r="C877" s="5"/>
      <c r="D877" s="5"/>
      <c r="E877" s="5"/>
      <c r="F877" s="15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2.75">
      <c r="A878" s="5"/>
      <c r="B878" s="5"/>
      <c r="C878" s="5"/>
      <c r="D878" s="5"/>
      <c r="E878" s="5"/>
      <c r="F878" s="15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2.75">
      <c r="A879" s="5"/>
      <c r="B879" s="5"/>
      <c r="C879" s="5"/>
      <c r="D879" s="5"/>
      <c r="E879" s="5"/>
      <c r="F879" s="15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2.75">
      <c r="A880" s="5"/>
      <c r="B880" s="5"/>
      <c r="C880" s="5"/>
      <c r="D880" s="5"/>
      <c r="E880" s="5"/>
      <c r="F880" s="15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2.75">
      <c r="A881" s="5"/>
      <c r="B881" s="5"/>
      <c r="C881" s="5"/>
      <c r="D881" s="5"/>
      <c r="E881" s="5"/>
      <c r="F881" s="15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2.75">
      <c r="A882" s="5"/>
      <c r="B882" s="5"/>
      <c r="C882" s="5"/>
      <c r="D882" s="5"/>
      <c r="E882" s="5"/>
      <c r="F882" s="15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2.75">
      <c r="A883" s="5"/>
      <c r="B883" s="5"/>
      <c r="C883" s="5"/>
      <c r="D883" s="5"/>
      <c r="E883" s="5"/>
      <c r="F883" s="15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2.75">
      <c r="A884" s="5"/>
      <c r="B884" s="5"/>
      <c r="C884" s="5"/>
      <c r="D884" s="5"/>
      <c r="E884" s="5"/>
      <c r="F884" s="15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2.75">
      <c r="A885" s="5"/>
      <c r="B885" s="5"/>
      <c r="C885" s="5"/>
      <c r="D885" s="5"/>
      <c r="E885" s="5"/>
      <c r="F885" s="15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2.75">
      <c r="A886" s="5"/>
      <c r="B886" s="5"/>
      <c r="C886" s="5"/>
      <c r="D886" s="5"/>
      <c r="E886" s="5"/>
      <c r="F886" s="15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2.75">
      <c r="A887" s="5"/>
      <c r="B887" s="5"/>
      <c r="C887" s="5"/>
      <c r="D887" s="5"/>
      <c r="E887" s="5"/>
      <c r="F887" s="15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2.75">
      <c r="A888" s="5"/>
      <c r="B888" s="5"/>
      <c r="C888" s="5"/>
      <c r="D888" s="5"/>
      <c r="E888" s="5"/>
      <c r="F888" s="15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2.75">
      <c r="A889" s="5"/>
      <c r="B889" s="5"/>
      <c r="C889" s="5"/>
      <c r="D889" s="5"/>
      <c r="E889" s="5"/>
      <c r="F889" s="15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2.75">
      <c r="A890" s="5"/>
      <c r="B890" s="5"/>
      <c r="C890" s="5"/>
      <c r="D890" s="5"/>
      <c r="E890" s="5"/>
      <c r="F890" s="15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2.75">
      <c r="A891" s="5"/>
      <c r="B891" s="5"/>
      <c r="C891" s="5"/>
      <c r="D891" s="5"/>
      <c r="E891" s="5"/>
      <c r="F891" s="15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2.75">
      <c r="A892" s="5"/>
      <c r="B892" s="5"/>
      <c r="C892" s="5"/>
      <c r="D892" s="5"/>
      <c r="E892" s="5"/>
      <c r="F892" s="15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2.75">
      <c r="A893" s="5"/>
      <c r="B893" s="5"/>
      <c r="C893" s="5"/>
      <c r="D893" s="5"/>
      <c r="E893" s="5"/>
      <c r="F893" s="15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2.75">
      <c r="A894" s="5"/>
      <c r="B894" s="5"/>
      <c r="C894" s="5"/>
      <c r="D894" s="5"/>
      <c r="E894" s="5"/>
      <c r="F894" s="15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2.75">
      <c r="A895" s="5"/>
      <c r="B895" s="5"/>
      <c r="C895" s="5"/>
      <c r="D895" s="5"/>
      <c r="E895" s="5"/>
      <c r="F895" s="15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2.75">
      <c r="A896" s="5"/>
      <c r="B896" s="5"/>
      <c r="C896" s="5"/>
      <c r="D896" s="5"/>
      <c r="E896" s="5"/>
      <c r="F896" s="15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2.75">
      <c r="A897" s="5"/>
      <c r="B897" s="5"/>
      <c r="C897" s="5"/>
      <c r="D897" s="5"/>
      <c r="E897" s="5"/>
      <c r="F897" s="15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2.75">
      <c r="A898" s="5"/>
      <c r="B898" s="5"/>
      <c r="C898" s="5"/>
      <c r="D898" s="5"/>
      <c r="E898" s="5"/>
      <c r="F898" s="15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2.75">
      <c r="A899" s="5"/>
      <c r="B899" s="5"/>
      <c r="C899" s="5"/>
      <c r="D899" s="5"/>
      <c r="E899" s="5"/>
      <c r="F899" s="15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2.75">
      <c r="A900" s="5"/>
      <c r="B900" s="5"/>
      <c r="C900" s="5"/>
      <c r="D900" s="5"/>
      <c r="E900" s="5"/>
      <c r="F900" s="15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2.75">
      <c r="A901" s="5"/>
      <c r="B901" s="5"/>
      <c r="C901" s="5"/>
      <c r="D901" s="5"/>
      <c r="E901" s="5"/>
      <c r="F901" s="15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2.75">
      <c r="A902" s="5"/>
      <c r="B902" s="5"/>
      <c r="C902" s="5"/>
      <c r="D902" s="5"/>
      <c r="E902" s="5"/>
      <c r="F902" s="15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2.75">
      <c r="A903" s="5"/>
      <c r="B903" s="5"/>
      <c r="C903" s="5"/>
      <c r="D903" s="5"/>
      <c r="E903" s="5"/>
      <c r="F903" s="15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2.75">
      <c r="A904" s="5"/>
      <c r="B904" s="5"/>
      <c r="C904" s="5"/>
      <c r="D904" s="5"/>
      <c r="E904" s="5"/>
      <c r="F904" s="15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2.75">
      <c r="A905" s="5"/>
      <c r="B905" s="5"/>
      <c r="C905" s="5"/>
      <c r="D905" s="5"/>
      <c r="E905" s="5"/>
      <c r="F905" s="15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2.75">
      <c r="A906" s="5"/>
      <c r="B906" s="5"/>
      <c r="C906" s="5"/>
      <c r="D906" s="5"/>
      <c r="E906" s="5"/>
      <c r="F906" s="15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2.75">
      <c r="A907" s="5"/>
      <c r="B907" s="5"/>
      <c r="C907" s="5"/>
      <c r="D907" s="5"/>
      <c r="E907" s="5"/>
      <c r="F907" s="15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2.75">
      <c r="A908" s="5"/>
      <c r="B908" s="5"/>
      <c r="C908" s="5"/>
      <c r="D908" s="5"/>
      <c r="E908" s="5"/>
      <c r="F908" s="15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2.75">
      <c r="A909" s="5"/>
      <c r="B909" s="5"/>
      <c r="C909" s="5"/>
      <c r="D909" s="5"/>
      <c r="E909" s="5"/>
      <c r="F909" s="15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2.75">
      <c r="A910" s="5"/>
      <c r="B910" s="5"/>
      <c r="C910" s="5"/>
      <c r="D910" s="5"/>
      <c r="E910" s="5"/>
      <c r="F910" s="15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2.75">
      <c r="A911" s="5"/>
      <c r="B911" s="5"/>
      <c r="C911" s="5"/>
      <c r="D911" s="5"/>
      <c r="E911" s="5"/>
      <c r="F911" s="15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2.75">
      <c r="A912" s="5"/>
      <c r="B912" s="5"/>
      <c r="C912" s="5"/>
      <c r="D912" s="5"/>
      <c r="E912" s="5"/>
      <c r="F912" s="15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2.75">
      <c r="A913" s="5"/>
      <c r="B913" s="5"/>
      <c r="C913" s="5"/>
      <c r="D913" s="5"/>
      <c r="E913" s="5"/>
      <c r="F913" s="15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2.75">
      <c r="A914" s="5"/>
      <c r="B914" s="5"/>
      <c r="C914" s="5"/>
      <c r="D914" s="5"/>
      <c r="E914" s="5"/>
      <c r="F914" s="15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2.75">
      <c r="A915" s="5"/>
      <c r="B915" s="5"/>
      <c r="C915" s="5"/>
      <c r="D915" s="5"/>
      <c r="E915" s="5"/>
      <c r="F915" s="15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2.75">
      <c r="A916" s="5"/>
      <c r="B916" s="5"/>
      <c r="C916" s="5"/>
      <c r="D916" s="5"/>
      <c r="E916" s="5"/>
      <c r="F916" s="15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2.75">
      <c r="A917" s="5"/>
      <c r="B917" s="5"/>
      <c r="C917" s="5"/>
      <c r="D917" s="5"/>
      <c r="E917" s="5"/>
      <c r="F917" s="15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2.75">
      <c r="A918" s="5"/>
      <c r="B918" s="5"/>
      <c r="C918" s="5"/>
      <c r="D918" s="5"/>
      <c r="E918" s="5"/>
      <c r="F918" s="15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2.75">
      <c r="A919" s="5"/>
      <c r="B919" s="5"/>
      <c r="C919" s="5"/>
      <c r="D919" s="5"/>
      <c r="E919" s="5"/>
      <c r="F919" s="15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2.75">
      <c r="A920" s="5"/>
      <c r="B920" s="5"/>
      <c r="C920" s="5"/>
      <c r="D920" s="5"/>
      <c r="E920" s="5"/>
      <c r="F920" s="15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2.75">
      <c r="A921" s="5"/>
      <c r="B921" s="5"/>
      <c r="C921" s="5"/>
      <c r="D921" s="5"/>
      <c r="E921" s="5"/>
      <c r="F921" s="15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2.75">
      <c r="A922" s="5"/>
      <c r="B922" s="5"/>
      <c r="C922" s="5"/>
      <c r="D922" s="5"/>
      <c r="E922" s="5"/>
      <c r="F922" s="15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2.75">
      <c r="A923" s="5"/>
      <c r="B923" s="5"/>
      <c r="C923" s="5"/>
      <c r="D923" s="5"/>
      <c r="E923" s="5"/>
      <c r="F923" s="15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2.75">
      <c r="A924" s="5"/>
      <c r="B924" s="5"/>
      <c r="C924" s="5"/>
      <c r="D924" s="5"/>
      <c r="E924" s="5"/>
      <c r="F924" s="15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2.75">
      <c r="A925" s="5"/>
      <c r="B925" s="5"/>
      <c r="C925" s="5"/>
      <c r="D925" s="5"/>
      <c r="E925" s="5"/>
      <c r="F925" s="15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2.75">
      <c r="A926" s="5"/>
      <c r="B926" s="5"/>
      <c r="C926" s="5"/>
      <c r="D926" s="5"/>
      <c r="E926" s="5"/>
      <c r="F926" s="15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2.75">
      <c r="A927" s="5"/>
      <c r="B927" s="5"/>
      <c r="C927" s="5"/>
      <c r="D927" s="5"/>
      <c r="E927" s="5"/>
      <c r="F927" s="15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2.75">
      <c r="A928" s="5"/>
      <c r="B928" s="5"/>
      <c r="C928" s="5"/>
      <c r="D928" s="5"/>
      <c r="E928" s="5"/>
      <c r="F928" s="15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2.75">
      <c r="A929" s="5"/>
      <c r="B929" s="5"/>
      <c r="C929" s="5"/>
      <c r="D929" s="5"/>
      <c r="E929" s="5"/>
      <c r="F929" s="15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2.75">
      <c r="A930" s="5"/>
      <c r="B930" s="5"/>
      <c r="C930" s="5"/>
      <c r="D930" s="5"/>
      <c r="E930" s="5"/>
      <c r="F930" s="15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2.75">
      <c r="A931" s="5"/>
      <c r="B931" s="5"/>
      <c r="C931" s="5"/>
      <c r="D931" s="5"/>
      <c r="E931" s="5"/>
      <c r="F931" s="15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2.75">
      <c r="A932" s="5"/>
      <c r="B932" s="5"/>
      <c r="C932" s="5"/>
      <c r="D932" s="5"/>
      <c r="E932" s="5"/>
      <c r="F932" s="15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2.75">
      <c r="A933" s="5"/>
      <c r="B933" s="5"/>
      <c r="C933" s="5"/>
      <c r="D933" s="5"/>
      <c r="E933" s="5"/>
      <c r="F933" s="15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2.75">
      <c r="A934" s="5"/>
      <c r="B934" s="5"/>
      <c r="C934" s="5"/>
      <c r="D934" s="5"/>
      <c r="E934" s="5"/>
      <c r="F934" s="15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2.75">
      <c r="A935" s="5"/>
      <c r="B935" s="5"/>
      <c r="C935" s="5"/>
      <c r="D935" s="5"/>
      <c r="E935" s="5"/>
      <c r="F935" s="15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2.75">
      <c r="A936" s="5"/>
      <c r="B936" s="5"/>
      <c r="C936" s="5"/>
      <c r="D936" s="5"/>
      <c r="E936" s="5"/>
      <c r="F936" s="15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2.75">
      <c r="A937" s="5"/>
      <c r="B937" s="5"/>
      <c r="C937" s="5"/>
      <c r="D937" s="5"/>
      <c r="E937" s="5"/>
      <c r="F937" s="15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2.75">
      <c r="A938" s="5"/>
      <c r="B938" s="5"/>
      <c r="C938" s="5"/>
      <c r="D938" s="5"/>
      <c r="E938" s="5"/>
      <c r="F938" s="15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2.75">
      <c r="A939" s="5"/>
      <c r="B939" s="5"/>
      <c r="C939" s="5"/>
      <c r="D939" s="5"/>
      <c r="E939" s="5"/>
      <c r="F939" s="15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2.75">
      <c r="A940" s="5"/>
      <c r="B940" s="5"/>
      <c r="C940" s="5"/>
      <c r="D940" s="5"/>
      <c r="E940" s="5"/>
      <c r="F940" s="15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2.75">
      <c r="A941" s="5"/>
      <c r="B941" s="5"/>
      <c r="C941" s="5"/>
      <c r="D941" s="5"/>
      <c r="E941" s="5"/>
      <c r="F941" s="15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2.75">
      <c r="A942" s="5"/>
      <c r="B942" s="5"/>
      <c r="C942" s="5"/>
      <c r="D942" s="5"/>
      <c r="E942" s="5"/>
      <c r="F942" s="15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2.75">
      <c r="A943" s="5"/>
      <c r="B943" s="5"/>
      <c r="C943" s="5"/>
      <c r="D943" s="5"/>
      <c r="E943" s="5"/>
      <c r="F943" s="15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2.75">
      <c r="A944" s="5"/>
      <c r="B944" s="5"/>
      <c r="C944" s="5"/>
      <c r="D944" s="5"/>
      <c r="E944" s="5"/>
      <c r="F944" s="15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2.75">
      <c r="A945" s="5"/>
      <c r="B945" s="5"/>
      <c r="C945" s="5"/>
      <c r="D945" s="5"/>
      <c r="E945" s="5"/>
      <c r="F945" s="15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2.75">
      <c r="A946" s="5"/>
      <c r="B946" s="5"/>
      <c r="C946" s="5"/>
      <c r="D946" s="5"/>
      <c r="E946" s="5"/>
      <c r="F946" s="15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2.75">
      <c r="A947" s="5"/>
      <c r="B947" s="5"/>
      <c r="C947" s="5"/>
      <c r="D947" s="5"/>
      <c r="E947" s="5"/>
      <c r="F947" s="15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2.75">
      <c r="A948" s="5"/>
      <c r="B948" s="5"/>
      <c r="C948" s="5"/>
      <c r="D948" s="5"/>
      <c r="E948" s="5"/>
      <c r="F948" s="15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2.75">
      <c r="A949" s="5"/>
      <c r="B949" s="5"/>
      <c r="C949" s="5"/>
      <c r="D949" s="5"/>
      <c r="E949" s="5"/>
      <c r="F949" s="15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2.75">
      <c r="A950" s="5"/>
      <c r="B950" s="5"/>
      <c r="C950" s="5"/>
      <c r="D950" s="5"/>
      <c r="E950" s="5"/>
      <c r="F950" s="15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2.75">
      <c r="A951" s="5"/>
      <c r="B951" s="5"/>
      <c r="C951" s="5"/>
      <c r="D951" s="5"/>
      <c r="E951" s="5"/>
      <c r="F951" s="15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2.75">
      <c r="A952" s="5"/>
      <c r="B952" s="5"/>
      <c r="C952" s="5"/>
      <c r="D952" s="5"/>
      <c r="E952" s="5"/>
      <c r="F952" s="15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2.75">
      <c r="A953" s="5"/>
      <c r="B953" s="5"/>
      <c r="C953" s="5"/>
      <c r="D953" s="5"/>
      <c r="E953" s="5"/>
      <c r="F953" s="15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2.75">
      <c r="A954" s="5"/>
      <c r="B954" s="5"/>
      <c r="C954" s="5"/>
      <c r="D954" s="5"/>
      <c r="E954" s="5"/>
      <c r="F954" s="15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2.75">
      <c r="A955" s="5"/>
      <c r="B955" s="5"/>
      <c r="C955" s="5"/>
      <c r="D955" s="5"/>
      <c r="E955" s="5"/>
      <c r="F955" s="15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2.75">
      <c r="A956" s="5"/>
      <c r="B956" s="5"/>
      <c r="C956" s="5"/>
      <c r="D956" s="5"/>
      <c r="E956" s="5"/>
      <c r="F956" s="15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2.75">
      <c r="A957" s="5"/>
      <c r="B957" s="5"/>
      <c r="C957" s="5"/>
      <c r="D957" s="5"/>
      <c r="E957" s="5"/>
      <c r="F957" s="15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2.75">
      <c r="A958" s="5"/>
      <c r="B958" s="5"/>
      <c r="C958" s="5"/>
      <c r="D958" s="5"/>
      <c r="E958" s="5"/>
      <c r="F958" s="15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2.75">
      <c r="A959" s="5"/>
      <c r="B959" s="5"/>
      <c r="C959" s="5"/>
      <c r="D959" s="5"/>
      <c r="E959" s="5"/>
      <c r="F959" s="15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2.75">
      <c r="A960" s="5"/>
      <c r="B960" s="5"/>
      <c r="C960" s="5"/>
      <c r="D960" s="5"/>
      <c r="E960" s="5"/>
      <c r="F960" s="15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2.75">
      <c r="A961" s="5"/>
      <c r="B961" s="5"/>
      <c r="C961" s="5"/>
      <c r="D961" s="5"/>
      <c r="E961" s="5"/>
      <c r="F961" s="15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2.75">
      <c r="A962" s="5"/>
      <c r="B962" s="5"/>
      <c r="C962" s="5"/>
      <c r="D962" s="5"/>
      <c r="E962" s="5"/>
      <c r="F962" s="15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2.75">
      <c r="A963" s="5"/>
      <c r="B963" s="5"/>
      <c r="C963" s="5"/>
      <c r="D963" s="5"/>
      <c r="E963" s="5"/>
      <c r="F963" s="15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2.75">
      <c r="A964" s="5"/>
      <c r="B964" s="5"/>
      <c r="C964" s="5"/>
      <c r="D964" s="5"/>
      <c r="E964" s="5"/>
      <c r="F964" s="15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2.75">
      <c r="A965" s="5"/>
      <c r="B965" s="5"/>
      <c r="C965" s="5"/>
      <c r="D965" s="5"/>
      <c r="E965" s="5"/>
      <c r="F965" s="15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2.75">
      <c r="A966" s="5"/>
      <c r="B966" s="5"/>
      <c r="C966" s="5"/>
      <c r="D966" s="5"/>
      <c r="E966" s="5"/>
      <c r="F966" s="15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2.75">
      <c r="A967" s="5"/>
      <c r="B967" s="5"/>
      <c r="C967" s="5"/>
      <c r="D967" s="5"/>
      <c r="E967" s="5"/>
      <c r="F967" s="15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2.75">
      <c r="A968" s="5"/>
      <c r="B968" s="5"/>
      <c r="C968" s="5"/>
      <c r="D968" s="5"/>
      <c r="E968" s="5"/>
      <c r="F968" s="15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2.75">
      <c r="A969" s="5"/>
      <c r="B969" s="5"/>
      <c r="C969" s="5"/>
      <c r="D969" s="5"/>
      <c r="E969" s="5"/>
      <c r="F969" s="15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2.75">
      <c r="A970" s="5"/>
      <c r="B970" s="5"/>
      <c r="C970" s="5"/>
      <c r="D970" s="5"/>
      <c r="E970" s="5"/>
      <c r="F970" s="15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2.75">
      <c r="A971" s="5"/>
      <c r="B971" s="5"/>
      <c r="C971" s="5"/>
      <c r="D971" s="5"/>
      <c r="E971" s="5"/>
      <c r="F971" s="15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2.75">
      <c r="A972" s="5"/>
      <c r="B972" s="5"/>
      <c r="C972" s="5"/>
      <c r="D972" s="5"/>
      <c r="E972" s="5"/>
      <c r="F972" s="15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2.75">
      <c r="A973" s="5"/>
      <c r="B973" s="5"/>
      <c r="C973" s="5"/>
      <c r="D973" s="5"/>
      <c r="E973" s="5"/>
      <c r="F973" s="15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2.75">
      <c r="A974" s="5"/>
      <c r="B974" s="5"/>
      <c r="C974" s="5"/>
      <c r="D974" s="5"/>
      <c r="E974" s="5"/>
      <c r="F974" s="15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2.75">
      <c r="A975" s="5"/>
      <c r="B975" s="5"/>
      <c r="C975" s="5"/>
      <c r="D975" s="5"/>
      <c r="E975" s="5"/>
      <c r="F975" s="15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2.75">
      <c r="A976" s="5"/>
      <c r="B976" s="5"/>
      <c r="C976" s="5"/>
      <c r="D976" s="5"/>
      <c r="E976" s="5"/>
      <c r="F976" s="15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2.75">
      <c r="A977" s="5"/>
      <c r="B977" s="5"/>
      <c r="C977" s="5"/>
      <c r="D977" s="5"/>
      <c r="E977" s="5"/>
      <c r="F977" s="15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2.75">
      <c r="A978" s="5"/>
      <c r="B978" s="5"/>
      <c r="C978" s="5"/>
      <c r="D978" s="5"/>
      <c r="E978" s="5"/>
      <c r="F978" s="15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2.75">
      <c r="A979" s="5"/>
      <c r="B979" s="5"/>
      <c r="C979" s="5"/>
      <c r="D979" s="5"/>
      <c r="E979" s="5"/>
      <c r="F979" s="15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2.75">
      <c r="A980" s="5"/>
      <c r="B980" s="5"/>
      <c r="C980" s="5"/>
      <c r="D980" s="5"/>
      <c r="E980" s="5"/>
      <c r="F980" s="15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2.75">
      <c r="A981" s="5"/>
      <c r="B981" s="5"/>
      <c r="C981" s="5"/>
      <c r="D981" s="5"/>
      <c r="E981" s="5"/>
      <c r="F981" s="15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2.75">
      <c r="A982" s="5"/>
      <c r="B982" s="5"/>
      <c r="C982" s="5"/>
      <c r="D982" s="5"/>
      <c r="E982" s="5"/>
      <c r="F982" s="15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2.75">
      <c r="A983" s="5"/>
      <c r="B983" s="5"/>
      <c r="C983" s="5"/>
      <c r="D983" s="5"/>
      <c r="E983" s="5"/>
      <c r="F983" s="15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2.75">
      <c r="A984" s="5"/>
      <c r="B984" s="5"/>
      <c r="C984" s="5"/>
      <c r="D984" s="5"/>
      <c r="E984" s="5"/>
      <c r="F984" s="15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2.75">
      <c r="A985" s="5"/>
      <c r="B985" s="5"/>
      <c r="C985" s="5"/>
      <c r="D985" s="5"/>
      <c r="E985" s="5"/>
      <c r="F985" s="15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2.75">
      <c r="A986" s="5"/>
      <c r="B986" s="5"/>
      <c r="C986" s="5"/>
      <c r="D986" s="5"/>
      <c r="E986" s="5"/>
      <c r="F986" s="15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2.75">
      <c r="A987" s="5"/>
      <c r="B987" s="5"/>
      <c r="C987" s="5"/>
      <c r="D987" s="5"/>
      <c r="E987" s="5"/>
      <c r="F987" s="15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2.75">
      <c r="A988" s="5"/>
      <c r="B988" s="5"/>
      <c r="C988" s="5"/>
      <c r="D988" s="5"/>
      <c r="E988" s="5"/>
      <c r="F988" s="15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2.75">
      <c r="A989" s="5"/>
      <c r="B989" s="5"/>
      <c r="C989" s="5"/>
      <c r="D989" s="5"/>
      <c r="E989" s="5"/>
      <c r="F989" s="15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2.75">
      <c r="A990" s="5"/>
      <c r="B990" s="5"/>
      <c r="C990" s="5"/>
      <c r="D990" s="5"/>
      <c r="E990" s="5"/>
      <c r="F990" s="15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2.75">
      <c r="A991" s="5"/>
      <c r="B991" s="5"/>
      <c r="C991" s="5"/>
      <c r="D991" s="5"/>
      <c r="E991" s="5"/>
      <c r="F991" s="15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2.75">
      <c r="A992" s="5"/>
      <c r="B992" s="5"/>
      <c r="C992" s="5"/>
      <c r="D992" s="5"/>
      <c r="E992" s="5"/>
      <c r="F992" s="15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2.75">
      <c r="A993" s="5"/>
      <c r="B993" s="5"/>
      <c r="C993" s="5"/>
      <c r="D993" s="5"/>
      <c r="E993" s="5"/>
      <c r="F993" s="15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2.75">
      <c r="A994" s="5"/>
      <c r="B994" s="5"/>
      <c r="C994" s="5"/>
      <c r="D994" s="5"/>
      <c r="E994" s="5"/>
      <c r="F994" s="157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2.75">
      <c r="A995" s="5"/>
      <c r="B995" s="5"/>
      <c r="C995" s="5"/>
      <c r="D995" s="5"/>
      <c r="E995" s="5"/>
      <c r="F995" s="157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2.75">
      <c r="A996" s="5"/>
      <c r="B996" s="5"/>
      <c r="C996" s="5"/>
      <c r="D996" s="5"/>
      <c r="E996" s="5"/>
      <c r="F996" s="157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2.75">
      <c r="A997" s="5"/>
      <c r="B997" s="5"/>
      <c r="C997" s="5"/>
      <c r="D997" s="5"/>
      <c r="E997" s="5"/>
      <c r="F997" s="157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2.75">
      <c r="A998" s="5"/>
      <c r="B998" s="5"/>
      <c r="C998" s="5"/>
      <c r="D998" s="5"/>
      <c r="E998" s="5"/>
      <c r="F998" s="157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2.75">
      <c r="A999" s="5"/>
      <c r="B999" s="5"/>
      <c r="C999" s="5"/>
      <c r="D999" s="5"/>
      <c r="E999" s="5"/>
      <c r="F999" s="157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2.75">
      <c r="A1000" s="5"/>
      <c r="B1000" s="5"/>
      <c r="C1000" s="5"/>
      <c r="D1000" s="5"/>
      <c r="E1000" s="5"/>
      <c r="F1000" s="157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  <row r="1001" spans="1:30" ht="12.75">
      <c r="A1001" s="5"/>
      <c r="B1001" s="5"/>
      <c r="C1001" s="5"/>
      <c r="D1001" s="5"/>
      <c r="E1001" s="5"/>
      <c r="F1001" s="157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</row>
    <row r="1002" spans="1:30" ht="12.75">
      <c r="A1002" s="5"/>
      <c r="B1002" s="5"/>
      <c r="C1002" s="5"/>
      <c r="D1002" s="5"/>
      <c r="E1002" s="5"/>
      <c r="F1002" s="157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</row>
    <row r="1003" spans="1:30" ht="12.75">
      <c r="A1003" s="5"/>
      <c r="B1003" s="5"/>
      <c r="C1003" s="5"/>
      <c r="D1003" s="5"/>
      <c r="E1003" s="5"/>
      <c r="F1003" s="157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</row>
    <row r="1004" spans="1:30" ht="12.75">
      <c r="A1004" s="5"/>
      <c r="B1004" s="5"/>
      <c r="C1004" s="5"/>
      <c r="D1004" s="5"/>
      <c r="E1004" s="5"/>
      <c r="F1004" s="157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</row>
    <row r="1005" spans="1:30" ht="12.75">
      <c r="A1005" s="5"/>
      <c r="B1005" s="5"/>
      <c r="C1005" s="5"/>
      <c r="D1005" s="5"/>
      <c r="E1005" s="5"/>
      <c r="F1005" s="157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</row>
    <row r="1006" spans="1:30" ht="12.75">
      <c r="A1006" s="5"/>
      <c r="B1006" s="5"/>
      <c r="C1006" s="5"/>
      <c r="D1006" s="5"/>
      <c r="E1006" s="5"/>
      <c r="F1006" s="157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</row>
    <row r="1007" spans="1:30" ht="12.75">
      <c r="A1007" s="5"/>
      <c r="B1007" s="5"/>
      <c r="C1007" s="5"/>
      <c r="D1007" s="5"/>
      <c r="E1007" s="5"/>
      <c r="F1007" s="157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</row>
    <row r="1008" spans="1:30" ht="12.75">
      <c r="A1008" s="5"/>
      <c r="B1008" s="5"/>
      <c r="C1008" s="5"/>
      <c r="D1008" s="5"/>
      <c r="E1008" s="5"/>
      <c r="F1008" s="157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</row>
    <row r="1009" spans="1:30" ht="12.75">
      <c r="A1009" s="5"/>
      <c r="B1009" s="5"/>
      <c r="C1009" s="5"/>
      <c r="D1009" s="5"/>
      <c r="E1009" s="5"/>
      <c r="F1009" s="157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</row>
    <row r="1010" spans="1:30" ht="12.75">
      <c r="A1010" s="5"/>
      <c r="B1010" s="5"/>
      <c r="C1010" s="5"/>
      <c r="D1010" s="5"/>
      <c r="E1010" s="5"/>
      <c r="F1010" s="157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</row>
    <row r="1011" spans="1:30" ht="12.75">
      <c r="A1011" s="5"/>
      <c r="B1011" s="5"/>
      <c r="C1011" s="5"/>
      <c r="D1011" s="5"/>
      <c r="E1011" s="5"/>
      <c r="F1011" s="157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</row>
    <row r="1012" spans="1:30" ht="12.75">
      <c r="A1012" s="5"/>
      <c r="B1012" s="5"/>
      <c r="C1012" s="5"/>
      <c r="D1012" s="5"/>
      <c r="E1012" s="5"/>
      <c r="F1012" s="157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</row>
    <row r="1013" spans="1:30" ht="12.75">
      <c r="A1013" s="5"/>
      <c r="B1013" s="5"/>
      <c r="C1013" s="5"/>
      <c r="D1013" s="5"/>
      <c r="E1013" s="5"/>
      <c r="F1013" s="157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</row>
    <row r="1014" spans="1:30" ht="12.75">
      <c r="A1014" s="5"/>
      <c r="B1014" s="5"/>
      <c r="C1014" s="5"/>
      <c r="D1014" s="5"/>
      <c r="E1014" s="5"/>
      <c r="F1014" s="157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</row>
    <row r="1015" spans="1:30" ht="12.75">
      <c r="A1015" s="5"/>
      <c r="B1015" s="5"/>
      <c r="C1015" s="5"/>
      <c r="D1015" s="5"/>
      <c r="E1015" s="5"/>
      <c r="F1015" s="157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</row>
    <row r="1016" spans="1:30" ht="12.75">
      <c r="A1016" s="5"/>
      <c r="B1016" s="5"/>
      <c r="C1016" s="5"/>
      <c r="D1016" s="5"/>
      <c r="E1016" s="5"/>
      <c r="F1016" s="157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</row>
    <row r="1017" spans="1:30" ht="12.75">
      <c r="A1017" s="5"/>
      <c r="B1017" s="5"/>
      <c r="C1017" s="5"/>
      <c r="D1017" s="5"/>
      <c r="E1017" s="5"/>
      <c r="F1017" s="157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</row>
    <row r="1018" spans="1:30" ht="12.75">
      <c r="A1018" s="5"/>
      <c r="B1018" s="5"/>
      <c r="C1018" s="5"/>
      <c r="D1018" s="5"/>
      <c r="E1018" s="5"/>
      <c r="F1018" s="157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</row>
    <row r="1019" spans="1:30" ht="12.75">
      <c r="A1019" s="5"/>
      <c r="B1019" s="5"/>
      <c r="C1019" s="5"/>
      <c r="D1019" s="5"/>
      <c r="E1019" s="5"/>
      <c r="F1019" s="157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</row>
    <row r="1020" spans="1:30" ht="12.75">
      <c r="A1020" s="5"/>
      <c r="B1020" s="5"/>
      <c r="C1020" s="5"/>
      <c r="D1020" s="5"/>
      <c r="E1020" s="5"/>
      <c r="F1020" s="157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</row>
    <row r="1021" spans="1:30" ht="12.75">
      <c r="A1021" s="5"/>
      <c r="B1021" s="5"/>
      <c r="C1021" s="5"/>
      <c r="D1021" s="5"/>
      <c r="E1021" s="5"/>
      <c r="F1021" s="157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</row>
    <row r="1022" spans="1:30" ht="12.75">
      <c r="A1022" s="5"/>
      <c r="B1022" s="5"/>
      <c r="C1022" s="5"/>
      <c r="D1022" s="5"/>
      <c r="E1022" s="5"/>
      <c r="F1022" s="157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</row>
    <row r="1023" spans="1:30" ht="12.75">
      <c r="A1023" s="5"/>
      <c r="B1023" s="5"/>
      <c r="C1023" s="5"/>
      <c r="D1023" s="5"/>
      <c r="E1023" s="5"/>
      <c r="F1023" s="157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</row>
    <row r="1024" spans="1:30" ht="12.75">
      <c r="A1024" s="5"/>
      <c r="B1024" s="5"/>
      <c r="C1024" s="5"/>
      <c r="D1024" s="5"/>
      <c r="E1024" s="5"/>
      <c r="F1024" s="157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</row>
    <row r="1025" spans="1:30" ht="12.75">
      <c r="A1025" s="5"/>
      <c r="B1025" s="5"/>
      <c r="C1025" s="5"/>
      <c r="D1025" s="5"/>
      <c r="E1025" s="5"/>
      <c r="F1025" s="157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</row>
    <row r="1026" spans="1:30" ht="12.75">
      <c r="A1026" s="5"/>
      <c r="B1026" s="5"/>
      <c r="C1026" s="5"/>
      <c r="D1026" s="5"/>
      <c r="E1026" s="5"/>
      <c r="F1026" s="157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</row>
    <row r="1027" spans="1:30" ht="12.75">
      <c r="A1027" s="5"/>
      <c r="B1027" s="5"/>
      <c r="C1027" s="5"/>
      <c r="D1027" s="5"/>
      <c r="E1027" s="5"/>
      <c r="F1027" s="157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</row>
    <row r="1028" spans="1:30" ht="12.75">
      <c r="A1028" s="5"/>
      <c r="B1028" s="5"/>
      <c r="C1028" s="5"/>
      <c r="D1028" s="5"/>
      <c r="E1028" s="5"/>
      <c r="F1028" s="157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</row>
    <row r="1029" spans="1:30" ht="12.75">
      <c r="A1029" s="5"/>
      <c r="B1029" s="5"/>
      <c r="C1029" s="5"/>
      <c r="D1029" s="5"/>
      <c r="E1029" s="5"/>
      <c r="F1029" s="157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</row>
    <row r="1030" spans="1:30" ht="12.75">
      <c r="A1030" s="5"/>
      <c r="B1030" s="5"/>
      <c r="C1030" s="5"/>
      <c r="D1030" s="5"/>
      <c r="E1030" s="5"/>
      <c r="F1030" s="157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</row>
    <row r="1031" spans="1:30" ht="12.75">
      <c r="A1031" s="5"/>
      <c r="B1031" s="5"/>
      <c r="C1031" s="5"/>
      <c r="D1031" s="5"/>
      <c r="E1031" s="5"/>
      <c r="F1031" s="157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</row>
    <row r="1032" spans="1:30" ht="12.75">
      <c r="A1032" s="5"/>
      <c r="B1032" s="5"/>
      <c r="C1032" s="5"/>
      <c r="D1032" s="5"/>
      <c r="E1032" s="5"/>
      <c r="F1032" s="157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</row>
    <row r="1033" spans="1:30" ht="12.75">
      <c r="A1033" s="5"/>
      <c r="B1033" s="5"/>
      <c r="C1033" s="5"/>
      <c r="D1033" s="5"/>
      <c r="E1033" s="5"/>
      <c r="F1033" s="157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</row>
    <row r="1034" spans="1:30" ht="12.75">
      <c r="A1034" s="5"/>
      <c r="B1034" s="5"/>
      <c r="C1034" s="5"/>
      <c r="D1034" s="5"/>
      <c r="E1034" s="5"/>
      <c r="F1034" s="157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</row>
    <row r="1035" spans="1:30" ht="12.75">
      <c r="A1035" s="5"/>
      <c r="B1035" s="5"/>
      <c r="C1035" s="5"/>
      <c r="D1035" s="5"/>
      <c r="E1035" s="5"/>
      <c r="F1035" s="157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</row>
    <row r="1036" spans="1:30" ht="12.75">
      <c r="A1036" s="5"/>
      <c r="B1036" s="5"/>
      <c r="C1036" s="5"/>
      <c r="D1036" s="5"/>
      <c r="E1036" s="5"/>
      <c r="F1036" s="157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</row>
    <row r="1037" spans="1:30" ht="12.75">
      <c r="A1037" s="5"/>
      <c r="B1037" s="5"/>
      <c r="C1037" s="5"/>
      <c r="D1037" s="5"/>
      <c r="E1037" s="5"/>
      <c r="F1037" s="157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</row>
    <row r="1038" spans="1:30" ht="12.75">
      <c r="A1038" s="5"/>
      <c r="B1038" s="5"/>
      <c r="C1038" s="5"/>
      <c r="D1038" s="5"/>
      <c r="E1038" s="5"/>
      <c r="F1038" s="157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</row>
    <row r="1039" spans="1:30" ht="12.75">
      <c r="A1039" s="5"/>
      <c r="B1039" s="5"/>
      <c r="C1039" s="5"/>
      <c r="D1039" s="5"/>
      <c r="E1039" s="5"/>
      <c r="F1039" s="157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</row>
    <row r="1040" spans="1:30" ht="12.75">
      <c r="A1040" s="5"/>
      <c r="B1040" s="5"/>
      <c r="C1040" s="5"/>
      <c r="D1040" s="5"/>
      <c r="E1040" s="5"/>
      <c r="F1040" s="157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</row>
    <row r="1041" spans="1:30" ht="12.75">
      <c r="A1041" s="5"/>
      <c r="B1041" s="5"/>
      <c r="C1041" s="5"/>
      <c r="D1041" s="5"/>
      <c r="E1041" s="5"/>
      <c r="F1041" s="157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</row>
    <row r="1042" spans="1:30" ht="12.75">
      <c r="A1042" s="5"/>
      <c r="B1042" s="5"/>
      <c r="C1042" s="5"/>
      <c r="D1042" s="5"/>
      <c r="E1042" s="5"/>
      <c r="F1042" s="157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</row>
    <row r="1043" spans="1:30" ht="12.75">
      <c r="A1043" s="5"/>
      <c r="B1043" s="5"/>
      <c r="C1043" s="5"/>
      <c r="D1043" s="5"/>
      <c r="E1043" s="5"/>
      <c r="F1043" s="157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</row>
    <row r="1044" spans="1:30" ht="12.75">
      <c r="A1044" s="5"/>
      <c r="B1044" s="5"/>
      <c r="C1044" s="5"/>
      <c r="D1044" s="5"/>
      <c r="E1044" s="5"/>
      <c r="F1044" s="157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</row>
    <row r="1045" spans="1:30" ht="12.75">
      <c r="A1045" s="5"/>
      <c r="B1045" s="5"/>
      <c r="C1045" s="5"/>
      <c r="D1045" s="5"/>
      <c r="E1045" s="5"/>
      <c r="F1045" s="157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</row>
    <row r="1046" spans="1:30" ht="12.75">
      <c r="A1046" s="5"/>
      <c r="B1046" s="5"/>
      <c r="C1046" s="5"/>
      <c r="D1046" s="5"/>
      <c r="E1046" s="5"/>
      <c r="F1046" s="157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</row>
    <row r="1047" spans="1:30" ht="12.75">
      <c r="A1047" s="5"/>
      <c r="B1047" s="5"/>
      <c r="C1047" s="5"/>
      <c r="D1047" s="5"/>
      <c r="E1047" s="5"/>
      <c r="F1047" s="157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</row>
    <row r="1048" spans="1:30" ht="12.75">
      <c r="A1048" s="5"/>
      <c r="B1048" s="5"/>
      <c r="C1048" s="5"/>
      <c r="D1048" s="5"/>
      <c r="E1048" s="5"/>
      <c r="F1048" s="157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</row>
    <row r="1049" spans="1:30" ht="12.75">
      <c r="A1049" s="5"/>
      <c r="B1049" s="5"/>
      <c r="C1049" s="5"/>
      <c r="D1049" s="5"/>
      <c r="E1049" s="5"/>
      <c r="F1049" s="157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</row>
    <row r="1050" spans="1:30" ht="12.75">
      <c r="A1050" s="5"/>
      <c r="B1050" s="5"/>
      <c r="C1050" s="5"/>
      <c r="D1050" s="5"/>
      <c r="E1050" s="5"/>
      <c r="F1050" s="157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</row>
    <row r="1051" spans="1:30" ht="12.75">
      <c r="A1051" s="5"/>
      <c r="B1051" s="5"/>
      <c r="C1051" s="5"/>
      <c r="D1051" s="5"/>
      <c r="E1051" s="5"/>
      <c r="F1051" s="157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</row>
    <row r="1052" spans="1:30" ht="12.75">
      <c r="A1052" s="5"/>
      <c r="B1052" s="5"/>
      <c r="C1052" s="5"/>
      <c r="D1052" s="5"/>
      <c r="E1052" s="5"/>
      <c r="F1052" s="157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</row>
    <row r="1053" spans="1:30" ht="12.75">
      <c r="A1053" s="5"/>
      <c r="B1053" s="5"/>
      <c r="C1053" s="5"/>
      <c r="D1053" s="5"/>
      <c r="E1053" s="5"/>
      <c r="F1053" s="157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</row>
    <row r="1054" spans="1:30" ht="12.75">
      <c r="A1054" s="5"/>
      <c r="B1054" s="5"/>
      <c r="C1054" s="5"/>
      <c r="D1054" s="5"/>
      <c r="E1054" s="5"/>
      <c r="F1054" s="157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</row>
    <row r="1055" spans="1:30" ht="12.75">
      <c r="A1055" s="5"/>
      <c r="B1055" s="5"/>
      <c r="C1055" s="5"/>
      <c r="D1055" s="5"/>
      <c r="E1055" s="5"/>
      <c r="F1055" s="157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</row>
    <row r="1056" spans="1:30" ht="12.75">
      <c r="A1056" s="5"/>
      <c r="B1056" s="5"/>
      <c r="C1056" s="5"/>
      <c r="D1056" s="5"/>
      <c r="E1056" s="5"/>
      <c r="F1056" s="157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</row>
    <row r="1057" spans="1:30" ht="12.75">
      <c r="A1057" s="5"/>
      <c r="B1057" s="5"/>
      <c r="C1057" s="5"/>
      <c r="D1057" s="5"/>
      <c r="E1057" s="5"/>
      <c r="F1057" s="157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</row>
    <row r="1058" spans="1:30" ht="12.75">
      <c r="A1058" s="5"/>
      <c r="B1058" s="5"/>
      <c r="C1058" s="5"/>
      <c r="D1058" s="5"/>
      <c r="E1058" s="5"/>
      <c r="F1058" s="157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</row>
    <row r="1059" spans="1:30" ht="12.75">
      <c r="A1059" s="5"/>
      <c r="B1059" s="5"/>
      <c r="C1059" s="5"/>
      <c r="D1059" s="5"/>
      <c r="E1059" s="5"/>
      <c r="F1059" s="157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</row>
    <row r="1060" spans="1:30" ht="12.75">
      <c r="A1060" s="5"/>
      <c r="B1060" s="5"/>
      <c r="C1060" s="5"/>
      <c r="D1060" s="5"/>
      <c r="E1060" s="5"/>
      <c r="F1060" s="157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</row>
    <row r="1061" spans="1:30" ht="12.75">
      <c r="A1061" s="5"/>
      <c r="B1061" s="5"/>
      <c r="C1061" s="5"/>
      <c r="D1061" s="5"/>
      <c r="E1061" s="5"/>
      <c r="F1061" s="157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</row>
    <row r="1062" spans="1:30" ht="12.75">
      <c r="A1062" s="5"/>
      <c r="B1062" s="5"/>
      <c r="C1062" s="5"/>
      <c r="D1062" s="5"/>
      <c r="E1062" s="5"/>
      <c r="F1062" s="157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</row>
    <row r="1063" spans="1:30" ht="12.75">
      <c r="A1063" s="5"/>
      <c r="B1063" s="5"/>
      <c r="C1063" s="5"/>
      <c r="D1063" s="5"/>
      <c r="E1063" s="5"/>
      <c r="F1063" s="157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</row>
    <row r="1064" spans="1:30" ht="12.75">
      <c r="A1064" s="5"/>
      <c r="B1064" s="5"/>
      <c r="C1064" s="5"/>
      <c r="D1064" s="5"/>
      <c r="E1064" s="5"/>
      <c r="F1064" s="157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</row>
    <row r="1065" spans="1:30" ht="12.75">
      <c r="A1065" s="5"/>
      <c r="B1065" s="5"/>
      <c r="C1065" s="5"/>
      <c r="D1065" s="5"/>
      <c r="E1065" s="5"/>
      <c r="F1065" s="157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</row>
    <row r="1066" spans="1:30" ht="12.75">
      <c r="A1066" s="5"/>
      <c r="B1066" s="5"/>
      <c r="C1066" s="5"/>
      <c r="D1066" s="5"/>
      <c r="E1066" s="5"/>
      <c r="F1066" s="157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</row>
    <row r="1067" spans="1:30" ht="12.75">
      <c r="A1067" s="5"/>
      <c r="B1067" s="5"/>
      <c r="C1067" s="5"/>
      <c r="D1067" s="5"/>
      <c r="E1067" s="5"/>
      <c r="F1067" s="157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</row>
    <row r="1068" spans="1:30" ht="12.75">
      <c r="A1068" s="5"/>
      <c r="B1068" s="5"/>
      <c r="C1068" s="5"/>
      <c r="D1068" s="5"/>
      <c r="E1068" s="5"/>
      <c r="F1068" s="157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</row>
    <row r="1069" spans="1:30" ht="12.75">
      <c r="A1069" s="5"/>
      <c r="B1069" s="5"/>
      <c r="C1069" s="5"/>
      <c r="D1069" s="5"/>
      <c r="E1069" s="5"/>
      <c r="F1069" s="157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</row>
    <row r="1070" spans="1:30" ht="12.75">
      <c r="A1070" s="5"/>
      <c r="B1070" s="5"/>
      <c r="C1070" s="5"/>
      <c r="D1070" s="5"/>
      <c r="E1070" s="5"/>
      <c r="F1070" s="157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</row>
    <row r="1071" spans="1:30" ht="12.75">
      <c r="A1071" s="5"/>
      <c r="B1071" s="5"/>
      <c r="C1071" s="5"/>
      <c r="D1071" s="5"/>
      <c r="E1071" s="5"/>
      <c r="F1071" s="157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</row>
    <row r="1072" spans="1:30" ht="12.75">
      <c r="A1072" s="5"/>
      <c r="B1072" s="5"/>
      <c r="C1072" s="5"/>
      <c r="D1072" s="5"/>
      <c r="E1072" s="5"/>
      <c r="F1072" s="157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039"/>
  <sheetViews>
    <sheetView zoomScaleNormal="100" workbookViewId="0">
      <selection activeCell="A4" sqref="A4"/>
    </sheetView>
  </sheetViews>
  <sheetFormatPr baseColWidth="10" defaultColWidth="14.42578125" defaultRowHeight="15.75" customHeight="1"/>
  <cols>
    <col min="1" max="1" width="14.42578125" style="206"/>
    <col min="2" max="2" width="43.42578125" style="206" customWidth="1"/>
    <col min="3" max="16384" width="14.42578125" style="206"/>
  </cols>
  <sheetData>
    <row r="1" spans="1:26" ht="15.75" customHeight="1">
      <c r="A1" s="205"/>
      <c r="B1" s="205" t="s">
        <v>1</v>
      </c>
      <c r="C1" s="205"/>
      <c r="D1" s="205">
        <v>80000</v>
      </c>
      <c r="E1" s="205">
        <v>230000</v>
      </c>
      <c r="F1" s="205">
        <v>500000</v>
      </c>
      <c r="G1" s="205">
        <v>800000</v>
      </c>
      <c r="H1" s="205">
        <v>1300000</v>
      </c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6" ht="15.75" customHeight="1">
      <c r="A2" s="205"/>
      <c r="B2" s="205"/>
      <c r="C2" s="205"/>
      <c r="D2" s="207"/>
      <c r="E2" s="207"/>
      <c r="F2" s="207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15.75" customHeight="1">
      <c r="A3" s="205"/>
      <c r="B3" s="207"/>
      <c r="C3" s="208"/>
      <c r="D3" s="209" t="s">
        <v>18</v>
      </c>
      <c r="E3" s="209" t="s">
        <v>33</v>
      </c>
      <c r="F3" s="209" t="s">
        <v>36</v>
      </c>
      <c r="G3" s="210" t="s">
        <v>38</v>
      </c>
      <c r="H3" s="210" t="s">
        <v>56</v>
      </c>
      <c r="I3" s="205" t="s">
        <v>383</v>
      </c>
      <c r="J3" s="205" t="s">
        <v>384</v>
      </c>
      <c r="K3" s="205" t="s">
        <v>385</v>
      </c>
      <c r="L3" s="205" t="s">
        <v>386</v>
      </c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6" ht="15.75" customHeight="1">
      <c r="A4" s="211"/>
      <c r="B4" s="245" t="s">
        <v>63</v>
      </c>
      <c r="C4" s="239"/>
      <c r="D4" s="208"/>
      <c r="E4" s="208"/>
      <c r="F4" s="208"/>
      <c r="G4" s="208"/>
      <c r="H4" s="208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</row>
    <row r="5" spans="1:26" ht="15.75" customHeight="1">
      <c r="A5" s="211"/>
      <c r="B5" s="245"/>
      <c r="C5" s="239"/>
      <c r="D5" s="208"/>
      <c r="E5" s="208"/>
      <c r="F5" s="208"/>
      <c r="G5" s="208"/>
      <c r="H5" s="208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6" ht="15.75" customHeight="1">
      <c r="A6" s="211"/>
      <c r="B6" s="212" t="s">
        <v>81</v>
      </c>
      <c r="C6" s="208"/>
      <c r="D6" s="208"/>
      <c r="E6" s="208"/>
      <c r="F6" s="208"/>
      <c r="G6" s="208"/>
      <c r="H6" s="208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spans="1:26" ht="15.75" customHeight="1">
      <c r="A7" s="211"/>
      <c r="B7" s="207" t="s">
        <v>98</v>
      </c>
      <c r="C7" s="208"/>
      <c r="D7" s="213">
        <f>'Chiffre d''affaire'!K6</f>
        <v>3780</v>
      </c>
      <c r="E7" s="213">
        <f>'Chiffre d''affaire'!K51</f>
        <v>73500</v>
      </c>
      <c r="F7" s="213">
        <f>'Chiffre d''affaire'!K80</f>
        <v>157500</v>
      </c>
      <c r="G7" s="213">
        <f>'Chiffre d''affaire'!K109</f>
        <v>262500</v>
      </c>
      <c r="H7" s="213">
        <f>'Chiffre d''affaire'!K138</f>
        <v>420000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1:26" ht="15.75" customHeight="1">
      <c r="A8" s="211"/>
      <c r="B8" s="207" t="s">
        <v>131</v>
      </c>
      <c r="C8" s="208"/>
      <c r="D8" s="213">
        <f>'Chiffre d''affaire'!K7</f>
        <v>3780</v>
      </c>
      <c r="E8" s="213">
        <f>'Chiffre d''affaire'!K52</f>
        <v>73500</v>
      </c>
      <c r="F8" s="213">
        <f>'Chiffre d''affaire'!K81</f>
        <v>157500</v>
      </c>
      <c r="G8" s="213">
        <f>'Chiffre d''affaire'!K110</f>
        <v>262500</v>
      </c>
      <c r="H8" s="213">
        <f>'Chiffre d''affaire'!K139</f>
        <v>420000</v>
      </c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</row>
    <row r="9" spans="1:26" ht="15.75" customHeight="1">
      <c r="A9" s="211"/>
      <c r="B9" s="207" t="s">
        <v>136</v>
      </c>
      <c r="C9" s="208"/>
      <c r="D9" s="213">
        <f>'Chiffre d''affaire'!K8</f>
        <v>3780</v>
      </c>
      <c r="E9" s="213">
        <f>'Chiffre d''affaire'!K53</f>
        <v>73500</v>
      </c>
      <c r="F9" s="213">
        <f>'Chiffre d''affaire'!K82</f>
        <v>157500</v>
      </c>
      <c r="G9" s="213">
        <f>'Chiffre d''affaire'!K111</f>
        <v>262500</v>
      </c>
      <c r="H9" s="213">
        <f>'Chiffre d''affaire'!K140</f>
        <v>420000</v>
      </c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</row>
    <row r="10" spans="1:26" ht="15.75" customHeight="1">
      <c r="A10" s="211"/>
      <c r="B10" s="207" t="s">
        <v>151</v>
      </c>
      <c r="C10" s="208"/>
      <c r="D10" s="213">
        <f>'Chiffre d''affaire'!K15</f>
        <v>3780</v>
      </c>
      <c r="E10" s="213">
        <f>'Chiffre d''affaire'!K54</f>
        <v>73500</v>
      </c>
      <c r="F10" s="213">
        <f>'Chiffre d''affaire'!K83</f>
        <v>157500</v>
      </c>
      <c r="G10" s="213">
        <f>'Chiffre d''affaire'!K112</f>
        <v>262500</v>
      </c>
      <c r="H10" s="213">
        <f>'Chiffre d''affaire'!K141</f>
        <v>420000</v>
      </c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</row>
    <row r="11" spans="1:26" ht="15.75" customHeight="1">
      <c r="A11" s="211"/>
      <c r="B11" s="207" t="s">
        <v>157</v>
      </c>
      <c r="C11" s="208"/>
      <c r="D11" s="213">
        <f>'Chiffre d''affaire'!K37</f>
        <v>32673.774000000001</v>
      </c>
      <c r="E11" s="213">
        <f>'Chiffre d''affaire'!K66</f>
        <v>32673.774000000001</v>
      </c>
      <c r="F11" s="213">
        <f>'Chiffre d''affaire'!K95</f>
        <v>49010.661</v>
      </c>
      <c r="G11" s="213">
        <f>'Chiffre d''affaire'!K124</f>
        <v>81684.434999999998</v>
      </c>
      <c r="H11" s="213">
        <f>'Chiffre d''affaire'!K153</f>
        <v>163368.87</v>
      </c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</row>
    <row r="12" spans="1:26" ht="15.75" customHeight="1">
      <c r="A12" s="211"/>
      <c r="B12" s="207" t="s">
        <v>166</v>
      </c>
      <c r="C12" s="208"/>
      <c r="D12" s="213">
        <f>'Chiffre d''affaire'!K39</f>
        <v>3082.7999999999997</v>
      </c>
      <c r="E12" s="213">
        <f>'Chiffre d''affaire'!K68</f>
        <v>3082.7999999999997</v>
      </c>
      <c r="F12" s="213">
        <f>'Chiffre d''affaire'!K97</f>
        <v>4624.2</v>
      </c>
      <c r="G12" s="213">
        <f>'Chiffre d''affaire'!K126</f>
        <v>7707</v>
      </c>
      <c r="H12" s="213">
        <f>'Chiffre d''affaire'!K155</f>
        <v>15414</v>
      </c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</row>
    <row r="13" spans="1:26" ht="15.75" customHeight="1">
      <c r="A13" s="211"/>
      <c r="B13" s="207" t="s">
        <v>175</v>
      </c>
      <c r="C13" s="208"/>
      <c r="D13" s="213">
        <f>'Chiffre d''affaire'!K44</f>
        <v>67410</v>
      </c>
      <c r="E13" s="213">
        <f>'Chiffre d''affaire'!K73</f>
        <v>80220</v>
      </c>
      <c r="F13" s="213">
        <f>'Chiffre d''affaire'!K102</f>
        <v>132930</v>
      </c>
      <c r="G13" s="213">
        <f>'Chiffre d''affaire'!K131</f>
        <v>250950</v>
      </c>
      <c r="H13" s="213">
        <f>'Chiffre d''affaire'!K160</f>
        <v>273000</v>
      </c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1:26" ht="15.75" customHeight="1">
      <c r="A14" s="211"/>
      <c r="B14" s="212" t="s">
        <v>184</v>
      </c>
      <c r="C14" s="208"/>
      <c r="D14" s="213"/>
      <c r="E14" s="213"/>
      <c r="F14" s="208"/>
      <c r="G14" s="208"/>
      <c r="H14" s="208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</row>
    <row r="15" spans="1:26" ht="15.75" customHeight="1">
      <c r="A15" s="211"/>
      <c r="B15" s="207"/>
      <c r="C15" s="208"/>
      <c r="D15" s="213"/>
      <c r="E15" s="213"/>
      <c r="F15" s="208"/>
      <c r="G15" s="208"/>
      <c r="H15" s="208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</row>
    <row r="16" spans="1:26" ht="15.75" customHeight="1">
      <c r="A16" s="211"/>
      <c r="B16" s="207"/>
      <c r="C16" s="208"/>
      <c r="D16" s="213"/>
      <c r="E16" s="213"/>
      <c r="F16" s="208"/>
      <c r="G16" s="208"/>
      <c r="H16" s="208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</row>
    <row r="17" spans="1:26" ht="15.75" customHeight="1">
      <c r="A17" s="211"/>
      <c r="B17" s="207" t="s">
        <v>207</v>
      </c>
      <c r="C17" s="208"/>
      <c r="D17" s="213"/>
      <c r="E17" s="213"/>
      <c r="F17" s="208"/>
      <c r="G17" s="208"/>
      <c r="H17" s="208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</row>
    <row r="18" spans="1:26" ht="15.75" customHeight="1">
      <c r="A18" s="211"/>
      <c r="B18" s="207" t="s">
        <v>208</v>
      </c>
      <c r="C18" s="208"/>
      <c r="D18" s="213"/>
      <c r="E18" s="213"/>
      <c r="F18" s="208"/>
      <c r="G18" s="208"/>
      <c r="H18" s="208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</row>
    <row r="19" spans="1:26" ht="15.75" customHeight="1">
      <c r="A19" s="211"/>
      <c r="B19" s="240" t="s">
        <v>209</v>
      </c>
      <c r="C19" s="239"/>
      <c r="D19" s="214">
        <f t="shared" ref="D19:H19" si="0">SUM(D7:D18)</f>
        <v>118286.57400000001</v>
      </c>
      <c r="E19" s="214">
        <f t="shared" si="0"/>
        <v>409976.57399999996</v>
      </c>
      <c r="F19" s="214">
        <f t="shared" si="0"/>
        <v>816564.86099999992</v>
      </c>
      <c r="G19" s="214">
        <f t="shared" si="0"/>
        <v>1390341.4350000001</v>
      </c>
      <c r="H19" s="214">
        <f t="shared" si="0"/>
        <v>2131782.87</v>
      </c>
      <c r="I19" s="205"/>
      <c r="J19" s="205">
        <f>SUM(D19:H19)</f>
        <v>4866952.3140000002</v>
      </c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 ht="15.75" customHeight="1">
      <c r="A20" s="211"/>
      <c r="B20" s="212" t="s">
        <v>210</v>
      </c>
      <c r="C20" s="208"/>
      <c r="D20" s="208"/>
      <c r="E20" s="208"/>
      <c r="F20" s="208"/>
      <c r="G20" s="208"/>
      <c r="H20" s="208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</row>
    <row r="21" spans="1:26" ht="15.75" customHeight="1">
      <c r="A21" s="211"/>
      <c r="B21" s="215" t="s">
        <v>211</v>
      </c>
      <c r="C21" s="216"/>
      <c r="D21" s="208"/>
      <c r="E21" s="208"/>
      <c r="F21" s="208"/>
      <c r="G21" s="208"/>
      <c r="H21" s="208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</row>
    <row r="22" spans="1:26" ht="15.75" customHeight="1">
      <c r="A22" s="211"/>
      <c r="B22" s="207" t="s">
        <v>342</v>
      </c>
      <c r="C22" s="216"/>
      <c r="D22" s="208">
        <v>12000</v>
      </c>
      <c r="E22" s="208">
        <v>12000</v>
      </c>
      <c r="F22" s="208">
        <v>12000</v>
      </c>
      <c r="G22" s="208">
        <v>12000</v>
      </c>
      <c r="H22" s="208">
        <v>12000</v>
      </c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</row>
    <row r="23" spans="1:26" ht="15.75" customHeight="1">
      <c r="A23" s="211"/>
      <c r="B23" s="207" t="s">
        <v>343</v>
      </c>
      <c r="C23" s="216"/>
      <c r="D23" s="208">
        <v>1200</v>
      </c>
      <c r="E23" s="208">
        <v>2400</v>
      </c>
      <c r="F23" s="213">
        <v>3600</v>
      </c>
      <c r="G23" s="213">
        <v>4800</v>
      </c>
      <c r="H23" s="213">
        <v>6000</v>
      </c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1:26" ht="15.75" customHeight="1">
      <c r="A24" s="211"/>
      <c r="B24" s="207" t="s">
        <v>344</v>
      </c>
      <c r="C24" s="216"/>
      <c r="D24" s="208">
        <v>30000</v>
      </c>
      <c r="E24" s="208">
        <v>38000</v>
      </c>
      <c r="F24" s="208">
        <v>38000</v>
      </c>
      <c r="G24" s="208">
        <v>38000</v>
      </c>
      <c r="H24" s="208">
        <v>38000</v>
      </c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spans="1:26" ht="15.75" customHeight="1">
      <c r="A25" s="211"/>
      <c r="B25" s="217" t="s">
        <v>358</v>
      </c>
      <c r="C25" s="216"/>
      <c r="D25" s="208">
        <v>12000</v>
      </c>
      <c r="E25" s="208">
        <v>12000</v>
      </c>
      <c r="F25" s="208">
        <v>12000</v>
      </c>
      <c r="G25" s="208">
        <v>12000</v>
      </c>
      <c r="H25" s="208">
        <v>12000</v>
      </c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</row>
    <row r="26" spans="1:26" ht="15.75" customHeight="1">
      <c r="A26" s="211"/>
      <c r="B26" s="217" t="s">
        <v>359</v>
      </c>
      <c r="C26" s="216"/>
      <c r="D26" s="208">
        <v>12000</v>
      </c>
      <c r="E26" s="208">
        <v>12000</v>
      </c>
      <c r="F26" s="208">
        <v>12000</v>
      </c>
      <c r="G26" s="208">
        <v>12000</v>
      </c>
      <c r="H26" s="208">
        <v>12000</v>
      </c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</row>
    <row r="27" spans="1:26" ht="30.6" customHeight="1">
      <c r="A27" s="211"/>
      <c r="B27" s="218" t="s">
        <v>381</v>
      </c>
      <c r="C27" s="216"/>
      <c r="D27" s="208"/>
      <c r="E27" s="208">
        <v>2000</v>
      </c>
      <c r="F27" s="208">
        <v>2000</v>
      </c>
      <c r="G27" s="208">
        <v>2000</v>
      </c>
      <c r="H27" s="208">
        <v>2000</v>
      </c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</row>
    <row r="28" spans="1:26" ht="15.75" customHeight="1">
      <c r="A28" s="211"/>
      <c r="B28" s="207" t="s">
        <v>378</v>
      </c>
      <c r="C28" s="216"/>
      <c r="D28" s="208">
        <v>4000</v>
      </c>
      <c r="E28" s="208">
        <v>4000</v>
      </c>
      <c r="F28" s="208">
        <v>4000</v>
      </c>
      <c r="G28" s="208">
        <v>4000</v>
      </c>
      <c r="H28" s="208">
        <v>4000</v>
      </c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</row>
    <row r="29" spans="1:26" ht="15.75" customHeight="1">
      <c r="A29" s="211"/>
      <c r="B29" s="215" t="s">
        <v>215</v>
      </c>
      <c r="C29" s="219"/>
      <c r="D29" s="220"/>
      <c r="E29" s="220"/>
      <c r="F29" s="220"/>
      <c r="G29" s="220"/>
      <c r="H29" s="220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</row>
    <row r="30" spans="1:26" ht="15.75" customHeight="1">
      <c r="A30" s="211"/>
      <c r="B30" s="207" t="s">
        <v>216</v>
      </c>
      <c r="C30" s="221"/>
      <c r="D30" s="208">
        <f>15%*D7</f>
        <v>567</v>
      </c>
      <c r="E30" s="208">
        <f t="shared" ref="E30:H30" si="1">15%*E7</f>
        <v>11025</v>
      </c>
      <c r="F30" s="208">
        <f t="shared" si="1"/>
        <v>23625</v>
      </c>
      <c r="G30" s="208">
        <f t="shared" si="1"/>
        <v>39375</v>
      </c>
      <c r="H30" s="208">
        <f t="shared" si="1"/>
        <v>63000</v>
      </c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</row>
    <row r="31" spans="1:26" ht="15.75" customHeight="1">
      <c r="A31" s="211"/>
      <c r="B31" s="207" t="s">
        <v>217</v>
      </c>
      <c r="C31" s="216"/>
      <c r="D31" s="208">
        <f>15%*D8</f>
        <v>567</v>
      </c>
      <c r="E31" s="208">
        <f t="shared" ref="E31:H31" si="2">15%*E8</f>
        <v>11025</v>
      </c>
      <c r="F31" s="208">
        <f t="shared" si="2"/>
        <v>23625</v>
      </c>
      <c r="G31" s="208">
        <f t="shared" si="2"/>
        <v>39375</v>
      </c>
      <c r="H31" s="208">
        <f t="shared" si="2"/>
        <v>63000</v>
      </c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</row>
    <row r="32" spans="1:26" ht="15.75" customHeight="1">
      <c r="A32" s="211"/>
      <c r="B32" s="207" t="s">
        <v>218</v>
      </c>
      <c r="C32" s="216"/>
      <c r="D32" s="208">
        <f>15%*D9</f>
        <v>567</v>
      </c>
      <c r="E32" s="208">
        <f t="shared" ref="E32:H32" si="3">15%*E9</f>
        <v>11025</v>
      </c>
      <c r="F32" s="208">
        <f t="shared" si="3"/>
        <v>23625</v>
      </c>
      <c r="G32" s="208">
        <f t="shared" si="3"/>
        <v>39375</v>
      </c>
      <c r="H32" s="208">
        <f t="shared" si="3"/>
        <v>63000</v>
      </c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</row>
    <row r="33" spans="1:26" ht="15.75" customHeight="1">
      <c r="A33" s="211"/>
      <c r="B33" s="207" t="s">
        <v>219</v>
      </c>
      <c r="C33" s="216"/>
      <c r="D33" s="208">
        <f>15%*D10</f>
        <v>567</v>
      </c>
      <c r="E33" s="208">
        <f t="shared" ref="E33:H33" si="4">15%*E10</f>
        <v>11025</v>
      </c>
      <c r="F33" s="208">
        <f t="shared" si="4"/>
        <v>23625</v>
      </c>
      <c r="G33" s="208">
        <f t="shared" si="4"/>
        <v>39375</v>
      </c>
      <c r="H33" s="208">
        <f t="shared" si="4"/>
        <v>63000</v>
      </c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spans="1:26" ht="15.75" customHeight="1">
      <c r="A34" s="211"/>
      <c r="B34" s="215" t="s">
        <v>220</v>
      </c>
      <c r="C34" s="222"/>
      <c r="D34" s="220"/>
      <c r="E34" s="220"/>
      <c r="F34" s="220"/>
      <c r="G34" s="220"/>
      <c r="H34" s="220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</row>
    <row r="35" spans="1:26" ht="15.75" customHeight="1">
      <c r="A35" s="211"/>
      <c r="B35" s="207" t="s">
        <v>345</v>
      </c>
      <c r="C35" s="216"/>
      <c r="D35" s="208">
        <v>14400</v>
      </c>
      <c r="E35" s="208">
        <v>14400</v>
      </c>
      <c r="F35" s="208">
        <v>14400</v>
      </c>
      <c r="G35" s="208">
        <v>14400</v>
      </c>
      <c r="H35" s="208">
        <v>14400</v>
      </c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5.75" customHeight="1">
      <c r="A36" s="211"/>
      <c r="B36" s="207" t="s">
        <v>222</v>
      </c>
      <c r="C36" s="216"/>
      <c r="D36" s="208"/>
      <c r="E36" s="208"/>
      <c r="F36" s="208"/>
      <c r="G36" s="208"/>
      <c r="H36" s="208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</row>
    <row r="37" spans="1:26" ht="15.75" customHeight="1">
      <c r="A37" s="211"/>
      <c r="B37" s="207" t="s">
        <v>223</v>
      </c>
      <c r="C37" s="216"/>
      <c r="D37" s="208">
        <v>30000</v>
      </c>
      <c r="E37" s="208">
        <v>31500</v>
      </c>
      <c r="F37" s="208">
        <v>33075</v>
      </c>
      <c r="G37" s="208">
        <v>34750</v>
      </c>
      <c r="H37" s="208">
        <v>36500</v>
      </c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</row>
    <row r="38" spans="1:26" ht="15.75" customHeight="1">
      <c r="A38" s="211"/>
      <c r="B38" s="245" t="s">
        <v>224</v>
      </c>
      <c r="C38" s="239"/>
      <c r="D38" s="208">
        <v>400</v>
      </c>
      <c r="E38" s="208">
        <v>400</v>
      </c>
      <c r="F38" s="208">
        <v>400</v>
      </c>
      <c r="G38" s="208">
        <v>400</v>
      </c>
      <c r="H38" s="208">
        <v>400</v>
      </c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</row>
    <row r="39" spans="1:26" ht="15.75" customHeight="1">
      <c r="A39" s="211"/>
      <c r="B39" s="207" t="s">
        <v>225</v>
      </c>
      <c r="C39" s="216"/>
      <c r="D39" s="208">
        <v>400</v>
      </c>
      <c r="E39" s="208">
        <v>1000</v>
      </c>
      <c r="F39" s="208">
        <v>1500</v>
      </c>
      <c r="G39" s="208">
        <v>1800</v>
      </c>
      <c r="H39" s="208">
        <v>1800</v>
      </c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spans="1:26" ht="15.75" customHeight="1">
      <c r="A40" s="211"/>
      <c r="B40" s="207" t="s">
        <v>226</v>
      </c>
      <c r="C40" s="216"/>
      <c r="D40" s="208">
        <v>1000</v>
      </c>
      <c r="E40" s="208">
        <v>1000</v>
      </c>
      <c r="F40" s="213">
        <v>1000</v>
      </c>
      <c r="G40" s="213">
        <v>1000</v>
      </c>
      <c r="H40" s="213">
        <v>1000</v>
      </c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</row>
    <row r="41" spans="1:26" ht="15.75" customHeight="1">
      <c r="A41" s="211"/>
      <c r="B41" s="207" t="s">
        <v>382</v>
      </c>
      <c r="C41" s="216"/>
      <c r="D41" s="208">
        <v>5000</v>
      </c>
      <c r="E41" s="208">
        <v>6000</v>
      </c>
      <c r="F41" s="208">
        <v>7000</v>
      </c>
      <c r="G41" s="208">
        <v>7500</v>
      </c>
      <c r="H41" s="208">
        <v>7500</v>
      </c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</row>
    <row r="42" spans="1:26" ht="15.75" customHeight="1">
      <c r="A42" s="211"/>
      <c r="B42" s="207" t="s">
        <v>228</v>
      </c>
      <c r="C42" s="216"/>
      <c r="D42" s="208">
        <v>8000</v>
      </c>
      <c r="E42" s="208">
        <v>5000</v>
      </c>
      <c r="F42" s="208">
        <v>5000</v>
      </c>
      <c r="G42" s="208">
        <v>5000</v>
      </c>
      <c r="H42" s="208">
        <v>5000</v>
      </c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</row>
    <row r="43" spans="1:26" ht="15.75" customHeight="1">
      <c r="A43" s="211"/>
      <c r="B43" s="207" t="s">
        <v>229</v>
      </c>
      <c r="C43" s="216"/>
      <c r="D43" s="208">
        <v>50000</v>
      </c>
      <c r="E43" s="208">
        <v>100000</v>
      </c>
      <c r="F43" s="208">
        <v>100000</v>
      </c>
      <c r="G43" s="208">
        <v>100000</v>
      </c>
      <c r="H43" s="208">
        <v>100000</v>
      </c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</row>
    <row r="44" spans="1:26" ht="15.75" customHeight="1">
      <c r="A44" s="211"/>
      <c r="B44" s="207" t="s">
        <v>230</v>
      </c>
      <c r="C44" s="216"/>
      <c r="D44" s="208">
        <v>1000</v>
      </c>
      <c r="E44" s="208">
        <v>5000</v>
      </c>
      <c r="F44" s="208">
        <v>5000</v>
      </c>
      <c r="G44" s="208">
        <v>5000</v>
      </c>
      <c r="H44" s="208">
        <v>5000</v>
      </c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spans="1:26" ht="15.75" customHeight="1">
      <c r="A45" s="211"/>
      <c r="B45" s="207" t="s">
        <v>231</v>
      </c>
      <c r="C45" s="216"/>
      <c r="D45" s="208">
        <v>2000</v>
      </c>
      <c r="E45" s="208">
        <v>2000</v>
      </c>
      <c r="F45" s="208">
        <v>2000</v>
      </c>
      <c r="G45" s="208">
        <v>2000</v>
      </c>
      <c r="H45" s="208">
        <v>2000</v>
      </c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 ht="15.75" customHeight="1">
      <c r="A46" s="211"/>
      <c r="B46" s="215" t="s">
        <v>232</v>
      </c>
      <c r="C46" s="216"/>
      <c r="D46" s="208"/>
      <c r="E46" s="208"/>
      <c r="F46" s="208"/>
      <c r="G46" s="208"/>
      <c r="H46" s="208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</row>
    <row r="47" spans="1:26" ht="15.75" customHeight="1">
      <c r="A47" s="211"/>
      <c r="B47" s="223" t="s">
        <v>357</v>
      </c>
      <c r="C47" s="224"/>
      <c r="D47" s="225">
        <f>D19*0.5%</f>
        <v>591.43287000000009</v>
      </c>
      <c r="E47" s="225">
        <f>E19*0.5%</f>
        <v>2049.8828699999999</v>
      </c>
      <c r="F47" s="225">
        <f>F19*0.5%</f>
        <v>4082.8243049999996</v>
      </c>
      <c r="G47" s="225">
        <f>G19*0.5%</f>
        <v>6951.7071750000005</v>
      </c>
      <c r="H47" s="225">
        <f>H19*0.5%</f>
        <v>10658.914350000001</v>
      </c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spans="1:26" ht="15.75" customHeight="1">
      <c r="A48" s="211"/>
      <c r="B48" s="226" t="s">
        <v>234</v>
      </c>
      <c r="C48" s="216"/>
      <c r="D48" s="208"/>
      <c r="E48" s="208"/>
      <c r="F48" s="208"/>
      <c r="G48" s="208"/>
      <c r="H48" s="208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spans="1:26" ht="15.75" customHeight="1">
      <c r="A49" s="211"/>
      <c r="B49" s="226" t="s">
        <v>235</v>
      </c>
      <c r="C49" s="216"/>
      <c r="D49" s="208"/>
      <c r="E49" s="208"/>
      <c r="F49" s="208"/>
      <c r="G49" s="208"/>
      <c r="H49" s="208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</row>
    <row r="50" spans="1:26" ht="15.75" customHeight="1">
      <c r="A50" s="211"/>
      <c r="B50" s="226" t="s">
        <v>236</v>
      </c>
      <c r="C50" s="216"/>
      <c r="D50" s="208"/>
      <c r="E50" s="208"/>
      <c r="F50" s="208"/>
      <c r="G50" s="208"/>
      <c r="H50" s="208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spans="1:26" ht="15.75" customHeight="1">
      <c r="A51" s="211"/>
      <c r="B51" s="226" t="s">
        <v>351</v>
      </c>
      <c r="C51" s="216"/>
      <c r="D51" s="208">
        <f>D69*0.68%</f>
        <v>1822.1280000000002</v>
      </c>
      <c r="E51" s="208">
        <f t="shared" ref="E51:H51" si="5">E69*0.68%</f>
        <v>2248.0800000000004</v>
      </c>
      <c r="F51" s="208">
        <f t="shared" si="5"/>
        <v>3456.9160000000002</v>
      </c>
      <c r="G51" s="208">
        <f t="shared" si="5"/>
        <v>3693.556</v>
      </c>
      <c r="H51" s="208">
        <f t="shared" si="5"/>
        <v>3930.1960000000004</v>
      </c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</row>
    <row r="52" spans="1:26" ht="15.75" customHeight="1">
      <c r="A52" s="211"/>
      <c r="B52" s="226" t="s">
        <v>352</v>
      </c>
      <c r="C52" s="216"/>
      <c r="D52" s="208">
        <f>D69*0.55%</f>
        <v>1473.7800000000002</v>
      </c>
      <c r="E52" s="208">
        <f t="shared" ref="E52:H52" si="6">E69*0.55%</f>
        <v>1818.3000000000002</v>
      </c>
      <c r="F52" s="208">
        <f t="shared" si="6"/>
        <v>2796.0350000000003</v>
      </c>
      <c r="G52" s="208">
        <f t="shared" si="6"/>
        <v>2987.4350000000004</v>
      </c>
      <c r="H52" s="208">
        <f t="shared" si="6"/>
        <v>3178.8350000000005</v>
      </c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spans="1:26" ht="15.75" customHeight="1">
      <c r="A53" s="211"/>
      <c r="B53" s="226" t="s">
        <v>353</v>
      </c>
      <c r="C53" s="216"/>
      <c r="D53" s="208">
        <f>D69*0.45%</f>
        <v>1205.8200000000002</v>
      </c>
      <c r="E53" s="208">
        <f t="shared" ref="E53:H53" si="7">E69*0.45%</f>
        <v>1487.7000000000003</v>
      </c>
      <c r="F53" s="208">
        <f t="shared" si="7"/>
        <v>2287.6650000000004</v>
      </c>
      <c r="G53" s="208">
        <f t="shared" si="7"/>
        <v>2444.2650000000003</v>
      </c>
      <c r="H53" s="208">
        <f t="shared" si="7"/>
        <v>2600.8650000000002</v>
      </c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</row>
    <row r="54" spans="1:26" ht="15.75" customHeight="1">
      <c r="A54" s="211"/>
      <c r="B54" s="226" t="s">
        <v>355</v>
      </c>
      <c r="C54" s="216"/>
      <c r="D54" s="208">
        <f>D69*0.16%</f>
        <v>428.73600000000005</v>
      </c>
      <c r="E54" s="208">
        <f t="shared" ref="E54:H54" si="8">E69*0.16%</f>
        <v>528.96</v>
      </c>
      <c r="F54" s="208">
        <f t="shared" si="8"/>
        <v>813.39200000000005</v>
      </c>
      <c r="G54" s="208">
        <f t="shared" si="8"/>
        <v>869.072</v>
      </c>
      <c r="H54" s="208">
        <f t="shared" si="8"/>
        <v>924.75200000000007</v>
      </c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</row>
    <row r="55" spans="1:26" ht="15.75" customHeight="1">
      <c r="A55" s="211"/>
      <c r="B55" s="226"/>
      <c r="C55" s="216"/>
      <c r="D55" s="208"/>
      <c r="E55" s="208"/>
      <c r="F55" s="208"/>
      <c r="G55" s="208"/>
      <c r="H55" s="208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  <row r="56" spans="1:26" ht="15.75" customHeight="1">
      <c r="A56" s="211"/>
      <c r="B56" s="215" t="s">
        <v>238</v>
      </c>
      <c r="C56" s="222"/>
      <c r="D56" s="220"/>
      <c r="E56" s="220"/>
      <c r="F56" s="220"/>
      <c r="G56" s="220"/>
      <c r="H56" s="220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</row>
    <row r="57" spans="1:26" ht="15.75" customHeight="1">
      <c r="A57" s="211"/>
      <c r="B57" s="226" t="s">
        <v>347</v>
      </c>
      <c r="C57" s="216"/>
      <c r="D57" s="208">
        <v>34800</v>
      </c>
      <c r="E57" s="208">
        <v>45600</v>
      </c>
      <c r="F57" s="208">
        <v>60000</v>
      </c>
      <c r="G57" s="208">
        <v>66000</v>
      </c>
      <c r="H57" s="208">
        <v>72000</v>
      </c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</row>
    <row r="58" spans="1:26" ht="15.75" customHeight="1">
      <c r="A58" s="211"/>
      <c r="B58" s="226" t="s">
        <v>346</v>
      </c>
      <c r="C58" s="216"/>
      <c r="D58" s="208">
        <v>34800</v>
      </c>
      <c r="E58" s="208">
        <v>45600</v>
      </c>
      <c r="F58" s="208">
        <v>60000</v>
      </c>
      <c r="G58" s="208">
        <v>66000</v>
      </c>
      <c r="H58" s="208">
        <v>72000</v>
      </c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</row>
    <row r="59" spans="1:26" ht="15.75" customHeight="1">
      <c r="A59" s="211"/>
      <c r="B59" s="226" t="s">
        <v>348</v>
      </c>
      <c r="C59" s="216"/>
      <c r="D59" s="208">
        <v>34800</v>
      </c>
      <c r="E59" s="208">
        <v>45600</v>
      </c>
      <c r="F59" s="208">
        <v>60000</v>
      </c>
      <c r="G59" s="208">
        <v>66000</v>
      </c>
      <c r="H59" s="208">
        <v>72000</v>
      </c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</row>
    <row r="60" spans="1:26" ht="15.75" customHeight="1">
      <c r="A60" s="211"/>
      <c r="B60" s="226" t="s">
        <v>350</v>
      </c>
      <c r="C60" s="216"/>
      <c r="D60" s="208">
        <v>34800</v>
      </c>
      <c r="E60" s="208">
        <v>45600</v>
      </c>
      <c r="F60" s="208">
        <v>60000</v>
      </c>
      <c r="G60" s="208">
        <v>66000</v>
      </c>
      <c r="H60" s="208">
        <v>72000</v>
      </c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</row>
    <row r="61" spans="1:26" ht="15.75" customHeight="1">
      <c r="A61" s="211"/>
      <c r="B61" s="207" t="s">
        <v>242</v>
      </c>
      <c r="C61" s="216"/>
      <c r="D61" s="208">
        <v>24000</v>
      </c>
      <c r="E61" s="208">
        <v>24000</v>
      </c>
      <c r="F61" s="213">
        <v>24000</v>
      </c>
      <c r="G61" s="213">
        <v>24000</v>
      </c>
      <c r="H61" s="213">
        <v>24000</v>
      </c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</row>
    <row r="62" spans="1:26" ht="15.75" customHeight="1">
      <c r="A62" s="211"/>
      <c r="B62" s="207" t="s">
        <v>349</v>
      </c>
      <c r="C62" s="216"/>
      <c r="D62" s="208"/>
      <c r="E62" s="208"/>
      <c r="F62" s="208">
        <v>30000</v>
      </c>
      <c r="G62" s="208">
        <v>30000</v>
      </c>
      <c r="H62" s="208">
        <v>30000</v>
      </c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</row>
    <row r="63" spans="1:26" ht="15.75" customHeight="1">
      <c r="A63" s="211"/>
      <c r="B63" s="207" t="s">
        <v>243</v>
      </c>
      <c r="C63" s="216"/>
      <c r="D63" s="208"/>
      <c r="E63" s="208"/>
      <c r="F63" s="208"/>
      <c r="G63" s="208"/>
      <c r="H63" s="208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</row>
    <row r="64" spans="1:26" ht="15.75" customHeight="1">
      <c r="A64" s="211"/>
      <c r="B64" s="207" t="s">
        <v>244</v>
      </c>
      <c r="C64" s="216"/>
      <c r="D64" s="208"/>
      <c r="E64" s="208"/>
      <c r="F64" s="208">
        <v>35000</v>
      </c>
      <c r="G64" s="208">
        <v>35000</v>
      </c>
      <c r="H64" s="208">
        <v>35000</v>
      </c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</row>
    <row r="65" spans="1:26" ht="15.75" customHeight="1">
      <c r="A65" s="211"/>
      <c r="B65" s="207" t="s">
        <v>245</v>
      </c>
      <c r="C65" s="216"/>
      <c r="D65" s="208">
        <f t="shared" ref="D65:H65" si="9">600*12</f>
        <v>7200</v>
      </c>
      <c r="E65" s="208">
        <f t="shared" si="9"/>
        <v>7200</v>
      </c>
      <c r="F65" s="213">
        <f t="shared" si="9"/>
        <v>7200</v>
      </c>
      <c r="G65" s="213">
        <f t="shared" si="9"/>
        <v>7200</v>
      </c>
      <c r="H65" s="213">
        <f t="shared" si="9"/>
        <v>7200</v>
      </c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</row>
    <row r="66" spans="1:26" ht="15.75" customHeight="1">
      <c r="A66" s="211"/>
      <c r="B66" s="227" t="s">
        <v>245</v>
      </c>
      <c r="C66" s="216"/>
      <c r="D66" s="208">
        <f t="shared" ref="D66:H66" si="10">600*12</f>
        <v>7200</v>
      </c>
      <c r="E66" s="208">
        <f t="shared" si="10"/>
        <v>7200</v>
      </c>
      <c r="F66" s="213">
        <f t="shared" si="10"/>
        <v>7200</v>
      </c>
      <c r="G66" s="213">
        <f t="shared" si="10"/>
        <v>7200</v>
      </c>
      <c r="H66" s="213">
        <f t="shared" si="10"/>
        <v>7200</v>
      </c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</row>
    <row r="67" spans="1:26" ht="15.75" customHeight="1">
      <c r="A67" s="211"/>
      <c r="B67" s="228" t="s">
        <v>245</v>
      </c>
      <c r="C67" s="216"/>
      <c r="D67" s="208">
        <f t="shared" ref="D67:H70" si="11">600*12</f>
        <v>7200</v>
      </c>
      <c r="E67" s="208">
        <f t="shared" si="11"/>
        <v>7200</v>
      </c>
      <c r="F67" s="213">
        <f t="shared" si="11"/>
        <v>7200</v>
      </c>
      <c r="G67" s="213">
        <f t="shared" si="11"/>
        <v>7200</v>
      </c>
      <c r="H67" s="213">
        <f t="shared" si="11"/>
        <v>7200</v>
      </c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</row>
    <row r="68" spans="1:26" ht="15.75" customHeight="1">
      <c r="A68" s="211"/>
      <c r="B68" s="235" t="s">
        <v>387</v>
      </c>
      <c r="C68" s="216"/>
      <c r="D68" s="236">
        <f>SUM(D57:D67)*45%</f>
        <v>83160</v>
      </c>
      <c r="E68" s="236">
        <f t="shared" ref="E68:H68" si="12">SUM(E57:E67)*45%</f>
        <v>102600</v>
      </c>
      <c r="F68" s="236">
        <f t="shared" si="12"/>
        <v>157770</v>
      </c>
      <c r="G68" s="236">
        <f t="shared" si="12"/>
        <v>168570</v>
      </c>
      <c r="H68" s="236">
        <f t="shared" si="12"/>
        <v>179370</v>
      </c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</row>
    <row r="69" spans="1:26" ht="15.75" customHeight="1">
      <c r="A69" s="211"/>
      <c r="B69" s="229" t="s">
        <v>356</v>
      </c>
      <c r="C69" s="230"/>
      <c r="D69" s="231">
        <f>SUM(D57:D68)</f>
        <v>267960</v>
      </c>
      <c r="E69" s="231">
        <f t="shared" ref="E69:H69" si="13">SUM(E57:E68)</f>
        <v>330600</v>
      </c>
      <c r="F69" s="231">
        <f t="shared" si="13"/>
        <v>508370</v>
      </c>
      <c r="G69" s="231">
        <f t="shared" si="13"/>
        <v>543170</v>
      </c>
      <c r="H69" s="231">
        <f t="shared" si="13"/>
        <v>577970</v>
      </c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spans="1:26" ht="15.75" customHeight="1">
      <c r="A70" s="211"/>
      <c r="B70" s="232" t="s">
        <v>354</v>
      </c>
      <c r="C70" s="224"/>
      <c r="D70" s="225">
        <f t="shared" si="11"/>
        <v>7200</v>
      </c>
      <c r="E70" s="225">
        <f t="shared" si="11"/>
        <v>7200</v>
      </c>
      <c r="F70" s="233">
        <f t="shared" si="11"/>
        <v>7200</v>
      </c>
      <c r="G70" s="233">
        <f t="shared" si="11"/>
        <v>7200</v>
      </c>
      <c r="H70" s="233">
        <f t="shared" si="11"/>
        <v>7200</v>
      </c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</row>
    <row r="71" spans="1:26" ht="15.75" customHeight="1">
      <c r="A71" s="211"/>
      <c r="B71" s="212" t="s">
        <v>246</v>
      </c>
      <c r="C71" s="216"/>
      <c r="D71" s="208"/>
      <c r="E71" s="208"/>
      <c r="F71" s="208"/>
      <c r="G71" s="208"/>
      <c r="H71" s="208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</row>
    <row r="72" spans="1:26" ht="35.450000000000003" customHeight="1">
      <c r="A72" s="211"/>
      <c r="B72" s="234" t="s">
        <v>379</v>
      </c>
      <c r="C72" s="216"/>
      <c r="D72" s="208">
        <v>4000</v>
      </c>
      <c r="E72" s="208">
        <v>6000</v>
      </c>
      <c r="F72" s="208">
        <v>8000</v>
      </c>
      <c r="G72" s="208">
        <v>10000</v>
      </c>
      <c r="H72" s="208">
        <v>120000</v>
      </c>
      <c r="I72" s="205">
        <v>8000</v>
      </c>
      <c r="J72" s="205">
        <v>6000</v>
      </c>
      <c r="K72" s="205">
        <v>4000</v>
      </c>
      <c r="L72" s="205">
        <v>2000</v>
      </c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</row>
    <row r="73" spans="1:26" ht="35.450000000000003" customHeight="1">
      <c r="A73" s="211"/>
      <c r="B73" s="218" t="s">
        <v>380</v>
      </c>
      <c r="C73" s="216"/>
      <c r="D73" s="208">
        <v>11000</v>
      </c>
      <c r="E73" s="208">
        <v>11000</v>
      </c>
      <c r="F73" s="208">
        <v>11000</v>
      </c>
      <c r="G73" s="208">
        <v>11000</v>
      </c>
      <c r="H73" s="208">
        <v>11000</v>
      </c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</row>
    <row r="74" spans="1:26" ht="15.75" customHeight="1">
      <c r="A74" s="211"/>
      <c r="B74" s="212" t="s">
        <v>247</v>
      </c>
      <c r="C74" s="216"/>
      <c r="D74" s="208"/>
      <c r="E74" s="208"/>
      <c r="F74" s="208"/>
      <c r="G74" s="208"/>
      <c r="H74" s="208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</row>
    <row r="75" spans="1:26" ht="15.75" customHeight="1">
      <c r="A75" s="211"/>
      <c r="B75" s="207"/>
      <c r="C75" s="216"/>
      <c r="D75" s="208">
        <v>0</v>
      </c>
      <c r="E75" s="208">
        <v>0</v>
      </c>
      <c r="F75" s="213">
        <v>0</v>
      </c>
      <c r="G75" s="213">
        <v>0</v>
      </c>
      <c r="H75" s="213">
        <v>0</v>
      </c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</row>
    <row r="76" spans="1:26" ht="15.75" customHeight="1">
      <c r="A76" s="211"/>
      <c r="B76" s="240" t="s">
        <v>248</v>
      </c>
      <c r="C76" s="239"/>
      <c r="D76" s="214">
        <f>SUM(D21:D75)</f>
        <v>749309.89687000006</v>
      </c>
      <c r="E76" s="214">
        <f>SUM(E21:E75)</f>
        <v>986332.92287000001</v>
      </c>
      <c r="F76" s="214">
        <f>SUM(F21:F75)</f>
        <v>1403851.8323049999</v>
      </c>
      <c r="G76" s="214">
        <f>SUM(G21:G75)</f>
        <v>1545636.0351749999</v>
      </c>
      <c r="H76" s="214">
        <f>SUM(H21:H75)</f>
        <v>1827033.5623499998</v>
      </c>
      <c r="I76" s="205"/>
      <c r="J76" s="205">
        <f>SUM(D76:H76)</f>
        <v>6512164.2495699991</v>
      </c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</row>
    <row r="77" spans="1:26" ht="15.75" customHeight="1">
      <c r="A77" s="211"/>
      <c r="B77" s="207" t="s">
        <v>249</v>
      </c>
      <c r="C77" s="208"/>
      <c r="D77" s="213">
        <f>D19-D76</f>
        <v>-631023.32287000003</v>
      </c>
      <c r="E77" s="213">
        <f>E19-E76</f>
        <v>-576356.3488700001</v>
      </c>
      <c r="F77" s="213">
        <f>F19-F76</f>
        <v>-587286.97130500001</v>
      </c>
      <c r="G77" s="213">
        <f>G19-G76</f>
        <v>-155294.6001749998</v>
      </c>
      <c r="H77" s="213">
        <f>H19-H76</f>
        <v>304749.30765000032</v>
      </c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</row>
    <row r="78" spans="1:26" ht="15.75" customHeight="1">
      <c r="A78" s="211"/>
      <c r="B78" s="242" t="s">
        <v>250</v>
      </c>
      <c r="C78" s="243"/>
      <c r="D78" s="241"/>
      <c r="E78" s="241"/>
      <c r="F78" s="238"/>
      <c r="G78" s="238"/>
      <c r="H78" s="238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spans="1:26" ht="15.75" customHeight="1">
      <c r="A79" s="211"/>
      <c r="B79" s="244"/>
      <c r="C79" s="239"/>
      <c r="D79" s="239"/>
      <c r="E79" s="239"/>
      <c r="F79" s="239"/>
      <c r="G79" s="239"/>
      <c r="H79" s="239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  <row r="80" spans="1:26" ht="15.75" customHeight="1">
      <c r="A80" s="211"/>
      <c r="B80" s="240" t="s">
        <v>251</v>
      </c>
      <c r="C80" s="239"/>
      <c r="D80" s="214">
        <f t="shared" ref="D80:H80" si="14">D77-D78</f>
        <v>-631023.32287000003</v>
      </c>
      <c r="E80" s="214">
        <f t="shared" si="14"/>
        <v>-576356.3488700001</v>
      </c>
      <c r="F80" s="214">
        <f t="shared" si="14"/>
        <v>-587286.97130500001</v>
      </c>
      <c r="G80" s="214">
        <f t="shared" si="14"/>
        <v>-155294.6001749998</v>
      </c>
      <c r="H80" s="214">
        <f t="shared" si="14"/>
        <v>304749.30765000032</v>
      </c>
      <c r="I80" s="205"/>
      <c r="J80" s="205">
        <f>SUM(D80:H80)</f>
        <v>-1645211.9355699997</v>
      </c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</row>
    <row r="81" spans="1:26" ht="15.75" customHeight="1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</row>
    <row r="82" spans="1:26" ht="15.75" customHeight="1">
      <c r="A82" s="205"/>
      <c r="B82" s="237" t="s">
        <v>388</v>
      </c>
      <c r="C82" s="205"/>
      <c r="D82" s="237" t="s">
        <v>389</v>
      </c>
      <c r="E82" s="237" t="s">
        <v>390</v>
      </c>
      <c r="F82" s="205"/>
      <c r="G82" s="237" t="s">
        <v>391</v>
      </c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</row>
    <row r="83" spans="1:26" ht="15.75" customHeight="1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</row>
    <row r="84" spans="1:26" ht="15.75" customHeight="1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</row>
    <row r="85" spans="1:26" ht="15.75" customHeight="1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</row>
    <row r="86" spans="1:26" ht="15.75" customHeight="1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</row>
    <row r="87" spans="1:26" ht="15.75" customHeight="1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</row>
    <row r="88" spans="1:26" ht="15.75" customHeight="1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</row>
    <row r="89" spans="1:26" ht="15.75" customHeight="1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</row>
    <row r="90" spans="1:26" ht="15.75" customHeight="1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</row>
    <row r="91" spans="1:26" ht="15.75" customHeight="1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</row>
    <row r="92" spans="1:26" ht="15.75" customHeight="1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</row>
    <row r="93" spans="1:26" ht="15.75" customHeight="1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</row>
    <row r="94" spans="1:26" ht="15.75" customHeight="1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</row>
    <row r="95" spans="1:26" ht="15.75" customHeight="1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</row>
    <row r="96" spans="1:26" ht="15.75" customHeight="1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</row>
    <row r="97" spans="1:26" ht="15.75" customHeight="1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</row>
    <row r="98" spans="1:26" ht="15.75" customHeight="1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</row>
    <row r="99" spans="1:26" ht="15.75" customHeight="1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</row>
    <row r="100" spans="1:26" ht="15.75" customHeight="1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spans="1:26" ht="15.75" customHeight="1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spans="1:26" ht="15.75" customHeight="1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spans="1:26" ht="15.75" customHeight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</row>
    <row r="104" spans="1:26" ht="15.75" customHeight="1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spans="1:26" ht="15.75" customHeight="1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spans="1:26" ht="15.75" customHeight="1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spans="1:26" ht="15.75" customHeight="1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spans="1:26" ht="15.75" customHeight="1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spans="1:26" ht="15.75" customHeight="1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spans="1:26" ht="15.75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spans="1:26" ht="15.75" customHeight="1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spans="1:26" ht="15.75" customHeight="1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spans="1:26" ht="15.75" customHeight="1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spans="1:26" ht="15.75" customHeight="1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</row>
    <row r="115" spans="1:26" ht="15.75" customHeight="1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</row>
    <row r="116" spans="1:26" ht="15.75" customHeight="1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</row>
    <row r="117" spans="1:26" ht="15.75" customHeight="1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</row>
    <row r="118" spans="1:26" ht="15.75" customHeight="1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1:26" ht="15.75" customHeight="1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</row>
    <row r="120" spans="1:26" ht="15.75" customHeight="1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</row>
    <row r="121" spans="1:26" ht="15.75" customHeight="1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</row>
    <row r="122" spans="1:26" ht="15.75" customHeight="1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</row>
    <row r="123" spans="1:26" ht="15.75" customHeight="1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</row>
    <row r="124" spans="1:26" ht="15.75" customHeight="1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</row>
    <row r="125" spans="1:26" ht="15.75" customHeight="1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</row>
    <row r="126" spans="1:26" ht="15.75" customHeight="1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</row>
    <row r="127" spans="1:26" ht="15.75" customHeight="1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</row>
    <row r="128" spans="1:26" ht="15.75" customHeight="1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</row>
    <row r="129" spans="1:26" ht="15.75" customHeight="1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</row>
    <row r="130" spans="1:26" ht="15.75" customHeight="1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</row>
    <row r="131" spans="1:26" ht="15.75" customHeight="1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</row>
    <row r="132" spans="1:26" ht="15.75" customHeight="1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</row>
    <row r="133" spans="1:26" ht="15.75" customHeight="1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</row>
    <row r="134" spans="1:26" ht="15.75" customHeight="1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</row>
    <row r="135" spans="1:26" ht="15.75" customHeight="1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</row>
    <row r="136" spans="1:26" ht="15.75" customHeight="1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</row>
    <row r="137" spans="1:26" ht="15.75" customHeight="1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</row>
    <row r="138" spans="1:26" ht="15.75" customHeight="1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</row>
    <row r="139" spans="1:26" ht="15.75" customHeight="1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</row>
    <row r="140" spans="1:26" ht="15.75" customHeight="1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</row>
    <row r="141" spans="1:26" ht="15.75" customHeight="1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</row>
    <row r="142" spans="1:26" ht="15.75" customHeight="1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</row>
    <row r="143" spans="1:26" ht="15.75" customHeight="1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</row>
    <row r="144" spans="1:26" ht="15.75" customHeight="1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spans="1:26" ht="15.75" customHeight="1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spans="1:26" ht="15.75" customHeight="1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spans="1:26" ht="15.75" customHeight="1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</row>
    <row r="148" spans="1:26" ht="15.75" customHeight="1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</row>
    <row r="149" spans="1:26" ht="15.75" customHeight="1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</row>
    <row r="150" spans="1:26" ht="15.75" customHeight="1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</row>
    <row r="151" spans="1:26" ht="15.75" customHeight="1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</row>
    <row r="152" spans="1:26" ht="15.75" customHeight="1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</row>
    <row r="153" spans="1:26" ht="15.75" customHeight="1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</row>
    <row r="154" spans="1:26" ht="15.75" customHeight="1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</row>
    <row r="155" spans="1:26" ht="15.75" customHeight="1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</row>
    <row r="156" spans="1:26" ht="15.75" customHeight="1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</row>
    <row r="157" spans="1:26" ht="15.75" customHeight="1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</row>
    <row r="158" spans="1:26" ht="15.75" customHeight="1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</row>
    <row r="159" spans="1:26" ht="15.75" customHeight="1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</row>
    <row r="160" spans="1:26" ht="15.75" customHeight="1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</row>
    <row r="161" spans="1:26" ht="15.75" customHeight="1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</row>
    <row r="162" spans="1:26" ht="15.75" customHeight="1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</row>
    <row r="163" spans="1:26" ht="15.75" customHeight="1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</row>
    <row r="164" spans="1:26" ht="15.75" customHeight="1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</row>
    <row r="165" spans="1:26" ht="15.75" customHeight="1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</row>
    <row r="166" spans="1:26" ht="15.75" customHeight="1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</row>
    <row r="167" spans="1:26" ht="15.75" customHeight="1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</row>
    <row r="168" spans="1:26" ht="15.75" customHeight="1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</row>
    <row r="169" spans="1:26" ht="15.75" customHeight="1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</row>
    <row r="170" spans="1:26" ht="15.75" customHeight="1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</row>
    <row r="171" spans="1:26" ht="15.75" customHeight="1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</row>
    <row r="172" spans="1:26" ht="15.75" customHeight="1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</row>
    <row r="173" spans="1:26" ht="15.75" customHeight="1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</row>
    <row r="174" spans="1:26" ht="15.75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</row>
    <row r="175" spans="1:26" ht="15.75" customHeight="1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</row>
    <row r="176" spans="1:26" ht="15.75" customHeight="1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</row>
    <row r="177" spans="1:26" ht="15.75" customHeight="1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</row>
    <row r="178" spans="1:26" ht="15.75" customHeight="1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</row>
    <row r="179" spans="1:26" ht="15.75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</row>
    <row r="180" spans="1:26" ht="15.75" customHeight="1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</row>
    <row r="181" spans="1:26" ht="15.75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</row>
    <row r="182" spans="1:26" ht="15.75" customHeight="1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</row>
    <row r="183" spans="1:26" ht="15.75" customHeight="1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</row>
    <row r="184" spans="1:26" ht="15.75" customHeigh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</row>
    <row r="185" spans="1:26" ht="15.75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</row>
    <row r="186" spans="1:26" ht="15.75" customHeight="1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</row>
    <row r="187" spans="1:26" ht="15.75" customHeight="1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</row>
    <row r="188" spans="1:26" ht="15.75" customHeight="1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</row>
    <row r="189" spans="1:26" ht="15.75" customHeight="1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</row>
    <row r="190" spans="1:26" ht="15.75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</row>
    <row r="191" spans="1:26" ht="15.75" customHeight="1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</row>
    <row r="192" spans="1:26" ht="15.75" customHeight="1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</row>
    <row r="193" spans="1:26" ht="15.75" customHeight="1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</row>
    <row r="194" spans="1:26" ht="15.75" customHeight="1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</row>
    <row r="195" spans="1:26" ht="15.75" customHeight="1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</row>
    <row r="196" spans="1:26" ht="15.75" customHeigh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</row>
    <row r="197" spans="1:26" ht="15.75" customHeight="1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</row>
    <row r="198" spans="1:26" ht="15.75" customHeight="1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</row>
    <row r="199" spans="1:26" ht="15.75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</row>
    <row r="200" spans="1:26" ht="15.75" customHeight="1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</row>
    <row r="201" spans="1:26" ht="15.75" customHeight="1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</row>
    <row r="202" spans="1:26" ht="15.75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</row>
    <row r="203" spans="1:26" ht="15.75" customHeight="1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</row>
    <row r="204" spans="1:26" ht="15.75" customHeight="1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</row>
    <row r="205" spans="1:26" ht="15.75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</row>
    <row r="206" spans="1:26" ht="15.75" customHeight="1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</row>
    <row r="207" spans="1:26" ht="15.75" customHeight="1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</row>
    <row r="208" spans="1:26" ht="15.75" customHeight="1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</row>
    <row r="209" spans="1:26" ht="15.75" customHeight="1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</row>
    <row r="210" spans="1:26" ht="15.75" customHeight="1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</row>
    <row r="211" spans="1:26" ht="15.75" customHeight="1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</row>
    <row r="212" spans="1:26" ht="15.75" customHeight="1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</row>
    <row r="213" spans="1:26" ht="15.75" customHeight="1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</row>
    <row r="214" spans="1:26" ht="15.75" customHeight="1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</row>
    <row r="215" spans="1:26" ht="15.75" customHeight="1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</row>
    <row r="216" spans="1:26" ht="15.75" customHeight="1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</row>
    <row r="217" spans="1:26" ht="15.75" customHeight="1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</row>
    <row r="218" spans="1:26" ht="15.75" customHeight="1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</row>
    <row r="219" spans="1:26" ht="15.75" customHeight="1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</row>
    <row r="220" spans="1:26" ht="15.75" customHeight="1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</row>
    <row r="221" spans="1:26" ht="15.75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</row>
    <row r="222" spans="1:26" ht="15.75" customHeight="1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</row>
    <row r="223" spans="1:26" ht="15.75" customHeight="1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</row>
    <row r="224" spans="1:26" ht="15.75" customHeight="1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</row>
    <row r="225" spans="1:26" ht="15.75" customHeight="1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</row>
    <row r="226" spans="1:26" ht="15.75" customHeight="1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</row>
    <row r="227" spans="1:26" ht="15.75" customHeight="1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</row>
    <row r="228" spans="1:26" ht="15.75" customHeight="1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</row>
    <row r="229" spans="1:26" ht="15.75" customHeight="1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</row>
    <row r="230" spans="1:26" ht="15.75" customHeight="1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</row>
    <row r="231" spans="1:26" ht="15.75" customHeight="1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</row>
    <row r="232" spans="1:26" ht="15.75" customHeight="1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</row>
    <row r="233" spans="1:26" ht="15.75" customHeight="1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</row>
    <row r="234" spans="1:26" ht="15.75" customHeight="1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</row>
    <row r="235" spans="1:26" ht="15.75" customHeight="1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</row>
    <row r="236" spans="1:26" ht="15.75" customHeight="1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</row>
    <row r="237" spans="1:26" ht="15.75" customHeight="1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</row>
    <row r="238" spans="1:26" ht="15.75" customHeight="1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</row>
    <row r="239" spans="1:26" ht="15.75" customHeight="1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</row>
    <row r="240" spans="1:26" ht="15.75" customHeight="1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</row>
    <row r="241" spans="1:26" ht="15.75" customHeight="1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</row>
    <row r="242" spans="1:26" ht="15.75" customHeight="1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</row>
    <row r="243" spans="1:26" ht="15.75" customHeight="1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</row>
    <row r="244" spans="1:26" ht="15.75" customHeight="1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</row>
    <row r="245" spans="1:26" ht="15.75" customHeight="1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</row>
    <row r="246" spans="1:26" ht="15.75" customHeight="1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</row>
    <row r="247" spans="1:26" ht="15.75" customHeight="1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</row>
    <row r="248" spans="1:26" ht="15.75" customHeight="1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</row>
    <row r="249" spans="1:26" ht="15.75" customHeight="1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</row>
    <row r="250" spans="1:26" ht="15.75" customHeight="1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</row>
    <row r="251" spans="1:26" ht="15.75" customHeight="1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</row>
    <row r="252" spans="1:26" ht="15.75" customHeight="1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</row>
    <row r="253" spans="1:26" ht="15.75" customHeight="1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</row>
    <row r="254" spans="1:26" ht="15.75" customHeight="1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</row>
    <row r="255" spans="1:26" ht="15.75" customHeight="1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</row>
    <row r="256" spans="1:26" ht="15.75" customHeight="1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</row>
    <row r="257" spans="1:26" ht="15.75" customHeight="1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</row>
    <row r="258" spans="1:26" ht="15.75" customHeight="1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</row>
    <row r="259" spans="1:26" ht="15.75" customHeight="1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</row>
    <row r="260" spans="1:26" ht="15.75" customHeight="1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</row>
    <row r="261" spans="1:26" ht="15.75" customHeight="1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</row>
    <row r="262" spans="1:26" ht="15.75" customHeight="1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</row>
    <row r="263" spans="1:26" ht="15.75" customHeight="1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</row>
    <row r="264" spans="1:26" ht="15.75" customHeight="1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</row>
    <row r="265" spans="1:26" ht="15.75" customHeight="1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</row>
    <row r="266" spans="1:26" ht="15.75" customHeight="1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</row>
    <row r="267" spans="1:26" ht="15.75" customHeight="1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</row>
    <row r="268" spans="1:26" ht="15.75" customHeight="1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</row>
    <row r="269" spans="1:26" ht="15.75" customHeight="1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</row>
    <row r="270" spans="1:26" ht="15.75" customHeight="1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</row>
    <row r="271" spans="1:26" ht="15.75" customHeight="1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</row>
    <row r="272" spans="1:26" ht="15.75" customHeight="1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</row>
    <row r="273" spans="1:26" ht="15.75" customHeight="1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</row>
    <row r="274" spans="1:26" ht="15.75" customHeight="1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</row>
    <row r="275" spans="1:26" ht="15.75" customHeight="1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</row>
    <row r="276" spans="1:26" ht="15.75" customHeight="1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</row>
    <row r="277" spans="1:26" ht="15.75" customHeight="1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</row>
    <row r="278" spans="1:26" ht="15.75" customHeight="1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</row>
    <row r="279" spans="1:26" ht="15.75" customHeight="1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</row>
    <row r="280" spans="1:26" ht="15.75" customHeight="1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</row>
    <row r="281" spans="1:26" ht="15.75" customHeight="1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</row>
    <row r="282" spans="1:26" ht="15.75" customHeight="1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</row>
    <row r="283" spans="1:26" ht="15.75" customHeight="1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</row>
    <row r="284" spans="1:26" ht="15.75" customHeight="1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</row>
    <row r="285" spans="1:26" ht="15.75" customHeight="1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</row>
    <row r="286" spans="1:26" ht="15.75" customHeight="1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</row>
    <row r="287" spans="1:26" ht="15.75" customHeight="1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</row>
    <row r="288" spans="1:26" ht="15.75" customHeight="1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</row>
    <row r="289" spans="1:26" ht="15.75" customHeight="1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</row>
    <row r="290" spans="1:26" ht="15.75" customHeight="1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</row>
    <row r="291" spans="1:26" ht="15.75" customHeight="1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</row>
    <row r="292" spans="1:26" ht="15.75" customHeight="1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</row>
    <row r="293" spans="1:26" ht="15.75" customHeight="1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</row>
    <row r="294" spans="1:26" ht="15.75" customHeight="1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</row>
    <row r="295" spans="1:26" ht="15.75" customHeight="1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</row>
    <row r="296" spans="1:26" ht="15.75" customHeight="1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</row>
    <row r="297" spans="1:26" ht="15.75" customHeight="1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</row>
    <row r="298" spans="1:26" ht="15.75" customHeight="1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</row>
    <row r="299" spans="1:26" ht="15.75" customHeight="1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</row>
    <row r="300" spans="1:26" ht="15.75" customHeight="1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</row>
    <row r="301" spans="1:26" ht="15.75" customHeight="1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</row>
    <row r="302" spans="1:26" ht="15.75" customHeight="1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</row>
    <row r="303" spans="1:26" ht="15.75" customHeight="1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</row>
    <row r="304" spans="1:26" ht="15.75" customHeight="1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</row>
    <row r="305" spans="1:26" ht="15.75" customHeight="1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</row>
    <row r="306" spans="1:26" ht="15.75" customHeight="1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</row>
    <row r="307" spans="1:26" ht="15.75" customHeight="1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</row>
    <row r="308" spans="1:26" ht="15.75" customHeight="1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</row>
    <row r="309" spans="1:26" ht="15.75" customHeight="1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</row>
    <row r="310" spans="1:26" ht="15.75" customHeight="1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</row>
    <row r="311" spans="1:26" ht="15.75" customHeight="1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</row>
    <row r="312" spans="1:26" ht="15.75" customHeight="1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</row>
    <row r="313" spans="1:26" ht="15.75" customHeight="1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</row>
    <row r="314" spans="1:26" ht="15.75" customHeight="1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</row>
    <row r="315" spans="1:26" ht="15.75" customHeight="1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</row>
    <row r="316" spans="1:26" ht="15.75" customHeight="1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</row>
    <row r="317" spans="1:26" ht="15.75" customHeight="1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</row>
    <row r="318" spans="1:26" ht="15.75" customHeight="1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</row>
    <row r="319" spans="1:26" ht="15.75" customHeight="1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</row>
    <row r="320" spans="1:26" ht="15.75" customHeight="1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</row>
    <row r="321" spans="1:26" ht="15.75" customHeight="1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</row>
    <row r="322" spans="1:26" ht="15.75" customHeight="1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</row>
    <row r="323" spans="1:26" ht="15.75" customHeight="1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</row>
    <row r="324" spans="1:26" ht="15.75" customHeight="1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</row>
    <row r="325" spans="1:26" ht="15.75" customHeight="1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</row>
    <row r="326" spans="1:26" ht="15.75" customHeight="1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</row>
    <row r="327" spans="1:26" ht="15.75" customHeight="1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</row>
    <row r="328" spans="1:26" ht="15.75" customHeight="1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</row>
    <row r="329" spans="1:26" ht="15.75" customHeight="1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</row>
    <row r="330" spans="1:26" ht="15.75" customHeight="1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</row>
    <row r="331" spans="1:26" ht="15.75" customHeight="1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</row>
    <row r="332" spans="1:26" ht="15.75" customHeight="1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</row>
    <row r="333" spans="1:26" ht="15.75" customHeight="1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</row>
    <row r="334" spans="1:26" ht="15.75" customHeight="1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</row>
    <row r="335" spans="1:26" ht="15.75" customHeight="1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</row>
    <row r="336" spans="1:26" ht="15.75" customHeight="1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</row>
    <row r="337" spans="1:26" ht="15.75" customHeight="1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</row>
    <row r="338" spans="1:26" ht="15.75" customHeight="1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</row>
    <row r="339" spans="1:26" ht="15.75" customHeight="1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</row>
    <row r="340" spans="1:26" ht="15.75" customHeight="1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</row>
    <row r="341" spans="1:26" ht="15.75" customHeight="1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</row>
    <row r="342" spans="1:26" ht="15.75" customHeight="1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</row>
    <row r="343" spans="1:26" ht="15.75" customHeight="1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</row>
    <row r="344" spans="1:26" ht="15.75" customHeight="1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</row>
    <row r="345" spans="1:26" ht="15.75" customHeight="1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</row>
    <row r="346" spans="1:26" ht="15.75" customHeight="1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</row>
    <row r="347" spans="1:26" ht="15.75" customHeight="1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</row>
    <row r="348" spans="1:26" ht="15.75" customHeight="1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</row>
    <row r="349" spans="1:26" ht="15.75" customHeight="1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</row>
    <row r="350" spans="1:26" ht="15.75" customHeight="1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</row>
    <row r="351" spans="1:26" ht="15.75" customHeight="1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</row>
    <row r="352" spans="1:26" ht="15.75" customHeight="1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</row>
    <row r="353" spans="1:26" ht="15.75" customHeight="1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</row>
    <row r="354" spans="1:26" ht="15.75" customHeight="1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</row>
    <row r="355" spans="1:26" ht="15.75" customHeight="1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</row>
    <row r="356" spans="1:26" ht="15.75" customHeight="1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</row>
    <row r="357" spans="1:26" ht="15.75" customHeight="1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</row>
    <row r="358" spans="1:26" ht="15.75" customHeight="1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</row>
    <row r="359" spans="1:26" ht="15.75" customHeight="1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</row>
    <row r="360" spans="1:26" ht="15.75" customHeight="1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</row>
    <row r="361" spans="1:26" ht="15.75" customHeight="1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</row>
    <row r="362" spans="1:26" ht="15.75" customHeight="1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</row>
    <row r="363" spans="1:26" ht="15.75" customHeight="1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</row>
    <row r="364" spans="1:26" ht="15.75" customHeight="1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</row>
    <row r="365" spans="1:26" ht="15.75" customHeight="1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</row>
    <row r="366" spans="1:26" ht="15.75" customHeight="1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</row>
    <row r="367" spans="1:26" ht="15.75" customHeight="1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</row>
    <row r="368" spans="1:26" ht="15.75" customHeight="1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</row>
    <row r="369" spans="1:26" ht="15.75" customHeight="1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</row>
    <row r="370" spans="1:26" ht="15.75" customHeight="1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</row>
    <row r="371" spans="1:26" ht="15.75" customHeight="1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</row>
    <row r="372" spans="1:26" ht="15.75" customHeight="1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</row>
    <row r="373" spans="1:26" ht="15.75" customHeight="1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</row>
    <row r="374" spans="1:26" ht="15.75" customHeight="1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</row>
    <row r="375" spans="1:26" ht="15.75" customHeight="1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</row>
    <row r="376" spans="1:26" ht="15.75" customHeight="1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</row>
    <row r="377" spans="1:26" ht="15.75" customHeight="1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</row>
    <row r="378" spans="1:26" ht="15.75" customHeight="1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</row>
    <row r="379" spans="1:26" ht="15.75" customHeight="1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</row>
    <row r="380" spans="1:26" ht="15.75" customHeight="1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</row>
    <row r="381" spans="1:26" ht="15.75" customHeight="1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</row>
    <row r="382" spans="1:26" ht="15.75" customHeight="1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</row>
    <row r="383" spans="1:26" ht="15.75" customHeight="1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</row>
    <row r="384" spans="1:26" ht="15.75" customHeight="1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</row>
    <row r="385" spans="1:26" ht="15.75" customHeight="1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</row>
    <row r="386" spans="1:26" ht="15.75" customHeight="1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</row>
    <row r="387" spans="1:26" ht="15.75" customHeight="1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</row>
    <row r="388" spans="1:26" ht="15.75" customHeight="1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</row>
    <row r="389" spans="1:26" ht="15.75" customHeight="1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</row>
    <row r="390" spans="1:26" ht="15.75" customHeight="1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</row>
    <row r="391" spans="1:26" ht="15.75" customHeight="1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</row>
    <row r="392" spans="1:26" ht="15.75" customHeight="1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</row>
    <row r="393" spans="1:26" ht="15.75" customHeight="1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</row>
    <row r="394" spans="1:26" ht="15.75" customHeight="1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</row>
    <row r="395" spans="1:26" ht="15.75" customHeight="1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</row>
    <row r="396" spans="1:26" ht="15.75" customHeight="1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</row>
    <row r="397" spans="1:26" ht="15.75" customHeight="1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</row>
    <row r="398" spans="1:26" ht="15.75" customHeight="1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</row>
    <row r="399" spans="1:26" ht="15.75" customHeight="1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</row>
    <row r="400" spans="1:26" ht="15.75" customHeight="1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</row>
    <row r="401" spans="1:26" ht="15.75" customHeight="1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</row>
    <row r="402" spans="1:26" ht="15.75" customHeight="1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</row>
    <row r="403" spans="1:26" ht="15.75" customHeight="1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</row>
    <row r="404" spans="1:26" ht="15.75" customHeight="1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</row>
    <row r="405" spans="1:26" ht="15.75" customHeight="1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</row>
    <row r="406" spans="1:26" ht="15.75" customHeight="1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</row>
    <row r="407" spans="1:26" ht="15.75" customHeight="1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</row>
    <row r="408" spans="1:26" ht="15.75" customHeight="1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</row>
    <row r="409" spans="1:26" ht="15.75" customHeight="1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</row>
    <row r="410" spans="1:26" ht="15.75" customHeight="1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</row>
    <row r="411" spans="1:26" ht="15.75" customHeight="1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</row>
    <row r="412" spans="1:26" ht="15.75" customHeight="1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</row>
    <row r="413" spans="1:26" ht="15.75" customHeight="1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</row>
    <row r="414" spans="1:26" ht="15.75" customHeight="1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</row>
    <row r="415" spans="1:26" ht="15.75" customHeight="1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</row>
    <row r="416" spans="1:26" ht="15.75" customHeight="1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</row>
    <row r="417" spans="1:26" ht="15.75" customHeight="1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</row>
    <row r="418" spans="1:26" ht="15.75" customHeight="1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</row>
    <row r="419" spans="1:26" ht="15.75" customHeight="1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</row>
    <row r="420" spans="1:26" ht="15.75" customHeight="1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</row>
    <row r="421" spans="1:26" ht="15.75" customHeight="1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</row>
    <row r="422" spans="1:26" ht="15.75" customHeight="1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</row>
    <row r="423" spans="1:26" ht="15.75" customHeight="1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</row>
    <row r="424" spans="1:26" ht="15.75" customHeight="1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</row>
    <row r="425" spans="1:26" ht="15.75" customHeight="1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</row>
    <row r="426" spans="1:26" ht="15.75" customHeight="1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</row>
    <row r="427" spans="1:26" ht="15.75" customHeight="1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</row>
    <row r="428" spans="1:26" ht="15.75" customHeight="1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</row>
    <row r="429" spans="1:26" ht="15.75" customHeight="1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</row>
    <row r="430" spans="1:26" ht="15.75" customHeight="1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</row>
    <row r="431" spans="1:26" ht="15.75" customHeight="1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</row>
    <row r="432" spans="1:26" ht="15.75" customHeight="1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</row>
    <row r="433" spans="1:26" ht="15.75" customHeight="1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</row>
    <row r="434" spans="1:26" ht="15.75" customHeight="1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</row>
    <row r="435" spans="1:26" ht="15.75" customHeight="1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</row>
    <row r="436" spans="1:26" ht="15.75" customHeight="1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</row>
    <row r="437" spans="1:26" ht="15.75" customHeight="1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</row>
    <row r="438" spans="1:26" ht="15.75" customHeight="1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</row>
    <row r="439" spans="1:26" ht="15.75" customHeight="1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</row>
    <row r="440" spans="1:26" ht="15.75" customHeight="1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</row>
    <row r="441" spans="1:26" ht="15.75" customHeight="1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</row>
    <row r="442" spans="1:26" ht="15.75" customHeight="1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</row>
    <row r="443" spans="1:26" ht="15.75" customHeight="1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</row>
    <row r="444" spans="1:26" ht="15.75" customHeight="1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</row>
    <row r="445" spans="1:26" ht="15.75" customHeight="1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</row>
    <row r="446" spans="1:26" ht="15.75" customHeight="1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</row>
    <row r="447" spans="1:26" ht="15.75" customHeight="1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</row>
    <row r="448" spans="1:26" ht="15.75" customHeight="1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</row>
    <row r="449" spans="1:26" ht="15.75" customHeight="1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</row>
    <row r="450" spans="1:26" ht="15.75" customHeight="1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</row>
    <row r="451" spans="1:26" ht="15.75" customHeight="1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</row>
    <row r="452" spans="1:26" ht="15.75" customHeight="1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</row>
    <row r="453" spans="1:26" ht="15.75" customHeight="1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</row>
    <row r="454" spans="1:26" ht="15.75" customHeight="1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</row>
    <row r="455" spans="1:26" ht="15.75" customHeight="1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</row>
    <row r="456" spans="1:26" ht="15.75" customHeight="1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</row>
    <row r="457" spans="1:26" ht="15.75" customHeight="1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</row>
    <row r="458" spans="1:26" ht="15.75" customHeight="1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</row>
    <row r="459" spans="1:26" ht="15.75" customHeight="1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</row>
    <row r="460" spans="1:26" ht="15.75" customHeight="1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</row>
    <row r="461" spans="1:26" ht="15.75" customHeight="1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</row>
    <row r="462" spans="1:26" ht="15.75" customHeight="1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</row>
    <row r="463" spans="1:26" ht="15.75" customHeight="1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</row>
    <row r="464" spans="1:26" ht="15.75" customHeight="1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</row>
    <row r="465" spans="1:26" ht="15.75" customHeight="1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</row>
    <row r="466" spans="1:26" ht="15.75" customHeight="1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</row>
    <row r="467" spans="1:26" ht="15.75" customHeight="1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</row>
    <row r="468" spans="1:26" ht="15.75" customHeight="1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</row>
    <row r="469" spans="1:26" ht="15.75" customHeight="1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</row>
    <row r="470" spans="1:26" ht="15.75" customHeight="1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</row>
    <row r="471" spans="1:26" ht="15.75" customHeight="1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</row>
    <row r="472" spans="1:26" ht="15.75" customHeight="1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</row>
    <row r="473" spans="1:26" ht="15.75" customHeight="1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</row>
    <row r="474" spans="1:26" ht="15.75" customHeight="1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</row>
    <row r="475" spans="1:26" ht="15.75" customHeight="1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</row>
    <row r="476" spans="1:26" ht="15.75" customHeight="1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</row>
    <row r="477" spans="1:26" ht="15.75" customHeight="1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</row>
    <row r="478" spans="1:26" ht="15.75" customHeight="1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</row>
    <row r="479" spans="1:26" ht="15.75" customHeight="1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</row>
    <row r="480" spans="1:26" ht="15.75" customHeight="1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</row>
    <row r="481" spans="1:26" ht="15.75" customHeight="1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</row>
    <row r="482" spans="1:26" ht="15.75" customHeight="1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</row>
    <row r="483" spans="1:26" ht="15.75" customHeight="1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</row>
    <row r="484" spans="1:26" ht="15.75" customHeight="1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</row>
    <row r="485" spans="1:26" ht="15.75" customHeight="1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</row>
    <row r="486" spans="1:26" ht="15.75" customHeight="1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</row>
    <row r="487" spans="1:26" ht="15.75" customHeight="1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</row>
    <row r="488" spans="1:26" ht="15.75" customHeight="1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</row>
    <row r="489" spans="1:26" ht="15.75" customHeight="1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</row>
    <row r="490" spans="1:26" ht="15.75" customHeight="1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</row>
    <row r="491" spans="1:26" ht="15.75" customHeight="1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</row>
    <row r="492" spans="1:26" ht="15.75" customHeight="1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</row>
    <row r="493" spans="1:26" ht="15.75" customHeight="1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</row>
    <row r="494" spans="1:26" ht="15.75" customHeight="1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</row>
    <row r="495" spans="1:26" ht="15.75" customHeight="1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</row>
    <row r="496" spans="1:26" ht="15.75" customHeight="1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</row>
    <row r="497" spans="1:26" ht="15.75" customHeight="1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</row>
    <row r="498" spans="1:26" ht="15.75" customHeight="1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</row>
    <row r="499" spans="1:26" ht="15.75" customHeight="1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</row>
    <row r="500" spans="1:26" ht="15.75" customHeight="1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</row>
    <row r="501" spans="1:26" ht="15.75" customHeight="1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</row>
    <row r="502" spans="1:26" ht="15.75" customHeight="1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</row>
    <row r="503" spans="1:26" ht="15.75" customHeight="1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</row>
    <row r="504" spans="1:26" ht="15.75" customHeight="1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</row>
    <row r="505" spans="1:26" ht="15.75" customHeight="1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</row>
    <row r="506" spans="1:26" ht="15.75" customHeight="1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</row>
    <row r="507" spans="1:26" ht="15.75" customHeight="1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</row>
    <row r="508" spans="1:26" ht="15.75" customHeight="1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</row>
    <row r="509" spans="1:26" ht="15.75" customHeight="1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</row>
    <row r="510" spans="1:26" ht="15.75" customHeight="1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</row>
    <row r="511" spans="1:26" ht="15.75" customHeight="1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</row>
    <row r="512" spans="1:26" ht="15.75" customHeight="1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</row>
    <row r="513" spans="1:26" ht="15.75" customHeight="1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</row>
    <row r="514" spans="1:26" ht="15.75" customHeight="1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</row>
    <row r="515" spans="1:26" ht="15.75" customHeight="1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</row>
    <row r="516" spans="1:26" ht="15.75" customHeight="1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</row>
    <row r="517" spans="1:26" ht="15.75" customHeight="1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</row>
    <row r="518" spans="1:26" ht="15.75" customHeight="1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</row>
    <row r="519" spans="1:26" ht="15.75" customHeight="1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</row>
    <row r="520" spans="1:26" ht="15.75" customHeight="1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</row>
    <row r="521" spans="1:26" ht="15.75" customHeight="1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</row>
    <row r="522" spans="1:26" ht="15.75" customHeight="1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</row>
    <row r="523" spans="1:26" ht="15.75" customHeight="1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</row>
    <row r="524" spans="1:26" ht="15.75" customHeight="1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</row>
    <row r="525" spans="1:26" ht="15.75" customHeight="1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</row>
    <row r="526" spans="1:26" ht="15.75" customHeight="1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</row>
    <row r="527" spans="1:26" ht="15.75" customHeight="1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</row>
    <row r="528" spans="1:26" ht="15.75" customHeight="1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</row>
    <row r="529" spans="1:26" ht="15.75" customHeight="1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</row>
    <row r="530" spans="1:26" ht="15.75" customHeight="1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</row>
    <row r="531" spans="1:26" ht="15.75" customHeight="1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</row>
    <row r="532" spans="1:26" ht="15.75" customHeight="1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</row>
    <row r="533" spans="1:26" ht="15.75" customHeight="1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</row>
    <row r="534" spans="1:26" ht="15.75" customHeight="1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</row>
    <row r="535" spans="1:26" ht="15.75" customHeight="1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</row>
    <row r="536" spans="1:26" ht="15.75" customHeight="1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</row>
    <row r="537" spans="1:26" ht="15.75" customHeight="1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</row>
    <row r="538" spans="1:26" ht="15.75" customHeight="1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</row>
    <row r="539" spans="1:26" ht="15.75" customHeight="1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</row>
    <row r="540" spans="1:26" ht="15.75" customHeight="1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</row>
    <row r="541" spans="1:26" ht="15.75" customHeight="1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</row>
    <row r="542" spans="1:26" ht="15.75" customHeight="1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</row>
    <row r="543" spans="1:26" ht="15.75" customHeight="1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</row>
    <row r="544" spans="1:26" ht="15.75" customHeight="1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</row>
    <row r="545" spans="1:26" ht="15.75" customHeight="1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</row>
    <row r="546" spans="1:26" ht="15.75" customHeight="1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</row>
    <row r="547" spans="1:26" ht="15.75" customHeight="1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</row>
    <row r="548" spans="1:26" ht="15.75" customHeight="1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</row>
    <row r="549" spans="1:26" ht="15.75" customHeight="1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</row>
    <row r="550" spans="1:26" ht="15.75" customHeight="1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</row>
    <row r="551" spans="1:26" ht="15.75" customHeight="1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</row>
    <row r="552" spans="1:26" ht="15.75" customHeight="1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</row>
    <row r="553" spans="1:26" ht="15.75" customHeight="1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</row>
    <row r="554" spans="1:26" ht="15.75" customHeight="1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</row>
    <row r="555" spans="1:26" ht="15.75" customHeight="1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</row>
    <row r="556" spans="1:26" ht="15.75" customHeight="1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</row>
    <row r="557" spans="1:26" ht="15.75" customHeight="1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</row>
    <row r="558" spans="1:26" ht="15.75" customHeight="1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</row>
    <row r="559" spans="1:26" ht="15.75" customHeight="1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</row>
    <row r="560" spans="1:26" ht="15.75" customHeight="1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</row>
    <row r="561" spans="1:26" ht="15.75" customHeight="1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</row>
    <row r="562" spans="1:26" ht="15.75" customHeight="1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</row>
    <row r="563" spans="1:26" ht="15.75" customHeight="1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</row>
    <row r="564" spans="1:26" ht="15.75" customHeight="1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</row>
    <row r="565" spans="1:26" ht="15.75" customHeight="1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</row>
    <row r="566" spans="1:26" ht="15.75" customHeight="1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</row>
    <row r="567" spans="1:26" ht="15.75" customHeight="1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</row>
    <row r="568" spans="1:26" ht="15.75" customHeight="1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</row>
    <row r="569" spans="1:26" ht="15.75" customHeight="1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</row>
    <row r="570" spans="1:26" ht="15.75" customHeight="1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</row>
    <row r="571" spans="1:26" ht="15.75" customHeight="1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</row>
    <row r="572" spans="1:26" ht="15.75" customHeight="1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</row>
    <row r="573" spans="1:26" ht="15.75" customHeight="1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</row>
    <row r="574" spans="1:26" ht="15.75" customHeight="1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</row>
    <row r="575" spans="1:26" ht="15.75" customHeight="1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</row>
    <row r="576" spans="1:26" ht="15.75" customHeight="1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</row>
    <row r="577" spans="1:26" ht="15.75" customHeight="1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</row>
    <row r="578" spans="1:26" ht="15.75" customHeight="1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</row>
    <row r="579" spans="1:26" ht="15.75" customHeight="1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</row>
    <row r="580" spans="1:26" ht="15.75" customHeight="1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</row>
    <row r="581" spans="1:26" ht="15.75" customHeight="1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</row>
    <row r="582" spans="1:26" ht="15.75" customHeight="1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</row>
    <row r="583" spans="1:26" ht="15.75" customHeight="1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</row>
    <row r="584" spans="1:26" ht="15.75" customHeight="1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</row>
    <row r="585" spans="1:26" ht="15.75" customHeight="1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</row>
    <row r="586" spans="1:26" ht="15.75" customHeight="1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</row>
    <row r="587" spans="1:26" ht="15.75" customHeight="1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</row>
    <row r="588" spans="1:26" ht="15.75" customHeight="1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</row>
    <row r="589" spans="1:26" ht="15.75" customHeight="1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</row>
    <row r="590" spans="1:26" ht="15.75" customHeight="1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</row>
    <row r="591" spans="1:26" ht="15.75" customHeight="1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</row>
    <row r="592" spans="1:26" ht="15.75" customHeight="1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</row>
    <row r="593" spans="1:26" ht="15.75" customHeight="1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</row>
    <row r="594" spans="1:26" ht="15.75" customHeight="1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</row>
    <row r="595" spans="1:26" ht="15.75" customHeight="1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</row>
    <row r="596" spans="1:26" ht="15.75" customHeight="1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</row>
    <row r="597" spans="1:26" ht="15.75" customHeight="1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</row>
    <row r="598" spans="1:26" ht="15.75" customHeight="1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</row>
    <row r="599" spans="1:26" ht="15.75" customHeight="1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</row>
    <row r="600" spans="1:26" ht="15.75" customHeight="1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</row>
    <row r="601" spans="1:26" ht="15.75" customHeight="1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</row>
    <row r="602" spans="1:26" ht="15.75" customHeight="1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</row>
    <row r="603" spans="1:26" ht="15.75" customHeight="1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</row>
    <row r="604" spans="1:26" ht="15.75" customHeight="1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</row>
    <row r="605" spans="1:26" ht="15.75" customHeight="1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</row>
    <row r="606" spans="1:26" ht="15.75" customHeight="1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</row>
    <row r="607" spans="1:26" ht="15.75" customHeight="1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</row>
    <row r="608" spans="1:26" ht="15.75" customHeight="1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</row>
    <row r="609" spans="1:26" ht="15.75" customHeight="1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</row>
    <row r="610" spans="1:26" ht="15.75" customHeight="1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</row>
    <row r="611" spans="1:26" ht="15.75" customHeight="1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</row>
    <row r="612" spans="1:26" ht="15.75" customHeight="1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</row>
    <row r="613" spans="1:26" ht="15.75" customHeight="1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</row>
    <row r="614" spans="1:26" ht="15.75" customHeight="1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</row>
    <row r="615" spans="1:26" ht="15.75" customHeight="1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</row>
    <row r="616" spans="1:26" ht="15.75" customHeight="1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</row>
    <row r="617" spans="1:26" ht="15.75" customHeight="1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</row>
    <row r="618" spans="1:26" ht="15.75" customHeight="1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</row>
    <row r="619" spans="1:26" ht="15.75" customHeight="1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</row>
    <row r="620" spans="1:26" ht="15.75" customHeight="1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</row>
    <row r="621" spans="1:26" ht="15.75" customHeight="1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</row>
    <row r="622" spans="1:26" ht="15.75" customHeight="1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</row>
    <row r="623" spans="1:26" ht="15.75" customHeight="1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</row>
    <row r="624" spans="1:26" ht="15.75" customHeight="1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</row>
    <row r="625" spans="1:26" ht="15.75" customHeight="1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</row>
    <row r="626" spans="1:26" ht="15.75" customHeight="1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</row>
    <row r="627" spans="1:26" ht="15.75" customHeight="1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</row>
    <row r="628" spans="1:26" ht="15.75" customHeight="1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</row>
    <row r="629" spans="1:26" ht="15.75" customHeight="1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</row>
    <row r="630" spans="1:26" ht="15.75" customHeight="1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</row>
    <row r="631" spans="1:26" ht="15.75" customHeight="1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</row>
    <row r="632" spans="1:26" ht="15.75" customHeight="1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</row>
    <row r="633" spans="1:26" ht="15.75" customHeight="1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</row>
    <row r="634" spans="1:26" ht="15.75" customHeight="1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</row>
    <row r="635" spans="1:26" ht="15.75" customHeight="1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</row>
    <row r="636" spans="1:26" ht="15.75" customHeight="1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</row>
    <row r="637" spans="1:26" ht="15.75" customHeight="1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</row>
    <row r="638" spans="1:26" ht="15.75" customHeight="1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</row>
    <row r="639" spans="1:26" ht="15.75" customHeight="1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</row>
    <row r="640" spans="1:26" ht="15.75" customHeight="1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</row>
    <row r="641" spans="1:26" ht="15.75" customHeight="1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</row>
    <row r="642" spans="1:26" ht="15.75" customHeight="1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</row>
    <row r="643" spans="1:26" ht="15.75" customHeight="1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</row>
    <row r="644" spans="1:26" ht="15.75" customHeight="1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</row>
    <row r="645" spans="1:26" ht="15.75" customHeight="1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</row>
    <row r="646" spans="1:26" ht="15.75" customHeight="1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</row>
    <row r="647" spans="1:26" ht="15.75" customHeight="1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</row>
    <row r="648" spans="1:26" ht="15.75" customHeight="1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</row>
    <row r="649" spans="1:26" ht="15.75" customHeight="1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</row>
    <row r="650" spans="1:26" ht="15.75" customHeight="1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</row>
    <row r="651" spans="1:26" ht="15.75" customHeight="1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</row>
    <row r="652" spans="1:26" ht="15.75" customHeight="1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</row>
    <row r="653" spans="1:26" ht="15.75" customHeight="1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</row>
    <row r="654" spans="1:26" ht="15.75" customHeight="1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</row>
    <row r="655" spans="1:26" ht="15.75" customHeight="1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</row>
    <row r="656" spans="1:26" ht="15.75" customHeight="1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</row>
    <row r="657" spans="1:26" ht="15.75" customHeight="1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</row>
    <row r="658" spans="1:26" ht="15.75" customHeight="1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</row>
    <row r="659" spans="1:26" ht="15.75" customHeight="1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</row>
    <row r="660" spans="1:26" ht="15.75" customHeight="1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</row>
    <row r="661" spans="1:26" ht="15.75" customHeight="1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</row>
    <row r="662" spans="1:26" ht="15.75" customHeight="1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</row>
    <row r="663" spans="1:26" ht="15.75" customHeight="1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</row>
    <row r="664" spans="1:26" ht="15.75" customHeight="1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</row>
    <row r="665" spans="1:26" ht="15.75" customHeight="1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</row>
    <row r="666" spans="1:26" ht="15.75" customHeight="1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</row>
    <row r="667" spans="1:26" ht="15.75" customHeight="1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</row>
    <row r="668" spans="1:26" ht="15.75" customHeight="1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</row>
    <row r="669" spans="1:26" ht="15.75" customHeight="1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</row>
    <row r="670" spans="1:26" ht="15.75" customHeight="1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</row>
    <row r="671" spans="1:26" ht="15.75" customHeight="1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</row>
    <row r="672" spans="1:26" ht="15.75" customHeight="1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</row>
    <row r="673" spans="1:26" ht="15.75" customHeight="1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</row>
    <row r="674" spans="1:26" ht="15.75" customHeight="1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</row>
    <row r="675" spans="1:26" ht="15.75" customHeight="1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</row>
    <row r="676" spans="1:26" ht="15.75" customHeight="1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</row>
    <row r="677" spans="1:26" ht="15.75" customHeight="1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</row>
    <row r="678" spans="1:26" ht="15.75" customHeight="1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</row>
    <row r="679" spans="1:26" ht="15.75" customHeight="1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</row>
    <row r="680" spans="1:26" ht="15.75" customHeight="1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</row>
    <row r="681" spans="1:26" ht="15.75" customHeight="1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</row>
    <row r="682" spans="1:26" ht="15.75" customHeight="1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</row>
    <row r="683" spans="1:26" ht="15.75" customHeight="1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</row>
    <row r="684" spans="1:26" ht="15.75" customHeight="1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</row>
    <row r="685" spans="1:26" ht="15.75" customHeight="1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</row>
    <row r="686" spans="1:26" ht="15.75" customHeight="1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</row>
    <row r="687" spans="1:26" ht="15.75" customHeight="1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</row>
    <row r="688" spans="1:26" ht="15.75" customHeight="1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</row>
    <row r="689" spans="1:26" ht="15.75" customHeight="1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</row>
    <row r="690" spans="1:26" ht="15.75" customHeight="1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</row>
    <row r="691" spans="1:26" ht="15.75" customHeight="1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</row>
    <row r="692" spans="1:26" ht="15.75" customHeight="1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</row>
    <row r="693" spans="1:26" ht="15.75" customHeight="1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</row>
    <row r="694" spans="1:26" ht="15.75" customHeight="1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</row>
    <row r="695" spans="1:26" ht="15.75" customHeight="1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</row>
    <row r="696" spans="1:26" ht="15.75" customHeight="1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</row>
    <row r="697" spans="1:26" ht="15.75" customHeight="1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</row>
    <row r="698" spans="1:26" ht="15.75" customHeight="1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</row>
    <row r="699" spans="1:26" ht="15.75" customHeight="1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</row>
    <row r="700" spans="1:26" ht="15.75" customHeight="1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</row>
    <row r="701" spans="1:26" ht="15.75" customHeight="1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</row>
    <row r="702" spans="1:26" ht="15.75" customHeight="1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</row>
    <row r="703" spans="1:26" ht="15.75" customHeight="1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</row>
    <row r="704" spans="1:26" ht="15.75" customHeight="1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</row>
    <row r="705" spans="1:26" ht="15.75" customHeight="1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</row>
    <row r="706" spans="1:26" ht="15.75" customHeight="1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</row>
    <row r="707" spans="1:26" ht="15.75" customHeight="1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</row>
    <row r="708" spans="1:26" ht="15.75" customHeight="1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</row>
    <row r="709" spans="1:26" ht="15.75" customHeight="1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</row>
    <row r="710" spans="1:26" ht="15.75" customHeight="1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</row>
    <row r="711" spans="1:26" ht="15.75" customHeight="1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</row>
    <row r="712" spans="1:26" ht="15.75" customHeight="1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</row>
    <row r="713" spans="1:26" ht="15.75" customHeight="1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</row>
    <row r="714" spans="1:26" ht="15.75" customHeight="1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</row>
    <row r="715" spans="1:26" ht="15.75" customHeight="1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</row>
    <row r="716" spans="1:26" ht="15.75" customHeight="1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</row>
    <row r="717" spans="1:26" ht="15.75" customHeight="1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</row>
    <row r="718" spans="1:26" ht="15.75" customHeight="1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</row>
    <row r="719" spans="1:26" ht="15.75" customHeight="1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</row>
    <row r="720" spans="1:26" ht="15.75" customHeight="1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</row>
    <row r="721" spans="1:26" ht="15.75" customHeight="1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</row>
    <row r="722" spans="1:26" ht="15.75" customHeight="1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</row>
    <row r="723" spans="1:26" ht="15.75" customHeight="1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</row>
    <row r="724" spans="1:26" ht="15.75" customHeight="1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</row>
    <row r="725" spans="1:26" ht="15.75" customHeight="1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</row>
    <row r="726" spans="1:26" ht="15.75" customHeight="1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</row>
    <row r="727" spans="1:26" ht="15.75" customHeight="1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</row>
    <row r="728" spans="1:26" ht="15.75" customHeight="1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</row>
    <row r="729" spans="1:26" ht="15.75" customHeight="1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</row>
    <row r="730" spans="1:26" ht="15.75" customHeight="1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</row>
    <row r="731" spans="1:26" ht="15.75" customHeight="1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</row>
    <row r="732" spans="1:26" ht="15.75" customHeight="1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</row>
    <row r="733" spans="1:26" ht="15.75" customHeight="1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</row>
    <row r="734" spans="1:26" ht="15.75" customHeight="1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</row>
    <row r="735" spans="1:26" ht="15.75" customHeight="1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</row>
    <row r="736" spans="1:26" ht="15.75" customHeight="1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</row>
    <row r="737" spans="1:26" ht="15.75" customHeight="1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</row>
    <row r="738" spans="1:26" ht="15.75" customHeight="1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</row>
    <row r="739" spans="1:26" ht="15.75" customHeight="1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</row>
    <row r="740" spans="1:26" ht="15.75" customHeight="1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</row>
    <row r="741" spans="1:26" ht="15.75" customHeight="1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</row>
    <row r="742" spans="1:26" ht="15.75" customHeight="1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</row>
    <row r="743" spans="1:26" ht="15.75" customHeight="1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</row>
    <row r="744" spans="1:26" ht="15.75" customHeight="1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</row>
    <row r="745" spans="1:26" ht="15.75" customHeight="1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</row>
    <row r="746" spans="1:26" ht="15.75" customHeight="1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</row>
    <row r="747" spans="1:26" ht="15.75" customHeight="1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</row>
    <row r="748" spans="1:26" ht="15.75" customHeight="1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</row>
    <row r="749" spans="1:26" ht="15.75" customHeight="1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</row>
    <row r="750" spans="1:26" ht="15.75" customHeight="1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</row>
    <row r="751" spans="1:26" ht="15.75" customHeight="1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</row>
    <row r="752" spans="1:26" ht="15.75" customHeight="1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</row>
    <row r="753" spans="1:26" ht="15.75" customHeight="1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</row>
    <row r="754" spans="1:26" ht="15.75" customHeight="1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</row>
    <row r="755" spans="1:26" ht="15.75" customHeight="1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</row>
    <row r="756" spans="1:26" ht="15.75" customHeight="1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</row>
    <row r="757" spans="1:26" ht="15.75" customHeight="1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</row>
    <row r="758" spans="1:26" ht="15.75" customHeight="1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</row>
    <row r="759" spans="1:26" ht="15.75" customHeight="1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</row>
    <row r="760" spans="1:26" ht="15.75" customHeight="1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</row>
    <row r="761" spans="1:26" ht="15.75" customHeight="1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</row>
    <row r="762" spans="1:26" ht="15.75" customHeight="1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</row>
    <row r="763" spans="1:26" ht="15.75" customHeight="1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</row>
    <row r="764" spans="1:26" ht="15.75" customHeight="1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</row>
    <row r="765" spans="1:26" ht="15.75" customHeight="1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</row>
    <row r="766" spans="1:26" ht="15.75" customHeight="1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</row>
    <row r="767" spans="1:26" ht="15.75" customHeight="1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</row>
    <row r="768" spans="1:26" ht="15.75" customHeight="1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</row>
    <row r="769" spans="1:26" ht="15.75" customHeight="1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</row>
    <row r="770" spans="1:26" ht="15.75" customHeight="1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</row>
    <row r="771" spans="1:26" ht="15.75" customHeight="1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</row>
    <row r="772" spans="1:26" ht="15.75" customHeight="1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</row>
    <row r="773" spans="1:26" ht="15.75" customHeight="1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</row>
    <row r="774" spans="1:26" ht="15.75" customHeight="1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</row>
    <row r="775" spans="1:26" ht="15.75" customHeight="1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</row>
    <row r="776" spans="1:26" ht="15.75" customHeight="1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</row>
    <row r="777" spans="1:26" ht="15.75" customHeight="1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</row>
    <row r="778" spans="1:26" ht="15.75" customHeight="1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</row>
    <row r="779" spans="1:26" ht="15.75" customHeight="1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</row>
    <row r="780" spans="1:26" ht="15.75" customHeight="1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</row>
    <row r="781" spans="1:26" ht="15.75" customHeight="1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</row>
    <row r="782" spans="1:26" ht="15.75" customHeight="1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</row>
    <row r="783" spans="1:26" ht="15.75" customHeight="1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</row>
    <row r="784" spans="1:26" ht="15.75" customHeight="1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</row>
    <row r="785" spans="1:26" ht="15.75" customHeight="1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</row>
    <row r="786" spans="1:26" ht="15.75" customHeight="1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</row>
    <row r="787" spans="1:26" ht="15.75" customHeight="1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</row>
    <row r="788" spans="1:26" ht="15.75" customHeight="1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</row>
    <row r="789" spans="1:26" ht="15.75" customHeight="1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</row>
    <row r="790" spans="1:26" ht="15.75" customHeight="1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</row>
    <row r="791" spans="1:26" ht="15.75" customHeight="1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</row>
    <row r="792" spans="1:26" ht="15.75" customHeight="1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</row>
    <row r="793" spans="1:26" ht="15.75" customHeight="1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</row>
    <row r="794" spans="1:26" ht="15.75" customHeight="1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</row>
    <row r="795" spans="1:26" ht="15.75" customHeight="1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</row>
    <row r="796" spans="1:26" ht="15.75" customHeight="1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</row>
    <row r="797" spans="1:26" ht="15.75" customHeight="1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</row>
    <row r="798" spans="1:26" ht="15.75" customHeight="1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</row>
    <row r="799" spans="1:26" ht="15.75" customHeight="1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</row>
    <row r="800" spans="1:26" ht="15.75" customHeight="1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</row>
    <row r="801" spans="1:26" ht="15.75" customHeight="1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</row>
    <row r="802" spans="1:26" ht="15.75" customHeight="1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</row>
    <row r="803" spans="1:26" ht="15.75" customHeight="1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</row>
    <row r="804" spans="1:26" ht="15.75" customHeight="1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</row>
    <row r="805" spans="1:26" ht="15.75" customHeight="1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</row>
    <row r="806" spans="1:26" ht="15.75" customHeight="1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</row>
    <row r="807" spans="1:26" ht="15.75" customHeight="1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</row>
    <row r="808" spans="1:26" ht="15.75" customHeight="1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</row>
    <row r="809" spans="1:26" ht="15.75" customHeight="1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</row>
    <row r="810" spans="1:26" ht="15.75" customHeight="1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</row>
    <row r="811" spans="1:26" ht="15.75" customHeight="1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</row>
    <row r="812" spans="1:26" ht="15.75" customHeight="1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</row>
    <row r="813" spans="1:26" ht="15.75" customHeight="1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</row>
    <row r="814" spans="1:26" ht="15.75" customHeight="1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</row>
    <row r="815" spans="1:26" ht="15.75" customHeight="1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</row>
    <row r="816" spans="1:26" ht="15.75" customHeight="1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</row>
    <row r="817" spans="1:26" ht="15.75" customHeight="1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</row>
    <row r="818" spans="1:26" ht="15.75" customHeight="1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</row>
    <row r="819" spans="1:26" ht="15.75" customHeight="1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</row>
    <row r="820" spans="1:26" ht="15.75" customHeight="1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</row>
    <row r="821" spans="1:26" ht="15.75" customHeight="1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</row>
    <row r="822" spans="1:26" ht="15.75" customHeight="1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</row>
    <row r="823" spans="1:26" ht="15.75" customHeight="1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</row>
    <row r="824" spans="1:26" ht="15.75" customHeight="1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</row>
    <row r="825" spans="1:26" ht="15.75" customHeight="1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</row>
    <row r="826" spans="1:26" ht="15.75" customHeight="1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</row>
    <row r="827" spans="1:26" ht="15.75" customHeight="1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</row>
    <row r="828" spans="1:26" ht="15.75" customHeight="1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</row>
    <row r="829" spans="1:26" ht="15.75" customHeight="1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</row>
    <row r="830" spans="1:26" ht="15.75" customHeight="1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</row>
    <row r="831" spans="1:26" ht="15.75" customHeight="1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</row>
    <row r="832" spans="1:26" ht="15.75" customHeight="1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</row>
    <row r="833" spans="1:26" ht="15.75" customHeight="1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</row>
    <row r="834" spans="1:26" ht="15.75" customHeight="1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</row>
    <row r="835" spans="1:26" ht="15.75" customHeight="1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</row>
    <row r="836" spans="1:26" ht="15.75" customHeight="1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</row>
    <row r="837" spans="1:26" ht="15.75" customHeight="1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</row>
    <row r="838" spans="1:26" ht="15.75" customHeight="1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</row>
    <row r="839" spans="1:26" ht="15.75" customHeight="1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</row>
    <row r="840" spans="1:26" ht="15.75" customHeight="1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</row>
    <row r="841" spans="1:26" ht="15.75" customHeight="1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</row>
    <row r="842" spans="1:26" ht="15.75" customHeight="1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</row>
    <row r="843" spans="1:26" ht="15.75" customHeight="1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</row>
    <row r="844" spans="1:26" ht="15.75" customHeight="1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</row>
    <row r="845" spans="1:26" ht="15.75" customHeight="1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</row>
    <row r="846" spans="1:26" ht="15.75" customHeight="1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</row>
    <row r="847" spans="1:26" ht="15.75" customHeight="1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</row>
    <row r="848" spans="1:26" ht="15.75" customHeight="1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</row>
    <row r="849" spans="1:26" ht="15.75" customHeight="1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</row>
    <row r="850" spans="1:26" ht="15.75" customHeight="1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</row>
    <row r="851" spans="1:26" ht="15.75" customHeight="1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</row>
    <row r="852" spans="1:26" ht="15.75" customHeight="1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</row>
    <row r="853" spans="1:26" ht="15.75" customHeight="1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</row>
    <row r="854" spans="1:26" ht="15.75" customHeight="1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</row>
    <row r="855" spans="1:26" ht="15.75" customHeight="1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</row>
    <row r="856" spans="1:26" ht="15.75" customHeight="1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</row>
    <row r="857" spans="1:26" ht="15.75" customHeight="1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</row>
    <row r="858" spans="1:26" ht="15.75" customHeight="1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</row>
    <row r="859" spans="1:26" ht="15.75" customHeight="1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</row>
    <row r="860" spans="1:26" ht="15.75" customHeight="1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</row>
    <row r="861" spans="1:26" ht="15.75" customHeight="1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</row>
    <row r="862" spans="1:26" ht="15.75" customHeight="1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</row>
    <row r="863" spans="1:26" ht="15.75" customHeight="1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</row>
    <row r="864" spans="1:26" ht="15.75" customHeight="1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</row>
    <row r="865" spans="1:26" ht="15.75" customHeight="1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</row>
    <row r="866" spans="1:26" ht="15.75" customHeight="1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</row>
    <row r="867" spans="1:26" ht="15.75" customHeight="1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</row>
    <row r="868" spans="1:26" ht="15.75" customHeight="1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</row>
    <row r="869" spans="1:26" ht="15.75" customHeight="1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</row>
    <row r="870" spans="1:26" ht="15.75" customHeight="1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</row>
    <row r="871" spans="1:26" ht="15.75" customHeight="1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</row>
    <row r="872" spans="1:26" ht="15.75" customHeight="1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</row>
    <row r="873" spans="1:26" ht="15.75" customHeight="1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</row>
    <row r="874" spans="1:26" ht="15.75" customHeight="1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</row>
    <row r="875" spans="1:26" ht="15.75" customHeight="1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</row>
    <row r="876" spans="1:26" ht="15.75" customHeight="1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</row>
    <row r="877" spans="1:26" ht="15.75" customHeight="1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</row>
    <row r="878" spans="1:26" ht="15.75" customHeight="1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</row>
    <row r="879" spans="1:26" ht="15.75" customHeight="1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</row>
    <row r="880" spans="1:26" ht="15.75" customHeight="1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</row>
    <row r="881" spans="1:26" ht="15.75" customHeight="1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</row>
    <row r="882" spans="1:26" ht="15.75" customHeight="1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</row>
    <row r="883" spans="1:26" ht="15.75" customHeight="1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</row>
    <row r="884" spans="1:26" ht="15.75" customHeight="1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</row>
    <row r="885" spans="1:26" ht="15.75" customHeight="1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</row>
    <row r="886" spans="1:26" ht="15.75" customHeight="1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</row>
    <row r="887" spans="1:26" ht="15.75" customHeight="1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</row>
    <row r="888" spans="1:26" ht="15.75" customHeight="1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</row>
    <row r="889" spans="1:26" ht="15.75" customHeight="1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</row>
    <row r="890" spans="1:26" ht="15.75" customHeight="1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</row>
    <row r="891" spans="1:26" ht="15.75" customHeight="1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</row>
    <row r="892" spans="1:26" ht="15.75" customHeight="1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</row>
    <row r="893" spans="1:26" ht="15.75" customHeight="1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</row>
    <row r="894" spans="1:26" ht="15.75" customHeight="1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</row>
    <row r="895" spans="1:26" ht="15.75" customHeight="1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</row>
    <row r="896" spans="1:26" ht="15.75" customHeight="1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</row>
    <row r="897" spans="1:26" ht="15.75" customHeight="1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</row>
    <row r="898" spans="1:26" ht="15.75" customHeight="1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</row>
    <row r="899" spans="1:26" ht="15.75" customHeight="1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</row>
    <row r="900" spans="1:26" ht="15.75" customHeight="1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5"/>
    </row>
    <row r="901" spans="1:26" ht="15.75" customHeight="1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5"/>
    </row>
    <row r="902" spans="1:26" ht="15.75" customHeight="1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5"/>
    </row>
    <row r="903" spans="1:26" ht="15.75" customHeight="1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5"/>
    </row>
    <row r="904" spans="1:26" ht="15.75" customHeight="1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</row>
    <row r="905" spans="1:26" ht="15.75" customHeight="1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5"/>
    </row>
    <row r="906" spans="1:26" ht="15.75" customHeight="1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5"/>
    </row>
    <row r="907" spans="1:26" ht="15.75" customHeight="1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5"/>
    </row>
    <row r="908" spans="1:26" ht="15.75" customHeight="1">
      <c r="A908" s="205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5"/>
    </row>
    <row r="909" spans="1:26" ht="15.75" customHeight="1">
      <c r="A909" s="205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5"/>
    </row>
    <row r="910" spans="1:26" ht="15.75" customHeight="1">
      <c r="A910" s="205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</row>
    <row r="911" spans="1:26" ht="15.75" customHeight="1">
      <c r="A911" s="205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5"/>
    </row>
    <row r="912" spans="1:26" ht="15.75" customHeight="1">
      <c r="A912" s="205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  <c r="Z912" s="205"/>
    </row>
    <row r="913" spans="1:26" ht="15.75" customHeight="1">
      <c r="A913" s="205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  <c r="Z913" s="205"/>
    </row>
    <row r="914" spans="1:26" ht="15.75" customHeight="1">
      <c r="A914" s="205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  <c r="X914" s="205"/>
      <c r="Y914" s="205"/>
      <c r="Z914" s="205"/>
    </row>
    <row r="915" spans="1:26" ht="15.75" customHeight="1">
      <c r="A915" s="205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  <c r="X915" s="205"/>
      <c r="Y915" s="205"/>
      <c r="Z915" s="205"/>
    </row>
    <row r="916" spans="1:26" ht="15.75" customHeight="1">
      <c r="A916" s="205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205"/>
      <c r="Y916" s="205"/>
      <c r="Z916" s="205"/>
    </row>
    <row r="917" spans="1:26" ht="15.75" customHeight="1">
      <c r="A917" s="205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</row>
    <row r="918" spans="1:26" ht="15.75" customHeight="1">
      <c r="A918" s="205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</row>
    <row r="919" spans="1:26" ht="15.75" customHeight="1">
      <c r="A919" s="205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</row>
    <row r="920" spans="1:26" ht="15.75" customHeight="1">
      <c r="A920" s="205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</row>
    <row r="921" spans="1:26" ht="15.75" customHeight="1">
      <c r="A921" s="205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</row>
    <row r="922" spans="1:26" ht="15.75" customHeight="1">
      <c r="A922" s="205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</row>
    <row r="923" spans="1:26" ht="15.75" customHeight="1">
      <c r="A923" s="205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</row>
    <row r="924" spans="1:26" ht="15.75" customHeight="1">
      <c r="A924" s="205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</row>
    <row r="925" spans="1:26" ht="15.75" customHeight="1">
      <c r="A925" s="205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</row>
    <row r="926" spans="1:26" ht="15.75" customHeight="1">
      <c r="A926" s="205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  <c r="X926" s="205"/>
      <c r="Y926" s="205"/>
      <c r="Z926" s="205"/>
    </row>
    <row r="927" spans="1:26" ht="15.75" customHeight="1">
      <c r="A927" s="205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  <c r="X927" s="205"/>
      <c r="Y927" s="205"/>
      <c r="Z927" s="205"/>
    </row>
    <row r="928" spans="1:26" ht="15.75" customHeight="1">
      <c r="A928" s="205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  <c r="X928" s="205"/>
      <c r="Y928" s="205"/>
      <c r="Z928" s="205"/>
    </row>
    <row r="929" spans="1:26" ht="15.75" customHeight="1">
      <c r="A929" s="205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  <c r="X929" s="205"/>
      <c r="Y929" s="205"/>
      <c r="Z929" s="205"/>
    </row>
    <row r="930" spans="1:26" ht="15.75" customHeight="1">
      <c r="A930" s="205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  <c r="X930" s="205"/>
      <c r="Y930" s="205"/>
      <c r="Z930" s="205"/>
    </row>
    <row r="931" spans="1:26" ht="15.75" customHeight="1">
      <c r="A931" s="205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  <c r="X931" s="205"/>
      <c r="Y931" s="205"/>
      <c r="Z931" s="205"/>
    </row>
    <row r="932" spans="1:26" ht="15.75" customHeight="1">
      <c r="A932" s="205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  <c r="X932" s="205"/>
      <c r="Y932" s="205"/>
      <c r="Z932" s="205"/>
    </row>
    <row r="933" spans="1:26" ht="15.75" customHeight="1">
      <c r="A933" s="205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  <c r="X933" s="205"/>
      <c r="Y933" s="205"/>
      <c r="Z933" s="205"/>
    </row>
    <row r="934" spans="1:26" ht="15.75" customHeight="1">
      <c r="A934" s="205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  <c r="X934" s="205"/>
      <c r="Y934" s="205"/>
      <c r="Z934" s="205"/>
    </row>
    <row r="935" spans="1:26" ht="15.75" customHeight="1">
      <c r="A935" s="205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  <c r="X935" s="205"/>
      <c r="Y935" s="205"/>
      <c r="Z935" s="205"/>
    </row>
    <row r="936" spans="1:26" ht="15.75" customHeight="1">
      <c r="A936" s="205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  <c r="X936" s="205"/>
      <c r="Y936" s="205"/>
      <c r="Z936" s="205"/>
    </row>
    <row r="937" spans="1:26" ht="15.75" customHeight="1">
      <c r="A937" s="205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  <c r="X937" s="205"/>
      <c r="Y937" s="205"/>
      <c r="Z937" s="205"/>
    </row>
    <row r="938" spans="1:26" ht="15.75" customHeight="1">
      <c r="A938" s="205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  <c r="X938" s="205"/>
      <c r="Y938" s="205"/>
      <c r="Z938" s="205"/>
    </row>
    <row r="939" spans="1:26" ht="15.75" customHeight="1">
      <c r="A939" s="205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  <c r="X939" s="205"/>
      <c r="Y939" s="205"/>
      <c r="Z939" s="205"/>
    </row>
    <row r="940" spans="1:26" ht="15.75" customHeight="1">
      <c r="A940" s="205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  <c r="X940" s="205"/>
      <c r="Y940" s="205"/>
      <c r="Z940" s="205"/>
    </row>
    <row r="941" spans="1:26" ht="15.75" customHeight="1">
      <c r="A941" s="205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  <c r="X941" s="205"/>
      <c r="Y941" s="205"/>
      <c r="Z941" s="205"/>
    </row>
    <row r="942" spans="1:26" ht="15.75" customHeight="1">
      <c r="A942" s="205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5"/>
    </row>
    <row r="943" spans="1:26" ht="15.75" customHeight="1">
      <c r="A943" s="205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</row>
    <row r="944" spans="1:26" ht="15.75" customHeight="1">
      <c r="A944" s="205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  <c r="Z944" s="205"/>
    </row>
    <row r="945" spans="1:26" ht="15.75" customHeight="1">
      <c r="A945" s="205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</row>
    <row r="946" spans="1:26" ht="15.75" customHeight="1">
      <c r="A946" s="205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  <c r="X946" s="205"/>
      <c r="Y946" s="205"/>
      <c r="Z946" s="205"/>
    </row>
    <row r="947" spans="1:26" ht="15.75" customHeight="1">
      <c r="A947" s="205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</row>
    <row r="948" spans="1:26" ht="15.75" customHeight="1">
      <c r="A948" s="205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  <c r="X948" s="205"/>
      <c r="Y948" s="205"/>
      <c r="Z948" s="205"/>
    </row>
    <row r="949" spans="1:26" ht="15.75" customHeight="1">
      <c r="A949" s="205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  <c r="X949" s="205"/>
      <c r="Y949" s="205"/>
      <c r="Z949" s="205"/>
    </row>
    <row r="950" spans="1:26" ht="15.75" customHeight="1">
      <c r="A950" s="205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  <c r="X950" s="205"/>
      <c r="Y950" s="205"/>
      <c r="Z950" s="205"/>
    </row>
    <row r="951" spans="1:26" ht="15.75" customHeight="1">
      <c r="A951" s="205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  <c r="X951" s="205"/>
      <c r="Y951" s="205"/>
      <c r="Z951" s="205"/>
    </row>
    <row r="952" spans="1:26" ht="15.75" customHeight="1">
      <c r="A952" s="205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  <c r="X952" s="205"/>
      <c r="Y952" s="205"/>
      <c r="Z952" s="205"/>
    </row>
    <row r="953" spans="1:26" ht="15.75" customHeight="1">
      <c r="A953" s="205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  <c r="X953" s="205"/>
      <c r="Y953" s="205"/>
      <c r="Z953" s="205"/>
    </row>
    <row r="954" spans="1:26" ht="15.75" customHeight="1">
      <c r="A954" s="205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  <c r="X954" s="205"/>
      <c r="Y954" s="205"/>
      <c r="Z954" s="205"/>
    </row>
    <row r="955" spans="1:26" ht="15.75" customHeight="1">
      <c r="A955" s="205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  <c r="X955" s="205"/>
      <c r="Y955" s="205"/>
      <c r="Z955" s="205"/>
    </row>
    <row r="956" spans="1:26" ht="15.75" customHeight="1">
      <c r="A956" s="205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  <c r="X956" s="205"/>
      <c r="Y956" s="205"/>
      <c r="Z956" s="205"/>
    </row>
    <row r="957" spans="1:26" ht="15.75" customHeight="1">
      <c r="A957" s="205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  <c r="X957" s="205"/>
      <c r="Y957" s="205"/>
      <c r="Z957" s="205"/>
    </row>
    <row r="958" spans="1:26" ht="15.75" customHeight="1">
      <c r="A958" s="205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  <c r="X958" s="205"/>
      <c r="Y958" s="205"/>
      <c r="Z958" s="205"/>
    </row>
    <row r="959" spans="1:26" ht="15.75" customHeight="1">
      <c r="A959" s="205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  <c r="X959" s="205"/>
      <c r="Y959" s="205"/>
      <c r="Z959" s="205"/>
    </row>
    <row r="960" spans="1:26" ht="15.75" customHeight="1">
      <c r="A960" s="205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  <c r="X960" s="205"/>
      <c r="Y960" s="205"/>
      <c r="Z960" s="205"/>
    </row>
    <row r="961" spans="1:26" ht="15.75" customHeight="1">
      <c r="A961" s="205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  <c r="X961" s="205"/>
      <c r="Y961" s="205"/>
      <c r="Z961" s="205"/>
    </row>
    <row r="962" spans="1:26" ht="15.75" customHeight="1">
      <c r="A962" s="205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205"/>
      <c r="Y962" s="205"/>
      <c r="Z962" s="205"/>
    </row>
    <row r="963" spans="1:26" ht="15.75" customHeight="1">
      <c r="A963" s="205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  <c r="X963" s="205"/>
      <c r="Y963" s="205"/>
      <c r="Z963" s="205"/>
    </row>
    <row r="964" spans="1:26" ht="15.75" customHeight="1">
      <c r="A964" s="205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  <c r="X964" s="205"/>
      <c r="Y964" s="205"/>
      <c r="Z964" s="205"/>
    </row>
    <row r="965" spans="1:26" ht="15.75" customHeight="1">
      <c r="A965" s="205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  <c r="X965" s="205"/>
      <c r="Y965" s="205"/>
      <c r="Z965" s="205"/>
    </row>
    <row r="966" spans="1:26" ht="15.75" customHeight="1">
      <c r="A966" s="205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  <c r="Z966" s="205"/>
    </row>
    <row r="967" spans="1:26" ht="15.75" customHeight="1">
      <c r="A967" s="205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  <c r="X967" s="205"/>
      <c r="Y967" s="205"/>
      <c r="Z967" s="205"/>
    </row>
    <row r="968" spans="1:26" ht="15.75" customHeight="1">
      <c r="A968" s="205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  <c r="X968" s="205"/>
      <c r="Y968" s="205"/>
      <c r="Z968" s="205"/>
    </row>
    <row r="969" spans="1:26" ht="15.75" customHeight="1">
      <c r="A969" s="205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  <c r="X969" s="205"/>
      <c r="Y969" s="205"/>
      <c r="Z969" s="205"/>
    </row>
    <row r="970" spans="1:26" ht="15.75" customHeight="1">
      <c r="A970" s="205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  <c r="X970" s="205"/>
      <c r="Y970" s="205"/>
      <c r="Z970" s="205"/>
    </row>
    <row r="971" spans="1:26" ht="15.75" customHeight="1">
      <c r="A971" s="205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  <c r="X971" s="205"/>
      <c r="Y971" s="205"/>
      <c r="Z971" s="205"/>
    </row>
    <row r="972" spans="1:26" ht="15.75" customHeight="1">
      <c r="A972" s="205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  <c r="X972" s="205"/>
      <c r="Y972" s="205"/>
      <c r="Z972" s="205"/>
    </row>
    <row r="973" spans="1:26" ht="15.75" customHeight="1">
      <c r="A973" s="205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  <c r="X973" s="205"/>
      <c r="Y973" s="205"/>
      <c r="Z973" s="205"/>
    </row>
    <row r="974" spans="1:26" ht="15.75" customHeight="1">
      <c r="A974" s="205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  <c r="X974" s="205"/>
      <c r="Y974" s="205"/>
      <c r="Z974" s="205"/>
    </row>
    <row r="975" spans="1:26" ht="15.75" customHeight="1">
      <c r="A975" s="205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  <c r="X975" s="205"/>
      <c r="Y975" s="205"/>
      <c r="Z975" s="205"/>
    </row>
    <row r="976" spans="1:26" ht="15.75" customHeight="1">
      <c r="A976" s="205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</row>
    <row r="977" spans="1:26" ht="15.75" customHeight="1">
      <c r="A977" s="205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5"/>
    </row>
    <row r="978" spans="1:26" ht="15.75" customHeight="1">
      <c r="A978" s="205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  <c r="X978" s="205"/>
      <c r="Y978" s="205"/>
      <c r="Z978" s="205"/>
    </row>
    <row r="979" spans="1:26" ht="15.75" customHeight="1">
      <c r="A979" s="205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</row>
    <row r="980" spans="1:26" ht="15.75" customHeight="1">
      <c r="A980" s="205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  <c r="Z980" s="205"/>
    </row>
    <row r="981" spans="1:26" ht="15.75" customHeight="1">
      <c r="A981" s="205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  <c r="Z981" s="205"/>
    </row>
    <row r="982" spans="1:26" ht="15.75" customHeight="1">
      <c r="A982" s="205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  <c r="Z982" s="205"/>
    </row>
    <row r="983" spans="1:26" ht="15.75" customHeight="1">
      <c r="A983" s="205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  <c r="X983" s="205"/>
      <c r="Y983" s="205"/>
      <c r="Z983" s="205"/>
    </row>
    <row r="984" spans="1:26" ht="15.75" customHeight="1">
      <c r="A984" s="205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  <c r="X984" s="205"/>
      <c r="Y984" s="205"/>
      <c r="Z984" s="205"/>
    </row>
    <row r="985" spans="1:26" ht="15.75" customHeight="1">
      <c r="A985" s="205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  <c r="X985" s="205"/>
      <c r="Y985" s="205"/>
      <c r="Z985" s="205"/>
    </row>
    <row r="986" spans="1:26" ht="15.75" customHeight="1">
      <c r="A986" s="205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5"/>
    </row>
    <row r="987" spans="1:26" ht="15.75" customHeight="1">
      <c r="A987" s="205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  <c r="Z987" s="205"/>
    </row>
    <row r="988" spans="1:26" ht="15.75" customHeight="1">
      <c r="A988" s="205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  <c r="X988" s="205"/>
      <c r="Y988" s="205"/>
      <c r="Z988" s="205"/>
    </row>
    <row r="989" spans="1:26" ht="15.75" customHeight="1">
      <c r="A989" s="205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  <c r="V989" s="205"/>
      <c r="W989" s="205"/>
      <c r="X989" s="205"/>
      <c r="Y989" s="205"/>
      <c r="Z989" s="205"/>
    </row>
    <row r="990" spans="1:26" ht="15.75" customHeight="1">
      <c r="A990" s="205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  <c r="V990" s="205"/>
      <c r="W990" s="205"/>
      <c r="X990" s="205"/>
      <c r="Y990" s="205"/>
      <c r="Z990" s="205"/>
    </row>
    <row r="991" spans="1:26" ht="15.75" customHeight="1">
      <c r="A991" s="205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  <c r="V991" s="205"/>
      <c r="W991" s="205"/>
      <c r="X991" s="205"/>
      <c r="Y991" s="205"/>
      <c r="Z991" s="205"/>
    </row>
    <row r="992" spans="1:26" ht="15.75" customHeight="1">
      <c r="A992" s="205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  <c r="V992" s="205"/>
      <c r="W992" s="205"/>
      <c r="X992" s="205"/>
      <c r="Y992" s="205"/>
      <c r="Z992" s="205"/>
    </row>
    <row r="993" spans="1:26" ht="15.75" customHeight="1">
      <c r="A993" s="205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  <c r="X993" s="205"/>
      <c r="Y993" s="205"/>
      <c r="Z993" s="205"/>
    </row>
    <row r="994" spans="1:26" ht="15.75" customHeight="1">
      <c r="A994" s="205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  <c r="V994" s="205"/>
      <c r="W994" s="205"/>
      <c r="X994" s="205"/>
      <c r="Y994" s="205"/>
      <c r="Z994" s="205"/>
    </row>
    <row r="995" spans="1:26" ht="15.75" customHeight="1">
      <c r="A995" s="205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  <c r="X995" s="205"/>
      <c r="Y995" s="205"/>
      <c r="Z995" s="205"/>
    </row>
    <row r="996" spans="1:26" ht="15.75" customHeight="1">
      <c r="A996" s="205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  <c r="V996" s="205"/>
      <c r="W996" s="205"/>
      <c r="X996" s="205"/>
      <c r="Y996" s="205"/>
      <c r="Z996" s="205"/>
    </row>
    <row r="997" spans="1:26" ht="15.75" customHeight="1">
      <c r="A997" s="205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  <c r="V997" s="205"/>
      <c r="W997" s="205"/>
      <c r="X997" s="205"/>
      <c r="Y997" s="205"/>
      <c r="Z997" s="205"/>
    </row>
    <row r="998" spans="1:26" ht="15.75" customHeight="1">
      <c r="A998" s="205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  <c r="V998" s="205"/>
      <c r="W998" s="205"/>
      <c r="X998" s="205"/>
      <c r="Y998" s="205"/>
      <c r="Z998" s="205"/>
    </row>
    <row r="999" spans="1:26" ht="15.75" customHeight="1">
      <c r="A999" s="205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  <c r="V999" s="205"/>
      <c r="W999" s="205"/>
      <c r="X999" s="205"/>
      <c r="Y999" s="205"/>
      <c r="Z999" s="205"/>
    </row>
    <row r="1000" spans="1:26" ht="15.75" customHeight="1">
      <c r="A1000" s="205"/>
      <c r="B1000" s="205"/>
      <c r="C1000" s="205"/>
      <c r="D1000" s="205"/>
      <c r="E1000" s="205"/>
      <c r="F1000" s="205"/>
      <c r="G1000" s="205"/>
      <c r="H1000" s="205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  <c r="X1000" s="205"/>
      <c r="Y1000" s="205"/>
      <c r="Z1000" s="205"/>
    </row>
    <row r="1001" spans="1:26" ht="15.75" customHeight="1">
      <c r="A1001" s="205"/>
      <c r="B1001" s="205"/>
      <c r="C1001" s="205"/>
      <c r="D1001" s="205"/>
      <c r="E1001" s="205"/>
      <c r="F1001" s="205"/>
      <c r="G1001" s="205"/>
      <c r="H1001" s="205"/>
      <c r="I1001" s="205"/>
      <c r="J1001" s="205"/>
      <c r="K1001" s="205"/>
      <c r="L1001" s="205"/>
      <c r="M1001" s="205"/>
      <c r="N1001" s="205"/>
      <c r="O1001" s="205"/>
      <c r="P1001" s="205"/>
      <c r="Q1001" s="205"/>
      <c r="R1001" s="205"/>
      <c r="S1001" s="205"/>
      <c r="T1001" s="205"/>
      <c r="U1001" s="205"/>
      <c r="V1001" s="205"/>
      <c r="W1001" s="205"/>
      <c r="X1001" s="205"/>
      <c r="Y1001" s="205"/>
      <c r="Z1001" s="205"/>
    </row>
    <row r="1002" spans="1:26" ht="15.75" customHeight="1">
      <c r="A1002" s="205"/>
      <c r="B1002" s="205"/>
      <c r="C1002" s="205"/>
      <c r="D1002" s="205"/>
      <c r="E1002" s="205"/>
      <c r="F1002" s="205"/>
      <c r="G1002" s="205"/>
      <c r="H1002" s="205"/>
      <c r="I1002" s="205"/>
      <c r="J1002" s="205"/>
      <c r="K1002" s="205"/>
      <c r="L1002" s="205"/>
      <c r="M1002" s="205"/>
      <c r="N1002" s="205"/>
      <c r="O1002" s="205"/>
      <c r="P1002" s="205"/>
      <c r="Q1002" s="205"/>
      <c r="R1002" s="205"/>
      <c r="S1002" s="205"/>
      <c r="T1002" s="205"/>
      <c r="U1002" s="205"/>
      <c r="V1002" s="205"/>
      <c r="W1002" s="205"/>
      <c r="X1002" s="205"/>
      <c r="Y1002" s="205"/>
      <c r="Z1002" s="205"/>
    </row>
    <row r="1003" spans="1:26" ht="15.75" customHeight="1">
      <c r="A1003" s="205"/>
      <c r="B1003" s="205"/>
      <c r="C1003" s="205"/>
      <c r="D1003" s="205"/>
      <c r="E1003" s="205"/>
      <c r="F1003" s="205"/>
      <c r="G1003" s="205"/>
      <c r="H1003" s="205"/>
      <c r="I1003" s="205"/>
      <c r="J1003" s="205"/>
      <c r="K1003" s="205"/>
      <c r="L1003" s="205"/>
      <c r="M1003" s="205"/>
      <c r="N1003" s="205"/>
      <c r="O1003" s="205"/>
      <c r="P1003" s="205"/>
      <c r="Q1003" s="205"/>
      <c r="R1003" s="205"/>
      <c r="S1003" s="205"/>
      <c r="T1003" s="205"/>
      <c r="U1003" s="205"/>
      <c r="V1003" s="205"/>
      <c r="W1003" s="205"/>
      <c r="X1003" s="205"/>
      <c r="Y1003" s="205"/>
      <c r="Z1003" s="205"/>
    </row>
    <row r="1004" spans="1:26" ht="15.75" customHeight="1">
      <c r="A1004" s="205"/>
      <c r="B1004" s="205"/>
      <c r="C1004" s="205"/>
      <c r="D1004" s="205"/>
      <c r="E1004" s="205"/>
      <c r="F1004" s="205"/>
      <c r="G1004" s="205"/>
      <c r="H1004" s="205"/>
      <c r="I1004" s="205"/>
      <c r="J1004" s="205"/>
      <c r="K1004" s="205"/>
      <c r="L1004" s="205"/>
      <c r="M1004" s="205"/>
      <c r="N1004" s="205"/>
      <c r="O1004" s="205"/>
      <c r="P1004" s="205"/>
      <c r="Q1004" s="205"/>
      <c r="R1004" s="205"/>
      <c r="S1004" s="205"/>
      <c r="T1004" s="205"/>
      <c r="U1004" s="205"/>
      <c r="V1004" s="205"/>
      <c r="W1004" s="205"/>
      <c r="X1004" s="205"/>
      <c r="Y1004" s="205"/>
      <c r="Z1004" s="205"/>
    </row>
    <row r="1005" spans="1:26" ht="15.75" customHeight="1">
      <c r="A1005" s="205"/>
      <c r="B1005" s="205"/>
      <c r="C1005" s="205"/>
      <c r="D1005" s="205"/>
      <c r="E1005" s="205"/>
      <c r="F1005" s="205"/>
      <c r="G1005" s="205"/>
      <c r="H1005" s="205"/>
      <c r="I1005" s="205"/>
      <c r="J1005" s="205"/>
      <c r="K1005" s="205"/>
      <c r="L1005" s="205"/>
      <c r="M1005" s="205"/>
      <c r="N1005" s="205"/>
      <c r="O1005" s="205"/>
      <c r="P1005" s="205"/>
      <c r="Q1005" s="205"/>
      <c r="R1005" s="205"/>
      <c r="S1005" s="205"/>
      <c r="T1005" s="205"/>
      <c r="U1005" s="205"/>
      <c r="V1005" s="205"/>
      <c r="W1005" s="205"/>
      <c r="X1005" s="205"/>
      <c r="Y1005" s="205"/>
      <c r="Z1005" s="205"/>
    </row>
    <row r="1006" spans="1:26" ht="15.75" customHeight="1">
      <c r="A1006" s="205"/>
      <c r="B1006" s="205"/>
      <c r="C1006" s="205"/>
      <c r="D1006" s="205"/>
      <c r="E1006" s="205"/>
      <c r="F1006" s="205"/>
      <c r="G1006" s="205"/>
      <c r="H1006" s="205"/>
      <c r="I1006" s="205"/>
      <c r="J1006" s="205"/>
      <c r="K1006" s="205"/>
      <c r="L1006" s="205"/>
      <c r="M1006" s="205"/>
      <c r="N1006" s="205"/>
      <c r="O1006" s="205"/>
      <c r="P1006" s="205"/>
      <c r="Q1006" s="205"/>
      <c r="R1006" s="205"/>
      <c r="S1006" s="205"/>
      <c r="T1006" s="205"/>
      <c r="U1006" s="205"/>
      <c r="V1006" s="205"/>
      <c r="W1006" s="205"/>
      <c r="X1006" s="205"/>
      <c r="Y1006" s="205"/>
      <c r="Z1006" s="205"/>
    </row>
    <row r="1007" spans="1:26" ht="15.75" customHeight="1">
      <c r="A1007" s="205"/>
      <c r="B1007" s="205"/>
      <c r="C1007" s="205"/>
      <c r="D1007" s="205"/>
      <c r="E1007" s="205"/>
      <c r="F1007" s="205"/>
      <c r="G1007" s="205"/>
      <c r="H1007" s="205"/>
      <c r="I1007" s="205"/>
      <c r="J1007" s="205"/>
      <c r="K1007" s="205"/>
      <c r="L1007" s="205"/>
      <c r="M1007" s="205"/>
      <c r="N1007" s="205"/>
      <c r="O1007" s="205"/>
      <c r="P1007" s="205"/>
      <c r="Q1007" s="205"/>
      <c r="R1007" s="205"/>
      <c r="S1007" s="205"/>
      <c r="T1007" s="205"/>
      <c r="U1007" s="205"/>
      <c r="V1007" s="205"/>
      <c r="W1007" s="205"/>
      <c r="X1007" s="205"/>
      <c r="Y1007" s="205"/>
      <c r="Z1007" s="205"/>
    </row>
    <row r="1008" spans="1:26" ht="15.75" customHeight="1">
      <c r="A1008" s="205"/>
      <c r="B1008" s="205"/>
      <c r="C1008" s="205"/>
      <c r="D1008" s="205"/>
      <c r="E1008" s="205"/>
      <c r="F1008" s="205"/>
      <c r="G1008" s="205"/>
      <c r="H1008" s="205"/>
      <c r="I1008" s="205"/>
      <c r="J1008" s="205"/>
      <c r="K1008" s="205"/>
      <c r="L1008" s="205"/>
      <c r="M1008" s="205"/>
      <c r="N1008" s="205"/>
      <c r="O1008" s="205"/>
      <c r="P1008" s="205"/>
      <c r="Q1008" s="205"/>
      <c r="R1008" s="205"/>
      <c r="S1008" s="205"/>
      <c r="T1008" s="205"/>
      <c r="U1008" s="205"/>
      <c r="V1008" s="205"/>
      <c r="W1008" s="205"/>
      <c r="X1008" s="205"/>
      <c r="Y1008" s="205"/>
      <c r="Z1008" s="205"/>
    </row>
    <row r="1009" spans="1:26" ht="15.75" customHeight="1">
      <c r="A1009" s="205"/>
      <c r="B1009" s="205"/>
      <c r="C1009" s="205"/>
      <c r="D1009" s="205"/>
      <c r="E1009" s="205"/>
      <c r="F1009" s="205"/>
      <c r="G1009" s="205"/>
      <c r="H1009" s="205"/>
      <c r="I1009" s="205"/>
      <c r="J1009" s="205"/>
      <c r="K1009" s="205"/>
      <c r="L1009" s="205"/>
      <c r="M1009" s="205"/>
      <c r="N1009" s="205"/>
      <c r="O1009" s="205"/>
      <c r="P1009" s="205"/>
      <c r="Q1009" s="205"/>
      <c r="R1009" s="205"/>
      <c r="S1009" s="205"/>
      <c r="T1009" s="205"/>
      <c r="U1009" s="205"/>
      <c r="V1009" s="205"/>
      <c r="W1009" s="205"/>
      <c r="X1009" s="205"/>
      <c r="Y1009" s="205"/>
      <c r="Z1009" s="205"/>
    </row>
    <row r="1010" spans="1:26" ht="15.75" customHeight="1">
      <c r="A1010" s="205"/>
      <c r="B1010" s="205"/>
      <c r="C1010" s="205"/>
      <c r="D1010" s="205"/>
      <c r="E1010" s="205"/>
      <c r="F1010" s="205"/>
      <c r="G1010" s="205"/>
      <c r="H1010" s="205"/>
      <c r="I1010" s="205"/>
      <c r="J1010" s="205"/>
      <c r="K1010" s="205"/>
      <c r="L1010" s="205"/>
      <c r="M1010" s="205"/>
      <c r="N1010" s="205"/>
      <c r="O1010" s="205"/>
      <c r="P1010" s="205"/>
      <c r="Q1010" s="205"/>
      <c r="R1010" s="205"/>
      <c r="S1010" s="205"/>
      <c r="T1010" s="205"/>
      <c r="U1010" s="205"/>
      <c r="V1010" s="205"/>
      <c r="W1010" s="205"/>
      <c r="X1010" s="205"/>
      <c r="Y1010" s="205"/>
      <c r="Z1010" s="205"/>
    </row>
    <row r="1011" spans="1:26" ht="15.75" customHeight="1">
      <c r="A1011" s="205"/>
      <c r="B1011" s="205"/>
      <c r="C1011" s="205"/>
      <c r="D1011" s="205"/>
      <c r="E1011" s="205"/>
      <c r="F1011" s="205"/>
      <c r="G1011" s="205"/>
      <c r="H1011" s="205"/>
      <c r="I1011" s="205"/>
      <c r="J1011" s="205"/>
      <c r="K1011" s="205"/>
      <c r="L1011" s="205"/>
      <c r="M1011" s="205"/>
      <c r="N1011" s="205"/>
      <c r="O1011" s="205"/>
      <c r="P1011" s="205"/>
      <c r="Q1011" s="205"/>
      <c r="R1011" s="205"/>
      <c r="S1011" s="205"/>
      <c r="T1011" s="205"/>
      <c r="U1011" s="205"/>
      <c r="V1011" s="205"/>
      <c r="W1011" s="205"/>
      <c r="X1011" s="205"/>
      <c r="Y1011" s="205"/>
      <c r="Z1011" s="205"/>
    </row>
    <row r="1012" spans="1:26" ht="15.75" customHeight="1">
      <c r="A1012" s="205"/>
      <c r="B1012" s="205"/>
      <c r="C1012" s="205"/>
      <c r="D1012" s="205"/>
      <c r="E1012" s="205"/>
      <c r="F1012" s="205"/>
      <c r="G1012" s="205"/>
      <c r="H1012" s="205"/>
      <c r="I1012" s="205"/>
      <c r="J1012" s="205"/>
      <c r="K1012" s="205"/>
      <c r="L1012" s="205"/>
      <c r="M1012" s="205"/>
      <c r="N1012" s="205"/>
      <c r="O1012" s="205"/>
      <c r="P1012" s="205"/>
      <c r="Q1012" s="205"/>
      <c r="R1012" s="205"/>
      <c r="S1012" s="205"/>
      <c r="T1012" s="205"/>
      <c r="U1012" s="205"/>
      <c r="V1012" s="205"/>
      <c r="W1012" s="205"/>
      <c r="X1012" s="205"/>
      <c r="Y1012" s="205"/>
      <c r="Z1012" s="205"/>
    </row>
    <row r="1013" spans="1:26" ht="15.75" customHeight="1">
      <c r="A1013" s="205"/>
      <c r="B1013" s="205"/>
      <c r="C1013" s="205"/>
      <c r="D1013" s="205"/>
      <c r="E1013" s="205"/>
      <c r="F1013" s="205"/>
      <c r="G1013" s="205"/>
      <c r="H1013" s="205"/>
      <c r="I1013" s="205"/>
      <c r="J1013" s="205"/>
      <c r="K1013" s="205"/>
      <c r="L1013" s="205"/>
      <c r="M1013" s="205"/>
      <c r="N1013" s="205"/>
      <c r="O1013" s="205"/>
      <c r="P1013" s="205"/>
      <c r="Q1013" s="205"/>
      <c r="R1013" s="205"/>
      <c r="S1013" s="205"/>
      <c r="T1013" s="205"/>
      <c r="U1013" s="205"/>
      <c r="V1013" s="205"/>
      <c r="W1013" s="205"/>
      <c r="X1013" s="205"/>
      <c r="Y1013" s="205"/>
      <c r="Z1013" s="205"/>
    </row>
    <row r="1014" spans="1:26" ht="15.75" customHeight="1">
      <c r="A1014" s="205"/>
      <c r="B1014" s="205"/>
      <c r="C1014" s="205"/>
      <c r="D1014" s="205"/>
      <c r="E1014" s="205"/>
      <c r="F1014" s="205"/>
      <c r="G1014" s="205"/>
      <c r="H1014" s="205"/>
      <c r="I1014" s="205"/>
      <c r="J1014" s="205"/>
      <c r="K1014" s="205"/>
      <c r="L1014" s="205"/>
      <c r="M1014" s="205"/>
      <c r="N1014" s="205"/>
      <c r="O1014" s="205"/>
      <c r="P1014" s="205"/>
      <c r="Q1014" s="205"/>
      <c r="R1014" s="205"/>
      <c r="S1014" s="205"/>
      <c r="T1014" s="205"/>
      <c r="U1014" s="205"/>
      <c r="V1014" s="205"/>
      <c r="W1014" s="205"/>
      <c r="X1014" s="205"/>
      <c r="Y1014" s="205"/>
      <c r="Z1014" s="205"/>
    </row>
    <row r="1015" spans="1:26" ht="15.75" customHeight="1">
      <c r="A1015" s="205"/>
      <c r="B1015" s="205"/>
      <c r="C1015" s="205"/>
      <c r="D1015" s="205"/>
      <c r="E1015" s="205"/>
      <c r="F1015" s="205"/>
      <c r="G1015" s="205"/>
      <c r="H1015" s="205"/>
      <c r="I1015" s="205"/>
      <c r="J1015" s="205"/>
      <c r="K1015" s="205"/>
      <c r="L1015" s="205"/>
      <c r="M1015" s="205"/>
      <c r="N1015" s="205"/>
      <c r="O1015" s="205"/>
      <c r="P1015" s="205"/>
      <c r="Q1015" s="205"/>
      <c r="R1015" s="205"/>
      <c r="S1015" s="205"/>
      <c r="T1015" s="205"/>
      <c r="U1015" s="205"/>
      <c r="V1015" s="205"/>
      <c r="W1015" s="205"/>
      <c r="X1015" s="205"/>
      <c r="Y1015" s="205"/>
      <c r="Z1015" s="205"/>
    </row>
    <row r="1016" spans="1:26" ht="15.75" customHeight="1">
      <c r="A1016" s="205"/>
      <c r="B1016" s="205"/>
      <c r="C1016" s="205"/>
      <c r="D1016" s="205"/>
      <c r="E1016" s="205"/>
      <c r="F1016" s="205"/>
      <c r="G1016" s="205"/>
      <c r="H1016" s="205"/>
      <c r="I1016" s="205"/>
      <c r="J1016" s="205"/>
      <c r="K1016" s="205"/>
      <c r="L1016" s="205"/>
      <c r="M1016" s="205"/>
      <c r="N1016" s="205"/>
      <c r="O1016" s="205"/>
      <c r="P1016" s="205"/>
      <c r="Q1016" s="205"/>
      <c r="R1016" s="205"/>
      <c r="S1016" s="205"/>
      <c r="T1016" s="205"/>
      <c r="U1016" s="205"/>
      <c r="V1016" s="205"/>
      <c r="W1016" s="205"/>
      <c r="X1016" s="205"/>
      <c r="Y1016" s="205"/>
      <c r="Z1016" s="205"/>
    </row>
    <row r="1017" spans="1:26" ht="15.75" customHeight="1">
      <c r="A1017" s="205"/>
      <c r="B1017" s="205"/>
      <c r="C1017" s="205"/>
      <c r="D1017" s="205"/>
      <c r="E1017" s="205"/>
      <c r="F1017" s="205"/>
      <c r="G1017" s="205"/>
      <c r="H1017" s="205"/>
      <c r="I1017" s="205"/>
      <c r="J1017" s="205"/>
      <c r="K1017" s="205"/>
      <c r="L1017" s="205"/>
      <c r="M1017" s="205"/>
      <c r="N1017" s="205"/>
      <c r="O1017" s="205"/>
      <c r="P1017" s="205"/>
      <c r="Q1017" s="205"/>
      <c r="R1017" s="205"/>
      <c r="S1017" s="205"/>
      <c r="T1017" s="205"/>
      <c r="U1017" s="205"/>
      <c r="V1017" s="205"/>
      <c r="W1017" s="205"/>
      <c r="X1017" s="205"/>
      <c r="Y1017" s="205"/>
      <c r="Z1017" s="205"/>
    </row>
    <row r="1018" spans="1:26" ht="15.75" customHeight="1">
      <c r="A1018" s="205"/>
      <c r="B1018" s="205"/>
      <c r="C1018" s="205"/>
      <c r="D1018" s="205"/>
      <c r="E1018" s="205"/>
      <c r="F1018" s="205"/>
      <c r="G1018" s="205"/>
      <c r="H1018" s="205"/>
      <c r="I1018" s="205"/>
      <c r="J1018" s="205"/>
      <c r="K1018" s="205"/>
      <c r="L1018" s="205"/>
      <c r="M1018" s="205"/>
      <c r="N1018" s="205"/>
      <c r="O1018" s="205"/>
      <c r="P1018" s="205"/>
      <c r="Q1018" s="205"/>
      <c r="R1018" s="205"/>
      <c r="S1018" s="205"/>
      <c r="T1018" s="205"/>
      <c r="U1018" s="205"/>
      <c r="V1018" s="205"/>
      <c r="W1018" s="205"/>
      <c r="X1018" s="205"/>
      <c r="Y1018" s="205"/>
      <c r="Z1018" s="205"/>
    </row>
    <row r="1019" spans="1:26" ht="15.75" customHeight="1">
      <c r="A1019" s="205"/>
      <c r="B1019" s="205"/>
      <c r="C1019" s="205"/>
      <c r="D1019" s="205"/>
      <c r="E1019" s="205"/>
      <c r="F1019" s="205"/>
      <c r="G1019" s="205"/>
      <c r="H1019" s="205"/>
      <c r="I1019" s="205"/>
      <c r="J1019" s="205"/>
      <c r="K1019" s="205"/>
      <c r="L1019" s="205"/>
      <c r="M1019" s="205"/>
      <c r="N1019" s="205"/>
      <c r="O1019" s="205"/>
      <c r="P1019" s="205"/>
      <c r="Q1019" s="205"/>
      <c r="R1019" s="205"/>
      <c r="S1019" s="205"/>
      <c r="T1019" s="205"/>
      <c r="U1019" s="205"/>
      <c r="V1019" s="205"/>
      <c r="W1019" s="205"/>
      <c r="X1019" s="205"/>
      <c r="Y1019" s="205"/>
      <c r="Z1019" s="205"/>
    </row>
    <row r="1020" spans="1:26" ht="15.75" customHeight="1">
      <c r="A1020" s="205"/>
      <c r="B1020" s="205"/>
      <c r="C1020" s="205"/>
      <c r="D1020" s="205"/>
      <c r="E1020" s="205"/>
      <c r="F1020" s="205"/>
      <c r="G1020" s="205"/>
      <c r="H1020" s="205"/>
      <c r="I1020" s="205"/>
      <c r="J1020" s="205"/>
      <c r="K1020" s="205"/>
      <c r="L1020" s="205"/>
      <c r="M1020" s="205"/>
      <c r="N1020" s="205"/>
      <c r="O1020" s="205"/>
      <c r="P1020" s="205"/>
      <c r="Q1020" s="205"/>
      <c r="R1020" s="205"/>
      <c r="S1020" s="205"/>
      <c r="T1020" s="205"/>
      <c r="U1020" s="205"/>
      <c r="V1020" s="205"/>
      <c r="W1020" s="205"/>
      <c r="X1020" s="205"/>
      <c r="Y1020" s="205"/>
      <c r="Z1020" s="205"/>
    </row>
    <row r="1021" spans="1:26" ht="15.75" customHeight="1">
      <c r="A1021" s="205"/>
      <c r="B1021" s="205"/>
      <c r="C1021" s="205"/>
      <c r="D1021" s="205"/>
      <c r="E1021" s="205"/>
      <c r="F1021" s="205"/>
      <c r="G1021" s="205"/>
      <c r="H1021" s="205"/>
      <c r="I1021" s="205"/>
      <c r="J1021" s="205"/>
      <c r="K1021" s="205"/>
      <c r="L1021" s="205"/>
      <c r="M1021" s="205"/>
      <c r="N1021" s="205"/>
      <c r="O1021" s="205"/>
      <c r="P1021" s="205"/>
      <c r="Q1021" s="205"/>
      <c r="R1021" s="205"/>
      <c r="S1021" s="205"/>
      <c r="T1021" s="205"/>
      <c r="U1021" s="205"/>
      <c r="V1021" s="205"/>
      <c r="W1021" s="205"/>
      <c r="X1021" s="205"/>
      <c r="Y1021" s="205"/>
      <c r="Z1021" s="205"/>
    </row>
    <row r="1022" spans="1:26" ht="15.75" customHeight="1">
      <c r="A1022" s="205"/>
      <c r="B1022" s="205"/>
      <c r="C1022" s="205"/>
      <c r="D1022" s="205"/>
      <c r="E1022" s="205"/>
      <c r="F1022" s="205"/>
      <c r="G1022" s="205"/>
      <c r="H1022" s="205"/>
      <c r="I1022" s="205"/>
      <c r="J1022" s="205"/>
      <c r="K1022" s="205"/>
      <c r="L1022" s="205"/>
      <c r="M1022" s="205"/>
      <c r="N1022" s="205"/>
      <c r="O1022" s="205"/>
      <c r="P1022" s="205"/>
      <c r="Q1022" s="205"/>
      <c r="R1022" s="205"/>
      <c r="S1022" s="205"/>
      <c r="T1022" s="205"/>
      <c r="U1022" s="205"/>
      <c r="V1022" s="205"/>
      <c r="W1022" s="205"/>
      <c r="X1022" s="205"/>
      <c r="Y1022" s="205"/>
      <c r="Z1022" s="205"/>
    </row>
    <row r="1023" spans="1:26" ht="15.75" customHeight="1">
      <c r="A1023" s="205"/>
      <c r="B1023" s="205"/>
      <c r="C1023" s="205"/>
      <c r="D1023" s="205"/>
      <c r="E1023" s="205"/>
      <c r="F1023" s="205"/>
      <c r="G1023" s="205"/>
      <c r="H1023" s="205"/>
      <c r="I1023" s="205"/>
      <c r="J1023" s="205"/>
      <c r="K1023" s="205"/>
      <c r="L1023" s="205"/>
      <c r="M1023" s="205"/>
      <c r="N1023" s="205"/>
      <c r="O1023" s="205"/>
      <c r="P1023" s="205"/>
      <c r="Q1023" s="205"/>
      <c r="R1023" s="205"/>
      <c r="S1023" s="205"/>
      <c r="T1023" s="205"/>
      <c r="U1023" s="205"/>
      <c r="V1023" s="205"/>
      <c r="W1023" s="205"/>
      <c r="X1023" s="205"/>
      <c r="Y1023" s="205"/>
      <c r="Z1023" s="205"/>
    </row>
    <row r="1024" spans="1:26" ht="15.75" customHeight="1">
      <c r="A1024" s="205"/>
      <c r="B1024" s="205"/>
      <c r="C1024" s="205"/>
      <c r="D1024" s="205"/>
      <c r="E1024" s="205"/>
      <c r="F1024" s="205"/>
      <c r="G1024" s="205"/>
      <c r="H1024" s="205"/>
      <c r="I1024" s="205"/>
      <c r="J1024" s="205"/>
      <c r="K1024" s="205"/>
      <c r="L1024" s="205"/>
      <c r="M1024" s="205"/>
      <c r="N1024" s="205"/>
      <c r="O1024" s="205"/>
      <c r="P1024" s="205"/>
      <c r="Q1024" s="205"/>
      <c r="R1024" s="205"/>
      <c r="S1024" s="205"/>
      <c r="T1024" s="205"/>
      <c r="U1024" s="205"/>
      <c r="V1024" s="205"/>
      <c r="W1024" s="205"/>
      <c r="X1024" s="205"/>
      <c r="Y1024" s="205"/>
      <c r="Z1024" s="205"/>
    </row>
    <row r="1025" spans="1:26" ht="15.75" customHeight="1">
      <c r="A1025" s="205"/>
      <c r="B1025" s="205"/>
      <c r="C1025" s="205"/>
      <c r="D1025" s="205"/>
      <c r="E1025" s="205"/>
      <c r="F1025" s="205"/>
      <c r="G1025" s="205"/>
      <c r="H1025" s="205"/>
      <c r="I1025" s="205"/>
      <c r="J1025" s="205"/>
      <c r="K1025" s="205"/>
      <c r="L1025" s="205"/>
      <c r="M1025" s="205"/>
      <c r="N1025" s="205"/>
      <c r="O1025" s="205"/>
      <c r="P1025" s="205"/>
      <c r="Q1025" s="205"/>
      <c r="R1025" s="205"/>
      <c r="S1025" s="205"/>
      <c r="T1025" s="205"/>
      <c r="U1025" s="205"/>
      <c r="V1025" s="205"/>
      <c r="W1025" s="205"/>
      <c r="X1025" s="205"/>
      <c r="Y1025" s="205"/>
      <c r="Z1025" s="205"/>
    </row>
    <row r="1026" spans="1:26" ht="15.75" customHeight="1">
      <c r="A1026" s="205"/>
      <c r="B1026" s="205"/>
      <c r="C1026" s="205"/>
      <c r="D1026" s="205"/>
      <c r="E1026" s="205"/>
      <c r="F1026" s="205"/>
      <c r="G1026" s="205"/>
      <c r="H1026" s="205"/>
      <c r="I1026" s="205"/>
      <c r="J1026" s="205"/>
      <c r="K1026" s="205"/>
      <c r="L1026" s="205"/>
      <c r="M1026" s="205"/>
      <c r="N1026" s="205"/>
      <c r="O1026" s="205"/>
      <c r="P1026" s="205"/>
      <c r="Q1026" s="205"/>
      <c r="R1026" s="205"/>
      <c r="S1026" s="205"/>
      <c r="T1026" s="205"/>
      <c r="U1026" s="205"/>
      <c r="V1026" s="205"/>
      <c r="W1026" s="205"/>
      <c r="X1026" s="205"/>
      <c r="Y1026" s="205"/>
      <c r="Z1026" s="205"/>
    </row>
    <row r="1027" spans="1:26" ht="15.75" customHeight="1">
      <c r="A1027" s="205"/>
      <c r="B1027" s="205"/>
      <c r="C1027" s="205"/>
      <c r="D1027" s="205"/>
      <c r="E1027" s="205"/>
      <c r="F1027" s="205"/>
      <c r="G1027" s="205"/>
      <c r="H1027" s="205"/>
      <c r="I1027" s="205"/>
      <c r="J1027" s="205"/>
      <c r="K1027" s="205"/>
      <c r="L1027" s="205"/>
      <c r="M1027" s="205"/>
      <c r="N1027" s="205"/>
      <c r="O1027" s="205"/>
      <c r="P1027" s="205"/>
      <c r="Q1027" s="205"/>
      <c r="R1027" s="205"/>
      <c r="S1027" s="205"/>
      <c r="T1027" s="205"/>
      <c r="U1027" s="205"/>
      <c r="V1027" s="205"/>
      <c r="W1027" s="205"/>
      <c r="X1027" s="205"/>
      <c r="Y1027" s="205"/>
      <c r="Z1027" s="205"/>
    </row>
    <row r="1028" spans="1:26" ht="15.75" customHeight="1">
      <c r="A1028" s="205"/>
      <c r="B1028" s="205"/>
      <c r="C1028" s="205"/>
      <c r="D1028" s="205"/>
      <c r="E1028" s="205"/>
      <c r="F1028" s="205"/>
      <c r="G1028" s="205"/>
      <c r="H1028" s="205"/>
      <c r="I1028" s="205"/>
      <c r="J1028" s="205"/>
      <c r="K1028" s="205"/>
      <c r="L1028" s="205"/>
      <c r="M1028" s="205"/>
      <c r="N1028" s="205"/>
      <c r="O1028" s="205"/>
      <c r="P1028" s="205"/>
      <c r="Q1028" s="205"/>
      <c r="R1028" s="205"/>
      <c r="S1028" s="205"/>
      <c r="T1028" s="205"/>
      <c r="U1028" s="205"/>
      <c r="V1028" s="205"/>
      <c r="W1028" s="205"/>
      <c r="X1028" s="205"/>
      <c r="Y1028" s="205"/>
      <c r="Z1028" s="205"/>
    </row>
    <row r="1029" spans="1:26" ht="15.75" customHeight="1">
      <c r="A1029" s="205"/>
      <c r="B1029" s="205"/>
      <c r="C1029" s="205"/>
      <c r="D1029" s="205"/>
      <c r="E1029" s="205"/>
      <c r="F1029" s="205"/>
      <c r="G1029" s="205"/>
      <c r="H1029" s="205"/>
      <c r="I1029" s="205"/>
      <c r="J1029" s="205"/>
      <c r="K1029" s="205"/>
      <c r="L1029" s="205"/>
      <c r="M1029" s="205"/>
      <c r="N1029" s="205"/>
      <c r="O1029" s="205"/>
      <c r="P1029" s="205"/>
      <c r="Q1029" s="205"/>
      <c r="R1029" s="205"/>
      <c r="S1029" s="205"/>
      <c r="T1029" s="205"/>
      <c r="U1029" s="205"/>
      <c r="V1029" s="205"/>
      <c r="W1029" s="205"/>
      <c r="X1029" s="205"/>
      <c r="Y1029" s="205"/>
      <c r="Z1029" s="205"/>
    </row>
    <row r="1030" spans="1:26" ht="15.75" customHeight="1">
      <c r="A1030" s="205"/>
      <c r="B1030" s="205"/>
      <c r="C1030" s="205"/>
      <c r="D1030" s="205"/>
      <c r="E1030" s="205"/>
      <c r="F1030" s="205"/>
      <c r="G1030" s="205"/>
      <c r="H1030" s="205"/>
      <c r="I1030" s="205"/>
      <c r="J1030" s="205"/>
      <c r="K1030" s="205"/>
      <c r="L1030" s="205"/>
      <c r="M1030" s="205"/>
      <c r="N1030" s="205"/>
      <c r="O1030" s="205"/>
      <c r="P1030" s="205"/>
      <c r="Q1030" s="205"/>
      <c r="R1030" s="205"/>
      <c r="S1030" s="205"/>
      <c r="T1030" s="205"/>
      <c r="U1030" s="205"/>
      <c r="V1030" s="205"/>
      <c r="W1030" s="205"/>
      <c r="X1030" s="205"/>
      <c r="Y1030" s="205"/>
      <c r="Z1030" s="205"/>
    </row>
    <row r="1031" spans="1:26" ht="15.75" customHeight="1">
      <c r="A1031" s="205"/>
      <c r="B1031" s="205"/>
      <c r="C1031" s="205"/>
      <c r="D1031" s="205"/>
      <c r="E1031" s="205"/>
      <c r="F1031" s="205"/>
      <c r="G1031" s="205"/>
      <c r="H1031" s="205"/>
      <c r="I1031" s="205"/>
      <c r="J1031" s="205"/>
      <c r="K1031" s="205"/>
      <c r="L1031" s="205"/>
      <c r="M1031" s="205"/>
      <c r="N1031" s="205"/>
      <c r="O1031" s="205"/>
      <c r="P1031" s="205"/>
      <c r="Q1031" s="205"/>
      <c r="R1031" s="205"/>
      <c r="S1031" s="205"/>
      <c r="T1031" s="205"/>
      <c r="U1031" s="205"/>
      <c r="V1031" s="205"/>
      <c r="W1031" s="205"/>
      <c r="X1031" s="205"/>
      <c r="Y1031" s="205"/>
      <c r="Z1031" s="205"/>
    </row>
    <row r="1032" spans="1:26" ht="15.75" customHeight="1">
      <c r="A1032" s="205"/>
      <c r="B1032" s="205"/>
      <c r="C1032" s="205"/>
      <c r="D1032" s="205"/>
      <c r="E1032" s="205"/>
      <c r="F1032" s="205"/>
      <c r="G1032" s="205"/>
      <c r="H1032" s="205"/>
      <c r="I1032" s="205"/>
      <c r="J1032" s="205"/>
      <c r="K1032" s="205"/>
      <c r="L1032" s="205"/>
      <c r="M1032" s="205"/>
      <c r="N1032" s="205"/>
      <c r="O1032" s="205"/>
      <c r="P1032" s="205"/>
      <c r="Q1032" s="205"/>
      <c r="R1032" s="205"/>
      <c r="S1032" s="205"/>
      <c r="T1032" s="205"/>
      <c r="U1032" s="205"/>
      <c r="V1032" s="205"/>
      <c r="W1032" s="205"/>
      <c r="X1032" s="205"/>
      <c r="Y1032" s="205"/>
      <c r="Z1032" s="205"/>
    </row>
    <row r="1033" spans="1:26" ht="15.75" customHeight="1">
      <c r="A1033" s="205"/>
      <c r="B1033" s="205"/>
      <c r="C1033" s="205"/>
      <c r="D1033" s="205"/>
      <c r="E1033" s="205"/>
      <c r="F1033" s="205"/>
      <c r="G1033" s="205"/>
      <c r="H1033" s="205"/>
      <c r="I1033" s="205"/>
      <c r="J1033" s="205"/>
      <c r="K1033" s="205"/>
      <c r="L1033" s="205"/>
      <c r="M1033" s="205"/>
      <c r="N1033" s="205"/>
      <c r="O1033" s="205"/>
      <c r="P1033" s="205"/>
      <c r="Q1033" s="205"/>
      <c r="R1033" s="205"/>
      <c r="S1033" s="205"/>
      <c r="T1033" s="205"/>
      <c r="U1033" s="205"/>
      <c r="V1033" s="205"/>
      <c r="W1033" s="205"/>
      <c r="X1033" s="205"/>
      <c r="Y1033" s="205"/>
      <c r="Z1033" s="205"/>
    </row>
    <row r="1034" spans="1:26" ht="15.75" customHeight="1">
      <c r="A1034" s="205"/>
      <c r="B1034" s="205"/>
      <c r="C1034" s="205"/>
      <c r="D1034" s="205"/>
      <c r="E1034" s="205"/>
      <c r="F1034" s="205"/>
      <c r="G1034" s="205"/>
      <c r="H1034" s="205"/>
      <c r="I1034" s="205"/>
      <c r="J1034" s="205"/>
      <c r="K1034" s="205"/>
      <c r="L1034" s="205"/>
      <c r="M1034" s="205"/>
      <c r="N1034" s="205"/>
      <c r="O1034" s="205"/>
      <c r="P1034" s="205"/>
      <c r="Q1034" s="205"/>
      <c r="R1034" s="205"/>
      <c r="S1034" s="205"/>
      <c r="T1034" s="205"/>
      <c r="U1034" s="205"/>
      <c r="V1034" s="205"/>
      <c r="W1034" s="205"/>
      <c r="X1034" s="205"/>
      <c r="Y1034" s="205"/>
      <c r="Z1034" s="205"/>
    </row>
    <row r="1035" spans="1:26" ht="15.75" customHeight="1">
      <c r="A1035" s="205"/>
      <c r="B1035" s="205"/>
      <c r="C1035" s="205"/>
      <c r="D1035" s="205"/>
      <c r="E1035" s="205"/>
      <c r="F1035" s="205"/>
      <c r="G1035" s="205"/>
      <c r="H1035" s="205"/>
      <c r="I1035" s="205"/>
      <c r="J1035" s="205"/>
      <c r="K1035" s="205"/>
      <c r="L1035" s="205"/>
      <c r="M1035" s="205"/>
      <c r="N1035" s="205"/>
      <c r="O1035" s="205"/>
      <c r="P1035" s="205"/>
      <c r="Q1035" s="205"/>
      <c r="R1035" s="205"/>
      <c r="S1035" s="205"/>
      <c r="T1035" s="205"/>
      <c r="U1035" s="205"/>
      <c r="V1035" s="205"/>
      <c r="W1035" s="205"/>
      <c r="X1035" s="205"/>
      <c r="Y1035" s="205"/>
      <c r="Z1035" s="205"/>
    </row>
    <row r="1036" spans="1:26" ht="15.75" customHeight="1">
      <c r="A1036" s="205"/>
      <c r="B1036" s="205"/>
      <c r="C1036" s="205"/>
      <c r="D1036" s="205"/>
      <c r="E1036" s="205"/>
      <c r="F1036" s="205"/>
      <c r="G1036" s="205"/>
      <c r="H1036" s="205"/>
      <c r="I1036" s="205"/>
      <c r="J1036" s="205"/>
      <c r="K1036" s="205"/>
      <c r="L1036" s="205"/>
      <c r="M1036" s="205"/>
      <c r="N1036" s="205"/>
      <c r="O1036" s="205"/>
      <c r="P1036" s="205"/>
      <c r="Q1036" s="205"/>
      <c r="R1036" s="205"/>
      <c r="S1036" s="205"/>
      <c r="T1036" s="205"/>
      <c r="U1036" s="205"/>
      <c r="V1036" s="205"/>
      <c r="W1036" s="205"/>
      <c r="X1036" s="205"/>
      <c r="Y1036" s="205"/>
      <c r="Z1036" s="205"/>
    </row>
    <row r="1037" spans="1:26" ht="15.75" customHeight="1">
      <c r="A1037" s="205"/>
      <c r="B1037" s="205"/>
      <c r="C1037" s="205"/>
      <c r="D1037" s="205"/>
      <c r="E1037" s="205"/>
      <c r="F1037" s="205"/>
      <c r="G1037" s="205"/>
      <c r="H1037" s="205"/>
      <c r="I1037" s="205"/>
      <c r="J1037" s="205"/>
      <c r="K1037" s="205"/>
      <c r="L1037" s="205"/>
      <c r="M1037" s="205"/>
      <c r="N1037" s="205"/>
      <c r="O1037" s="205"/>
      <c r="P1037" s="205"/>
      <c r="Q1037" s="205"/>
      <c r="R1037" s="205"/>
      <c r="S1037" s="205"/>
      <c r="T1037" s="205"/>
      <c r="U1037" s="205"/>
      <c r="V1037" s="205"/>
      <c r="W1037" s="205"/>
      <c r="X1037" s="205"/>
      <c r="Y1037" s="205"/>
      <c r="Z1037" s="205"/>
    </row>
    <row r="1038" spans="1:26" ht="15.75" customHeight="1">
      <c r="A1038" s="205"/>
      <c r="B1038" s="205"/>
      <c r="C1038" s="205"/>
      <c r="D1038" s="205"/>
      <c r="E1038" s="205"/>
      <c r="F1038" s="205"/>
      <c r="G1038" s="205"/>
      <c r="H1038" s="205"/>
      <c r="I1038" s="205"/>
      <c r="J1038" s="205"/>
      <c r="K1038" s="205"/>
      <c r="L1038" s="205"/>
      <c r="M1038" s="205"/>
      <c r="N1038" s="205"/>
      <c r="O1038" s="205"/>
      <c r="P1038" s="205"/>
      <c r="Q1038" s="205"/>
      <c r="R1038" s="205"/>
      <c r="S1038" s="205"/>
      <c r="T1038" s="205"/>
      <c r="U1038" s="205"/>
      <c r="V1038" s="205"/>
      <c r="W1038" s="205"/>
      <c r="X1038" s="205"/>
      <c r="Y1038" s="205"/>
      <c r="Z1038" s="205"/>
    </row>
    <row r="1039" spans="1:26" ht="15.75" customHeight="1">
      <c r="A1039" s="205"/>
      <c r="B1039" s="205"/>
      <c r="C1039" s="205"/>
      <c r="D1039" s="205"/>
      <c r="E1039" s="205"/>
      <c r="F1039" s="205"/>
      <c r="G1039" s="205"/>
      <c r="H1039" s="205"/>
      <c r="I1039" s="205"/>
      <c r="J1039" s="205"/>
      <c r="K1039" s="205"/>
      <c r="L1039" s="205"/>
      <c r="M1039" s="205"/>
      <c r="N1039" s="205"/>
      <c r="O1039" s="205"/>
      <c r="P1039" s="205"/>
      <c r="Q1039" s="205"/>
      <c r="R1039" s="205"/>
      <c r="S1039" s="205"/>
      <c r="T1039" s="205"/>
      <c r="U1039" s="205"/>
      <c r="V1039" s="205"/>
      <c r="W1039" s="205"/>
      <c r="X1039" s="205"/>
      <c r="Y1039" s="205"/>
      <c r="Z1039" s="205"/>
    </row>
  </sheetData>
  <mergeCells count="12">
    <mergeCell ref="B80:C80"/>
    <mergeCell ref="B4:C4"/>
    <mergeCell ref="B5:C5"/>
    <mergeCell ref="B19:C19"/>
    <mergeCell ref="B38:C38"/>
    <mergeCell ref="F78:F79"/>
    <mergeCell ref="G78:G79"/>
    <mergeCell ref="H78:H79"/>
    <mergeCell ref="B76:C76"/>
    <mergeCell ref="E78:E79"/>
    <mergeCell ref="D78:D79"/>
    <mergeCell ref="B78:C79"/>
  </mergeCells>
  <pageMargins left="0.75" right="0.75" top="1" bottom="1" header="0.5" footer="0.5"/>
  <pageSetup paperSize="8" scale="65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baseColWidth="10" defaultColWidth="14.42578125" defaultRowHeight="15.75" customHeight="1"/>
  <cols>
    <col min="1" max="1" width="17.5703125" customWidth="1"/>
    <col min="2" max="2" width="18" customWidth="1"/>
    <col min="3" max="3" width="24.140625" customWidth="1"/>
    <col min="4" max="4" width="13.5703125" customWidth="1"/>
    <col min="5" max="5" width="14.85546875" customWidth="1"/>
    <col min="6" max="6" width="16.42578125" customWidth="1"/>
    <col min="7" max="8" width="13.42578125" customWidth="1"/>
    <col min="9" max="9" width="10.140625" customWidth="1"/>
  </cols>
  <sheetData>
    <row r="1" spans="1:25" ht="25.5">
      <c r="A1" s="160" t="s">
        <v>105</v>
      </c>
      <c r="B1" s="161" t="s">
        <v>295</v>
      </c>
      <c r="C1" s="161" t="s">
        <v>296</v>
      </c>
      <c r="D1" s="161" t="s">
        <v>110</v>
      </c>
      <c r="E1" s="161" t="s">
        <v>297</v>
      </c>
      <c r="F1" s="160" t="s">
        <v>112</v>
      </c>
      <c r="G1" s="162" t="s">
        <v>298</v>
      </c>
      <c r="H1" s="161" t="s">
        <v>299</v>
      </c>
      <c r="I1" s="163" t="s">
        <v>300</v>
      </c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ht="12.75">
      <c r="A2" s="165" t="s">
        <v>127</v>
      </c>
      <c r="B2" s="166">
        <v>41226</v>
      </c>
      <c r="C2" s="167" t="s">
        <v>301</v>
      </c>
      <c r="D2" s="165" t="s">
        <v>132</v>
      </c>
      <c r="E2" s="165"/>
      <c r="F2" s="165"/>
      <c r="G2" s="168" t="s">
        <v>301</v>
      </c>
      <c r="H2" s="169">
        <v>1822</v>
      </c>
      <c r="I2" s="170">
        <v>48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5" ht="12.75">
      <c r="A3" s="165" t="s">
        <v>141</v>
      </c>
      <c r="B3" s="169">
        <v>2012</v>
      </c>
      <c r="C3" s="167" t="s">
        <v>302</v>
      </c>
      <c r="D3" s="167" t="s">
        <v>303</v>
      </c>
      <c r="E3" s="165"/>
      <c r="F3" s="165"/>
      <c r="G3" s="168" t="s">
        <v>302</v>
      </c>
      <c r="H3" s="169">
        <v>303</v>
      </c>
      <c r="I3" s="170">
        <v>13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1:25" ht="12.75">
      <c r="A4" s="165" t="s">
        <v>152</v>
      </c>
      <c r="B4" s="171">
        <v>42215</v>
      </c>
      <c r="C4" s="172" t="s">
        <v>301</v>
      </c>
      <c r="D4" s="172">
        <v>1200000</v>
      </c>
      <c r="E4" s="167" t="s">
        <v>304</v>
      </c>
      <c r="F4" s="165"/>
      <c r="G4" s="168" t="s">
        <v>302</v>
      </c>
      <c r="H4" s="169">
        <v>3198</v>
      </c>
      <c r="I4" s="170" t="s">
        <v>305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5" spans="1:25" ht="12.75">
      <c r="A5" s="165" t="s">
        <v>172</v>
      </c>
      <c r="B5" s="173">
        <v>42093</v>
      </c>
      <c r="C5" s="167" t="s">
        <v>301</v>
      </c>
      <c r="D5" s="167" t="s">
        <v>171</v>
      </c>
      <c r="E5" s="165"/>
      <c r="F5" s="165"/>
      <c r="G5" s="168" t="s">
        <v>302</v>
      </c>
      <c r="H5" s="169">
        <v>224</v>
      </c>
      <c r="I5" s="170">
        <v>0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1:25" ht="12.75">
      <c r="A6" s="167" t="s">
        <v>178</v>
      </c>
      <c r="B6" s="165"/>
      <c r="C6" s="167" t="s">
        <v>302</v>
      </c>
      <c r="D6" s="167" t="s">
        <v>171</v>
      </c>
      <c r="E6" s="165"/>
      <c r="F6" s="165"/>
      <c r="G6" s="168" t="s">
        <v>302</v>
      </c>
      <c r="H6" s="167" t="s">
        <v>306</v>
      </c>
      <c r="I6" s="170">
        <v>10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7" spans="1:25" ht="12.75">
      <c r="A7" s="165" t="s">
        <v>181</v>
      </c>
      <c r="B7" s="174">
        <v>38231</v>
      </c>
      <c r="C7" s="167" t="s">
        <v>307</v>
      </c>
      <c r="D7" s="165" t="s">
        <v>171</v>
      </c>
      <c r="E7" s="175">
        <v>308236</v>
      </c>
      <c r="F7" s="176">
        <v>10051</v>
      </c>
      <c r="G7" s="168" t="s">
        <v>307</v>
      </c>
      <c r="H7" s="167">
        <v>725</v>
      </c>
      <c r="I7" s="170">
        <v>3</v>
      </c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</row>
    <row r="8" spans="1:25" ht="12.75">
      <c r="A8" s="165" t="s">
        <v>189</v>
      </c>
      <c r="B8" s="174">
        <v>39997</v>
      </c>
      <c r="C8" s="167" t="s">
        <v>307</v>
      </c>
      <c r="D8" s="165" t="s">
        <v>171</v>
      </c>
      <c r="E8" s="176">
        <v>1509230</v>
      </c>
      <c r="F8" s="176">
        <v>186240</v>
      </c>
      <c r="G8" s="168" t="s">
        <v>302</v>
      </c>
      <c r="H8" s="165"/>
      <c r="I8" s="170">
        <v>46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5" ht="12.75">
      <c r="A9" s="165" t="s">
        <v>195</v>
      </c>
      <c r="B9" s="174">
        <v>40817</v>
      </c>
      <c r="C9" s="167" t="s">
        <v>307</v>
      </c>
      <c r="D9" s="165" t="s">
        <v>171</v>
      </c>
      <c r="E9" s="176">
        <v>555777</v>
      </c>
      <c r="F9" s="176">
        <v>28084</v>
      </c>
      <c r="G9" s="168" t="s">
        <v>307</v>
      </c>
      <c r="H9" s="168">
        <v>212</v>
      </c>
      <c r="I9" s="170">
        <v>10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</row>
    <row r="10" spans="1:25" ht="12.75">
      <c r="A10" s="165" t="s">
        <v>203</v>
      </c>
      <c r="B10" s="165"/>
      <c r="C10" s="167" t="s">
        <v>307</v>
      </c>
      <c r="D10" s="167" t="s">
        <v>171</v>
      </c>
      <c r="E10" s="165"/>
      <c r="F10" s="165"/>
      <c r="G10" s="177" t="s">
        <v>307</v>
      </c>
      <c r="H10" s="170" t="s">
        <v>306</v>
      </c>
      <c r="I10" s="170">
        <v>8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ht="12.75">
      <c r="A11" s="178"/>
      <c r="B11" s="179"/>
      <c r="C11" s="179"/>
      <c r="D11" s="179"/>
      <c r="E11" s="179"/>
      <c r="F11" s="179"/>
      <c r="G11" s="180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</row>
    <row r="12" spans="1:25" ht="25.5">
      <c r="A12" s="181" t="s">
        <v>105</v>
      </c>
      <c r="B12" s="182" t="s">
        <v>308</v>
      </c>
      <c r="C12" s="182" t="s">
        <v>309</v>
      </c>
      <c r="D12" s="182" t="s">
        <v>310</v>
      </c>
      <c r="E12" s="182" t="s">
        <v>119</v>
      </c>
      <c r="F12" s="182" t="s">
        <v>311</v>
      </c>
      <c r="G12" s="183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</row>
    <row r="13" spans="1:25" ht="51">
      <c r="A13" s="184" t="s">
        <v>127</v>
      </c>
      <c r="B13" s="185" t="s">
        <v>312</v>
      </c>
      <c r="C13" s="185" t="s">
        <v>313</v>
      </c>
      <c r="D13" s="185" t="s">
        <v>314</v>
      </c>
      <c r="E13" s="185" t="s">
        <v>315</v>
      </c>
      <c r="F13" s="185" t="s">
        <v>316</v>
      </c>
      <c r="G13" s="18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</row>
    <row r="14" spans="1:25" ht="38.25">
      <c r="A14" s="184" t="s">
        <v>141</v>
      </c>
      <c r="B14" s="185" t="s">
        <v>317</v>
      </c>
      <c r="C14" s="185" t="s">
        <v>313</v>
      </c>
      <c r="D14" s="185" t="s">
        <v>318</v>
      </c>
      <c r="E14" s="186"/>
      <c r="F14" s="186"/>
      <c r="G14" s="18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</row>
    <row r="15" spans="1:25" ht="63.75">
      <c r="A15" s="184" t="s">
        <v>152</v>
      </c>
      <c r="B15" s="185" t="s">
        <v>317</v>
      </c>
      <c r="C15" s="185" t="s">
        <v>319</v>
      </c>
      <c r="D15" s="185" t="s">
        <v>320</v>
      </c>
      <c r="E15" s="186"/>
      <c r="F15" s="185" t="s">
        <v>321</v>
      </c>
      <c r="G15" s="183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</row>
    <row r="16" spans="1:25" ht="76.5">
      <c r="A16" s="184" t="s">
        <v>172</v>
      </c>
      <c r="B16" s="185" t="s">
        <v>317</v>
      </c>
      <c r="C16" s="185" t="s">
        <v>322</v>
      </c>
      <c r="D16" s="185" t="s">
        <v>314</v>
      </c>
      <c r="E16" s="186"/>
      <c r="F16" s="185" t="s">
        <v>323</v>
      </c>
      <c r="G16" s="18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</row>
    <row r="17" spans="1:25" ht="54.75" customHeight="1">
      <c r="A17" s="187" t="s">
        <v>178</v>
      </c>
      <c r="B17" s="185" t="s">
        <v>324</v>
      </c>
      <c r="C17" s="185" t="s">
        <v>325</v>
      </c>
      <c r="D17" s="185" t="s">
        <v>326</v>
      </c>
      <c r="E17" s="185" t="s">
        <v>327</v>
      </c>
      <c r="F17" s="186"/>
      <c r="G17" s="18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</row>
    <row r="18" spans="1:25" ht="89.25">
      <c r="A18" s="184" t="s">
        <v>181</v>
      </c>
      <c r="B18" s="185" t="s">
        <v>328</v>
      </c>
      <c r="C18" s="185" t="s">
        <v>329</v>
      </c>
      <c r="D18" s="185" t="s">
        <v>330</v>
      </c>
      <c r="E18" s="185" t="s">
        <v>331</v>
      </c>
      <c r="F18" s="186"/>
      <c r="G18" s="18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</row>
    <row r="19" spans="1:25" ht="25.5">
      <c r="A19" s="184" t="s">
        <v>189</v>
      </c>
      <c r="B19" s="185" t="s">
        <v>317</v>
      </c>
      <c r="C19" s="185" t="s">
        <v>332</v>
      </c>
      <c r="D19" s="185" t="s">
        <v>333</v>
      </c>
      <c r="E19" s="185" t="s">
        <v>334</v>
      </c>
      <c r="F19" s="186"/>
      <c r="G19" s="183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ht="114.75">
      <c r="A20" s="184" t="s">
        <v>195</v>
      </c>
      <c r="B20" s="185" t="s">
        <v>317</v>
      </c>
      <c r="C20" s="185" t="s">
        <v>335</v>
      </c>
      <c r="D20" s="185" t="s">
        <v>336</v>
      </c>
      <c r="E20" s="186"/>
      <c r="F20" s="186"/>
      <c r="G20" s="183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</row>
    <row r="21" spans="1:25" ht="153">
      <c r="A21" s="184" t="s">
        <v>203</v>
      </c>
      <c r="B21" s="185" t="s">
        <v>317</v>
      </c>
      <c r="C21" s="185" t="s">
        <v>337</v>
      </c>
      <c r="D21" s="185" t="s">
        <v>333</v>
      </c>
      <c r="E21" s="186"/>
      <c r="F21" s="186"/>
      <c r="G21" s="183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</row>
    <row r="22" spans="1:25" ht="12.75">
      <c r="A22" s="164"/>
      <c r="B22" s="164"/>
      <c r="C22" s="164"/>
      <c r="D22" s="164"/>
      <c r="E22" s="164"/>
      <c r="F22" s="164"/>
      <c r="G22" s="180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</row>
    <row r="23" spans="1:25" ht="12.75">
      <c r="A23" s="164"/>
      <c r="B23" s="164"/>
      <c r="C23" s="164"/>
      <c r="D23" s="164"/>
      <c r="E23" s="164"/>
      <c r="F23" s="164"/>
      <c r="G23" s="180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</row>
    <row r="24" spans="1:25" ht="12.75">
      <c r="A24" s="164"/>
      <c r="B24" s="164"/>
      <c r="C24" s="164"/>
      <c r="D24" s="164"/>
      <c r="E24" s="164"/>
      <c r="F24" s="164"/>
      <c r="G24" s="180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</row>
    <row r="25" spans="1:25" ht="12.75">
      <c r="A25" s="164"/>
      <c r="B25" s="164"/>
      <c r="C25" s="164"/>
      <c r="D25" s="164"/>
      <c r="E25" s="164"/>
      <c r="F25" s="164"/>
      <c r="G25" s="180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</row>
    <row r="26" spans="1:25" ht="12.75">
      <c r="A26" s="164"/>
      <c r="B26" s="164"/>
      <c r="C26" s="164"/>
      <c r="D26" s="164"/>
      <c r="E26" s="164"/>
      <c r="F26" s="164"/>
      <c r="G26" s="180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</row>
    <row r="27" spans="1:25" ht="12.75">
      <c r="A27" s="164"/>
      <c r="B27" s="164"/>
      <c r="C27" s="164"/>
      <c r="D27" s="164"/>
      <c r="E27" s="164"/>
      <c r="F27" s="164"/>
      <c r="G27" s="180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</row>
    <row r="28" spans="1:25" ht="12.75">
      <c r="A28" s="164"/>
      <c r="B28" s="164"/>
      <c r="C28" s="164"/>
      <c r="D28" s="164"/>
      <c r="E28" s="164"/>
      <c r="F28" s="164"/>
      <c r="G28" s="180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</row>
    <row r="29" spans="1:25" ht="12.75">
      <c r="A29" s="164"/>
      <c r="B29" s="164"/>
      <c r="C29" s="164"/>
      <c r="D29" s="164"/>
      <c r="E29" s="164"/>
      <c r="F29" s="164"/>
      <c r="G29" s="180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</row>
    <row r="30" spans="1:25" ht="12.75">
      <c r="A30" s="164"/>
      <c r="B30" s="164"/>
      <c r="C30" s="164"/>
      <c r="D30" s="164"/>
      <c r="E30" s="164"/>
      <c r="F30" s="164"/>
      <c r="G30" s="180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</row>
    <row r="31" spans="1:25" ht="12.75">
      <c r="A31" s="164"/>
      <c r="B31" s="164"/>
      <c r="C31" s="164"/>
      <c r="D31" s="164"/>
      <c r="E31" s="164"/>
      <c r="F31" s="164"/>
      <c r="G31" s="180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</row>
    <row r="32" spans="1:25" ht="12.75">
      <c r="A32" s="164"/>
      <c r="B32" s="164"/>
      <c r="C32" s="164"/>
      <c r="D32" s="164"/>
      <c r="E32" s="164"/>
      <c r="F32" s="164"/>
      <c r="G32" s="180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</row>
    <row r="33" spans="1:25" ht="12.75">
      <c r="A33" s="164"/>
      <c r="B33" s="164"/>
      <c r="C33" s="164"/>
      <c r="D33" s="164"/>
      <c r="E33" s="164"/>
      <c r="F33" s="164"/>
      <c r="G33" s="180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</row>
    <row r="34" spans="1:25" ht="12.75">
      <c r="A34" s="164"/>
      <c r="B34" s="164"/>
      <c r="C34" s="164"/>
      <c r="D34" s="164"/>
      <c r="E34" s="164"/>
      <c r="F34" s="164"/>
      <c r="G34" s="180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</row>
    <row r="35" spans="1:25" ht="12.75">
      <c r="A35" s="164"/>
      <c r="B35" s="164"/>
      <c r="C35" s="164"/>
      <c r="D35" s="164"/>
      <c r="E35" s="164"/>
      <c r="F35" s="164"/>
      <c r="G35" s="180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</row>
    <row r="36" spans="1:25" ht="12.75">
      <c r="A36" s="164"/>
      <c r="B36" s="164"/>
      <c r="C36" s="164"/>
      <c r="D36" s="164"/>
      <c r="E36" s="164"/>
      <c r="F36" s="164"/>
      <c r="G36" s="180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</row>
    <row r="37" spans="1:25" ht="12.75">
      <c r="A37" s="164"/>
      <c r="B37" s="164"/>
      <c r="C37" s="164"/>
      <c r="D37" s="164"/>
      <c r="E37" s="164"/>
      <c r="F37" s="164"/>
      <c r="G37" s="180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</row>
    <row r="38" spans="1:25" ht="12.75">
      <c r="A38" s="164"/>
      <c r="B38" s="164"/>
      <c r="C38" s="164"/>
      <c r="D38" s="164"/>
      <c r="E38" s="164"/>
      <c r="F38" s="164"/>
      <c r="G38" s="180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</row>
    <row r="39" spans="1:25" ht="12.75">
      <c r="A39" s="164"/>
      <c r="B39" s="164"/>
      <c r="C39" s="164"/>
      <c r="D39" s="164"/>
      <c r="E39" s="164"/>
      <c r="F39" s="164"/>
      <c r="G39" s="180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</row>
    <row r="40" spans="1:25" ht="12.75">
      <c r="A40" s="164"/>
      <c r="B40" s="164"/>
      <c r="C40" s="164"/>
      <c r="D40" s="164"/>
      <c r="E40" s="164"/>
      <c r="F40" s="164"/>
      <c r="G40" s="180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</row>
    <row r="41" spans="1:25" ht="12.75">
      <c r="A41" s="164"/>
      <c r="B41" s="164"/>
      <c r="C41" s="164"/>
      <c r="D41" s="164"/>
      <c r="E41" s="164"/>
      <c r="F41" s="164"/>
      <c r="G41" s="180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</row>
    <row r="42" spans="1:25" ht="12.75">
      <c r="A42" s="164"/>
      <c r="B42" s="164"/>
      <c r="C42" s="164"/>
      <c r="D42" s="164"/>
      <c r="E42" s="164"/>
      <c r="F42" s="164"/>
      <c r="G42" s="180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</row>
    <row r="43" spans="1:25" ht="12.75">
      <c r="A43" s="164"/>
      <c r="B43" s="164"/>
      <c r="C43" s="164"/>
      <c r="D43" s="164"/>
      <c r="E43" s="164"/>
      <c r="F43" s="164"/>
      <c r="G43" s="180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</row>
    <row r="44" spans="1:25" ht="12.75">
      <c r="A44" s="164"/>
      <c r="B44" s="164"/>
      <c r="C44" s="164"/>
      <c r="D44" s="164"/>
      <c r="E44" s="164"/>
      <c r="F44" s="164"/>
      <c r="G44" s="180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</row>
    <row r="45" spans="1:25" ht="12.75">
      <c r="A45" s="164"/>
      <c r="B45" s="164"/>
      <c r="C45" s="164"/>
      <c r="D45" s="164"/>
      <c r="E45" s="164"/>
      <c r="F45" s="164"/>
      <c r="G45" s="180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</row>
    <row r="46" spans="1:25" ht="12.75">
      <c r="A46" s="164"/>
      <c r="B46" s="164"/>
      <c r="C46" s="164"/>
      <c r="D46" s="164"/>
      <c r="E46" s="164"/>
      <c r="F46" s="164"/>
      <c r="G46" s="180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</row>
    <row r="47" spans="1:25" ht="12.75">
      <c r="A47" s="164"/>
      <c r="B47" s="164"/>
      <c r="C47" s="164"/>
      <c r="D47" s="164"/>
      <c r="E47" s="164"/>
      <c r="F47" s="164"/>
      <c r="G47" s="180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</row>
    <row r="48" spans="1:25" ht="12.75">
      <c r="A48" s="164"/>
      <c r="B48" s="164"/>
      <c r="C48" s="164"/>
      <c r="D48" s="164"/>
      <c r="E48" s="164"/>
      <c r="F48" s="164"/>
      <c r="G48" s="180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</row>
    <row r="49" spans="1:25" ht="12.75">
      <c r="A49" s="164"/>
      <c r="B49" s="164"/>
      <c r="C49" s="164"/>
      <c r="D49" s="164"/>
      <c r="E49" s="164"/>
      <c r="F49" s="164"/>
      <c r="G49" s="180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</row>
    <row r="50" spans="1:25" ht="12.75">
      <c r="A50" s="164"/>
      <c r="B50" s="164"/>
      <c r="C50" s="164"/>
      <c r="D50" s="164"/>
      <c r="E50" s="164"/>
      <c r="F50" s="164"/>
      <c r="G50" s="180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</row>
    <row r="51" spans="1:25" ht="12.75">
      <c r="A51" s="164"/>
      <c r="B51" s="164"/>
      <c r="C51" s="164"/>
      <c r="D51" s="164"/>
      <c r="E51" s="164"/>
      <c r="F51" s="164"/>
      <c r="G51" s="180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</row>
    <row r="52" spans="1:25" ht="12.75">
      <c r="A52" s="164"/>
      <c r="B52" s="164"/>
      <c r="C52" s="164"/>
      <c r="D52" s="164"/>
      <c r="E52" s="164"/>
      <c r="F52" s="164"/>
      <c r="G52" s="180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</row>
    <row r="53" spans="1:25" ht="12.75">
      <c r="A53" s="164"/>
      <c r="B53" s="164"/>
      <c r="C53" s="164"/>
      <c r="D53" s="164"/>
      <c r="E53" s="164"/>
      <c r="F53" s="164"/>
      <c r="G53" s="180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</row>
    <row r="54" spans="1:25" ht="12.75">
      <c r="A54" s="164"/>
      <c r="B54" s="164"/>
      <c r="C54" s="164"/>
      <c r="D54" s="164"/>
      <c r="E54" s="164"/>
      <c r="F54" s="164"/>
      <c r="G54" s="180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</row>
    <row r="55" spans="1:25" ht="12.75">
      <c r="A55" s="164"/>
      <c r="B55" s="164"/>
      <c r="C55" s="164"/>
      <c r="D55" s="164"/>
      <c r="E55" s="164"/>
      <c r="F55" s="164"/>
      <c r="G55" s="180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</row>
    <row r="56" spans="1:25" ht="12.75">
      <c r="A56" s="164"/>
      <c r="B56" s="164"/>
      <c r="C56" s="164"/>
      <c r="D56" s="164"/>
      <c r="E56" s="164"/>
      <c r="F56" s="164"/>
      <c r="G56" s="180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</row>
    <row r="57" spans="1:25" ht="12.75">
      <c r="A57" s="164"/>
      <c r="B57" s="164"/>
      <c r="C57" s="164"/>
      <c r="D57" s="164"/>
      <c r="E57" s="164"/>
      <c r="F57" s="164"/>
      <c r="G57" s="180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</row>
    <row r="58" spans="1:25" ht="12.75">
      <c r="A58" s="164"/>
      <c r="B58" s="164"/>
      <c r="C58" s="164"/>
      <c r="D58" s="164"/>
      <c r="E58" s="164"/>
      <c r="F58" s="164"/>
      <c r="G58" s="180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</row>
    <row r="59" spans="1:25" ht="12.75">
      <c r="A59" s="164"/>
      <c r="B59" s="164"/>
      <c r="C59" s="164"/>
      <c r="D59" s="164"/>
      <c r="E59" s="164"/>
      <c r="F59" s="164"/>
      <c r="G59" s="180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</row>
    <row r="60" spans="1:25" ht="12.75">
      <c r="A60" s="164"/>
      <c r="B60" s="164"/>
      <c r="C60" s="164"/>
      <c r="D60" s="164"/>
      <c r="E60" s="164"/>
      <c r="F60" s="164"/>
      <c r="G60" s="180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</row>
    <row r="61" spans="1:25" ht="12.75">
      <c r="A61" s="164"/>
      <c r="B61" s="164"/>
      <c r="C61" s="164"/>
      <c r="D61" s="164"/>
      <c r="E61" s="164"/>
      <c r="F61" s="164"/>
      <c r="G61" s="180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</row>
    <row r="62" spans="1:25" ht="12.75">
      <c r="A62" s="164"/>
      <c r="B62" s="164"/>
      <c r="C62" s="164"/>
      <c r="D62" s="164"/>
      <c r="E62" s="164"/>
      <c r="F62" s="164"/>
      <c r="G62" s="180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ht="12.75">
      <c r="A63" s="164"/>
      <c r="B63" s="164"/>
      <c r="C63" s="164"/>
      <c r="D63" s="164"/>
      <c r="E63" s="164"/>
      <c r="F63" s="164"/>
      <c r="G63" s="180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</row>
    <row r="64" spans="1:25" ht="12.75">
      <c r="A64" s="164"/>
      <c r="B64" s="164"/>
      <c r="C64" s="164"/>
      <c r="D64" s="164"/>
      <c r="E64" s="164"/>
      <c r="F64" s="164"/>
      <c r="G64" s="180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</row>
    <row r="65" spans="1:25" ht="12.75">
      <c r="A65" s="164"/>
      <c r="B65" s="164"/>
      <c r="C65" s="164"/>
      <c r="D65" s="164"/>
      <c r="E65" s="164"/>
      <c r="F65" s="164"/>
      <c r="G65" s="180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</row>
    <row r="66" spans="1:25" ht="12.75">
      <c r="A66" s="164"/>
      <c r="B66" s="164"/>
      <c r="C66" s="164"/>
      <c r="D66" s="164"/>
      <c r="E66" s="164"/>
      <c r="F66" s="164"/>
      <c r="G66" s="180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</row>
    <row r="67" spans="1:25" ht="12.75">
      <c r="A67" s="164"/>
      <c r="B67" s="164"/>
      <c r="C67" s="164"/>
      <c r="D67" s="164"/>
      <c r="E67" s="164"/>
      <c r="F67" s="164"/>
      <c r="G67" s="180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</row>
    <row r="68" spans="1:25" ht="12.75">
      <c r="A68" s="164"/>
      <c r="B68" s="164"/>
      <c r="C68" s="164"/>
      <c r="D68" s="164"/>
      <c r="E68" s="164"/>
      <c r="F68" s="164"/>
      <c r="G68" s="180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</row>
    <row r="69" spans="1:25" ht="12.75">
      <c r="A69" s="164"/>
      <c r="B69" s="164"/>
      <c r="C69" s="164"/>
      <c r="D69" s="164"/>
      <c r="E69" s="164"/>
      <c r="F69" s="164"/>
      <c r="G69" s="180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</row>
    <row r="70" spans="1:25" ht="12.75">
      <c r="A70" s="164"/>
      <c r="B70" s="164"/>
      <c r="C70" s="164"/>
      <c r="D70" s="164"/>
      <c r="E70" s="164"/>
      <c r="F70" s="164"/>
      <c r="G70" s="180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</row>
    <row r="71" spans="1:25" ht="12.75">
      <c r="A71" s="164"/>
      <c r="B71" s="164"/>
      <c r="C71" s="164"/>
      <c r="D71" s="164"/>
      <c r="E71" s="164"/>
      <c r="F71" s="164"/>
      <c r="G71" s="180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</row>
    <row r="72" spans="1:25" ht="12.75">
      <c r="A72" s="164"/>
      <c r="B72" s="164"/>
      <c r="C72" s="164"/>
      <c r="D72" s="164"/>
      <c r="E72" s="164"/>
      <c r="F72" s="164"/>
      <c r="G72" s="180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</row>
    <row r="73" spans="1:25" ht="12.75">
      <c r="A73" s="164"/>
      <c r="B73" s="164"/>
      <c r="C73" s="164"/>
      <c r="D73" s="164"/>
      <c r="E73" s="164"/>
      <c r="F73" s="164"/>
      <c r="G73" s="180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</row>
    <row r="74" spans="1:25" ht="12.75">
      <c r="A74" s="164"/>
      <c r="B74" s="164"/>
      <c r="C74" s="164"/>
      <c r="D74" s="164"/>
      <c r="E74" s="164"/>
      <c r="F74" s="164"/>
      <c r="G74" s="180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</row>
    <row r="75" spans="1:25" ht="12.75">
      <c r="A75" s="164"/>
      <c r="B75" s="164"/>
      <c r="C75" s="164"/>
      <c r="D75" s="164"/>
      <c r="E75" s="164"/>
      <c r="F75" s="164"/>
      <c r="G75" s="180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</row>
    <row r="76" spans="1:25" ht="12.75">
      <c r="A76" s="164"/>
      <c r="B76" s="164"/>
      <c r="C76" s="164"/>
      <c r="D76" s="164"/>
      <c r="E76" s="164"/>
      <c r="F76" s="164"/>
      <c r="G76" s="180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</row>
    <row r="77" spans="1:25" ht="12.75">
      <c r="A77" s="164"/>
      <c r="B77" s="164"/>
      <c r="C77" s="164"/>
      <c r="D77" s="164"/>
      <c r="E77" s="164"/>
      <c r="F77" s="164"/>
      <c r="G77" s="180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</row>
    <row r="78" spans="1:25" ht="12.75">
      <c r="A78" s="164"/>
      <c r="B78" s="164"/>
      <c r="C78" s="164"/>
      <c r="D78" s="164"/>
      <c r="E78" s="164"/>
      <c r="F78" s="164"/>
      <c r="G78" s="180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</row>
    <row r="79" spans="1:25" ht="12.75">
      <c r="A79" s="164"/>
      <c r="B79" s="164"/>
      <c r="C79" s="164"/>
      <c r="D79" s="164"/>
      <c r="E79" s="164"/>
      <c r="F79" s="164"/>
      <c r="G79" s="180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</row>
    <row r="80" spans="1:25" ht="12.75">
      <c r="A80" s="164"/>
      <c r="B80" s="164"/>
      <c r="C80" s="164"/>
      <c r="D80" s="164"/>
      <c r="E80" s="164"/>
      <c r="F80" s="164"/>
      <c r="G80" s="180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</row>
    <row r="81" spans="1:25" ht="12.75">
      <c r="A81" s="164"/>
      <c r="B81" s="164"/>
      <c r="C81" s="164"/>
      <c r="D81" s="164"/>
      <c r="E81" s="164"/>
      <c r="F81" s="164"/>
      <c r="G81" s="180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</row>
    <row r="82" spans="1:25" ht="12.75">
      <c r="A82" s="164"/>
      <c r="B82" s="164"/>
      <c r="C82" s="164"/>
      <c r="D82" s="164"/>
      <c r="E82" s="164"/>
      <c r="F82" s="164"/>
      <c r="G82" s="180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</row>
    <row r="83" spans="1:25" ht="12.75">
      <c r="A83" s="164"/>
      <c r="B83" s="164"/>
      <c r="C83" s="164"/>
      <c r="D83" s="164"/>
      <c r="E83" s="164"/>
      <c r="F83" s="164"/>
      <c r="G83" s="180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</row>
    <row r="84" spans="1:25" ht="12.75">
      <c r="A84" s="164"/>
      <c r="B84" s="164"/>
      <c r="C84" s="164"/>
      <c r="D84" s="164"/>
      <c r="E84" s="164"/>
      <c r="F84" s="164"/>
      <c r="G84" s="180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</row>
    <row r="85" spans="1:25" ht="12.75">
      <c r="A85" s="164"/>
      <c r="B85" s="164"/>
      <c r="C85" s="164"/>
      <c r="D85" s="164"/>
      <c r="E85" s="164"/>
      <c r="F85" s="164"/>
      <c r="G85" s="180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</row>
    <row r="86" spans="1:25" ht="12.75">
      <c r="A86" s="164"/>
      <c r="B86" s="164"/>
      <c r="C86" s="164"/>
      <c r="D86" s="164"/>
      <c r="E86" s="164"/>
      <c r="F86" s="164"/>
      <c r="G86" s="180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</row>
    <row r="87" spans="1:25" ht="12.75">
      <c r="A87" s="164"/>
      <c r="B87" s="164"/>
      <c r="C87" s="164"/>
      <c r="D87" s="164"/>
      <c r="E87" s="164"/>
      <c r="F87" s="164"/>
      <c r="G87" s="180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</row>
    <row r="88" spans="1:25" ht="12.75">
      <c r="A88" s="164"/>
      <c r="B88" s="164"/>
      <c r="C88" s="164"/>
      <c r="D88" s="164"/>
      <c r="E88" s="164"/>
      <c r="F88" s="164"/>
      <c r="G88" s="180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</row>
    <row r="89" spans="1:25" ht="12.75">
      <c r="A89" s="164"/>
      <c r="B89" s="164"/>
      <c r="C89" s="164"/>
      <c r="D89" s="164"/>
      <c r="E89" s="164"/>
      <c r="F89" s="164"/>
      <c r="G89" s="180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</row>
    <row r="90" spans="1:25" ht="12.75">
      <c r="A90" s="164"/>
      <c r="B90" s="164"/>
      <c r="C90" s="164"/>
      <c r="D90" s="164"/>
      <c r="E90" s="164"/>
      <c r="F90" s="164"/>
      <c r="G90" s="180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</row>
    <row r="91" spans="1:25" ht="12.75">
      <c r="A91" s="164"/>
      <c r="B91" s="164"/>
      <c r="C91" s="164"/>
      <c r="D91" s="164"/>
      <c r="E91" s="164"/>
      <c r="F91" s="164"/>
      <c r="G91" s="180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</row>
    <row r="92" spans="1:25" ht="12.75">
      <c r="A92" s="164"/>
      <c r="B92" s="164"/>
      <c r="C92" s="164"/>
      <c r="D92" s="164"/>
      <c r="E92" s="164"/>
      <c r="F92" s="164"/>
      <c r="G92" s="180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</row>
    <row r="93" spans="1:25" ht="12.75">
      <c r="A93" s="164"/>
      <c r="B93" s="164"/>
      <c r="C93" s="164"/>
      <c r="D93" s="164"/>
      <c r="E93" s="164"/>
      <c r="F93" s="164"/>
      <c r="G93" s="180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</row>
    <row r="94" spans="1:25" ht="12.75">
      <c r="A94" s="164"/>
      <c r="B94" s="164"/>
      <c r="C94" s="164"/>
      <c r="D94" s="164"/>
      <c r="E94" s="164"/>
      <c r="F94" s="164"/>
      <c r="G94" s="180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</row>
    <row r="95" spans="1:25" ht="12.75">
      <c r="A95" s="164"/>
      <c r="B95" s="164"/>
      <c r="C95" s="164"/>
      <c r="D95" s="164"/>
      <c r="E95" s="164"/>
      <c r="F95" s="164"/>
      <c r="G95" s="180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</row>
    <row r="96" spans="1:25" ht="12.75">
      <c r="A96" s="164"/>
      <c r="B96" s="164"/>
      <c r="C96" s="164"/>
      <c r="D96" s="164"/>
      <c r="E96" s="164"/>
      <c r="F96" s="164"/>
      <c r="G96" s="180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</row>
    <row r="97" spans="1:25" ht="12.75">
      <c r="A97" s="164"/>
      <c r="B97" s="164"/>
      <c r="C97" s="164"/>
      <c r="D97" s="164"/>
      <c r="E97" s="164"/>
      <c r="F97" s="164"/>
      <c r="G97" s="180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</row>
    <row r="98" spans="1:25" ht="12.75">
      <c r="A98" s="164"/>
      <c r="B98" s="164"/>
      <c r="C98" s="164"/>
      <c r="D98" s="164"/>
      <c r="E98" s="164"/>
      <c r="F98" s="164"/>
      <c r="G98" s="180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</row>
    <row r="99" spans="1:25" ht="12.75">
      <c r="A99" s="164"/>
      <c r="B99" s="164"/>
      <c r="C99" s="164"/>
      <c r="D99" s="164"/>
      <c r="E99" s="164"/>
      <c r="F99" s="164"/>
      <c r="G99" s="180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</row>
    <row r="100" spans="1:25" ht="12.75">
      <c r="A100" s="164"/>
      <c r="B100" s="164"/>
      <c r="C100" s="164"/>
      <c r="D100" s="164"/>
      <c r="E100" s="164"/>
      <c r="F100" s="164"/>
      <c r="G100" s="180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</row>
    <row r="101" spans="1:25" ht="12.75">
      <c r="A101" s="164"/>
      <c r="B101" s="164"/>
      <c r="C101" s="164"/>
      <c r="D101" s="164"/>
      <c r="E101" s="164"/>
      <c r="F101" s="164"/>
      <c r="G101" s="180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</row>
    <row r="102" spans="1:25" ht="12.75">
      <c r="A102" s="164"/>
      <c r="B102" s="164"/>
      <c r="C102" s="164"/>
      <c r="D102" s="164"/>
      <c r="E102" s="164"/>
      <c r="F102" s="164"/>
      <c r="G102" s="180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</row>
    <row r="103" spans="1:25" ht="12.75">
      <c r="A103" s="164"/>
      <c r="B103" s="164"/>
      <c r="C103" s="164"/>
      <c r="D103" s="164"/>
      <c r="E103" s="164"/>
      <c r="F103" s="164"/>
      <c r="G103" s="180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</row>
    <row r="104" spans="1:25" ht="12.75">
      <c r="A104" s="164"/>
      <c r="B104" s="164"/>
      <c r="C104" s="164"/>
      <c r="D104" s="164"/>
      <c r="E104" s="164"/>
      <c r="F104" s="164"/>
      <c r="G104" s="180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</row>
    <row r="105" spans="1:25" ht="12.75">
      <c r="A105" s="164"/>
      <c r="B105" s="164"/>
      <c r="C105" s="164"/>
      <c r="D105" s="164"/>
      <c r="E105" s="164"/>
      <c r="F105" s="164"/>
      <c r="G105" s="180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</row>
    <row r="106" spans="1:25" ht="12.75">
      <c r="A106" s="164"/>
      <c r="B106" s="164"/>
      <c r="C106" s="164"/>
      <c r="D106" s="164"/>
      <c r="E106" s="164"/>
      <c r="F106" s="164"/>
      <c r="G106" s="180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</row>
    <row r="107" spans="1:25" ht="12.75">
      <c r="A107" s="164"/>
      <c r="B107" s="164"/>
      <c r="C107" s="164"/>
      <c r="D107" s="164"/>
      <c r="E107" s="164"/>
      <c r="F107" s="164"/>
      <c r="G107" s="180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</row>
    <row r="108" spans="1:25" ht="12.75">
      <c r="A108" s="164"/>
      <c r="B108" s="164"/>
      <c r="C108" s="164"/>
      <c r="D108" s="164"/>
      <c r="E108" s="164"/>
      <c r="F108" s="164"/>
      <c r="G108" s="180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</row>
    <row r="109" spans="1:25" ht="12.75">
      <c r="A109" s="164"/>
      <c r="B109" s="164"/>
      <c r="C109" s="164"/>
      <c r="D109" s="164"/>
      <c r="E109" s="164"/>
      <c r="F109" s="164"/>
      <c r="G109" s="180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</row>
    <row r="110" spans="1:25" ht="12.75">
      <c r="A110" s="164"/>
      <c r="B110" s="164"/>
      <c r="C110" s="164"/>
      <c r="D110" s="164"/>
      <c r="E110" s="164"/>
      <c r="F110" s="164"/>
      <c r="G110" s="180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</row>
    <row r="111" spans="1:25" ht="12.75">
      <c r="A111" s="164"/>
      <c r="B111" s="164"/>
      <c r="C111" s="164"/>
      <c r="D111" s="164"/>
      <c r="E111" s="164"/>
      <c r="F111" s="164"/>
      <c r="G111" s="180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</row>
    <row r="112" spans="1:25" ht="12.75">
      <c r="A112" s="164"/>
      <c r="B112" s="164"/>
      <c r="C112" s="164"/>
      <c r="D112" s="164"/>
      <c r="E112" s="164"/>
      <c r="F112" s="164"/>
      <c r="G112" s="180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</row>
    <row r="113" spans="1:25" ht="12.75">
      <c r="A113" s="164"/>
      <c r="B113" s="164"/>
      <c r="C113" s="164"/>
      <c r="D113" s="164"/>
      <c r="E113" s="164"/>
      <c r="F113" s="164"/>
      <c r="G113" s="180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</row>
    <row r="114" spans="1:25" ht="12.75">
      <c r="A114" s="164"/>
      <c r="B114" s="164"/>
      <c r="C114" s="164"/>
      <c r="D114" s="164"/>
      <c r="E114" s="164"/>
      <c r="F114" s="164"/>
      <c r="G114" s="180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</row>
    <row r="115" spans="1:25" ht="12.75">
      <c r="A115" s="164"/>
      <c r="B115" s="164"/>
      <c r="C115" s="164"/>
      <c r="D115" s="164"/>
      <c r="E115" s="164"/>
      <c r="F115" s="164"/>
      <c r="G115" s="180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</row>
    <row r="116" spans="1:25" ht="12.75">
      <c r="A116" s="164"/>
      <c r="B116" s="164"/>
      <c r="C116" s="164"/>
      <c r="D116" s="164"/>
      <c r="E116" s="164"/>
      <c r="F116" s="164"/>
      <c r="G116" s="180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</row>
    <row r="117" spans="1:25" ht="12.75">
      <c r="A117" s="164"/>
      <c r="B117" s="164"/>
      <c r="C117" s="164"/>
      <c r="D117" s="164"/>
      <c r="E117" s="164"/>
      <c r="F117" s="164"/>
      <c r="G117" s="180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</row>
    <row r="118" spans="1:25" ht="12.75">
      <c r="A118" s="164"/>
      <c r="B118" s="164"/>
      <c r="C118" s="164"/>
      <c r="D118" s="164"/>
      <c r="E118" s="164"/>
      <c r="F118" s="164"/>
      <c r="G118" s="180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</row>
    <row r="119" spans="1:25" ht="12.75">
      <c r="A119" s="164"/>
      <c r="B119" s="164"/>
      <c r="C119" s="164"/>
      <c r="D119" s="164"/>
      <c r="E119" s="164"/>
      <c r="F119" s="164"/>
      <c r="G119" s="180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</row>
    <row r="120" spans="1:25" ht="12.75">
      <c r="A120" s="164"/>
      <c r="B120" s="164"/>
      <c r="C120" s="164"/>
      <c r="D120" s="164"/>
      <c r="E120" s="164"/>
      <c r="F120" s="164"/>
      <c r="G120" s="180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</row>
    <row r="121" spans="1:25" ht="12.75">
      <c r="A121" s="164"/>
      <c r="B121" s="164"/>
      <c r="C121" s="164"/>
      <c r="D121" s="164"/>
      <c r="E121" s="164"/>
      <c r="F121" s="164"/>
      <c r="G121" s="180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</row>
    <row r="122" spans="1:25" ht="12.75">
      <c r="A122" s="164"/>
      <c r="B122" s="164"/>
      <c r="C122" s="164"/>
      <c r="D122" s="164"/>
      <c r="E122" s="164"/>
      <c r="F122" s="164"/>
      <c r="G122" s="180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</row>
    <row r="123" spans="1:25" ht="12.75">
      <c r="A123" s="164"/>
      <c r="B123" s="164"/>
      <c r="C123" s="164"/>
      <c r="D123" s="164"/>
      <c r="E123" s="164"/>
      <c r="F123" s="164"/>
      <c r="G123" s="180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</row>
    <row r="124" spans="1:25" ht="12.75">
      <c r="A124" s="164"/>
      <c r="B124" s="164"/>
      <c r="C124" s="164"/>
      <c r="D124" s="164"/>
      <c r="E124" s="164"/>
      <c r="F124" s="164"/>
      <c r="G124" s="180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</row>
    <row r="125" spans="1:25" ht="12.75">
      <c r="A125" s="164"/>
      <c r="B125" s="164"/>
      <c r="C125" s="164"/>
      <c r="D125" s="164"/>
      <c r="E125" s="164"/>
      <c r="F125" s="164"/>
      <c r="G125" s="180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</row>
    <row r="126" spans="1:25" ht="12.75">
      <c r="A126" s="164"/>
      <c r="B126" s="164"/>
      <c r="C126" s="164"/>
      <c r="D126" s="164"/>
      <c r="E126" s="164"/>
      <c r="F126" s="164"/>
      <c r="G126" s="180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</row>
    <row r="127" spans="1:25" ht="12.75">
      <c r="A127" s="164"/>
      <c r="B127" s="164"/>
      <c r="C127" s="164"/>
      <c r="D127" s="164"/>
      <c r="E127" s="164"/>
      <c r="F127" s="164"/>
      <c r="G127" s="180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</row>
    <row r="128" spans="1:25" ht="12.75">
      <c r="A128" s="164"/>
      <c r="B128" s="164"/>
      <c r="C128" s="164"/>
      <c r="D128" s="164"/>
      <c r="E128" s="164"/>
      <c r="F128" s="164"/>
      <c r="G128" s="180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</row>
    <row r="129" spans="1:25" ht="12.75">
      <c r="A129" s="164"/>
      <c r="B129" s="164"/>
      <c r="C129" s="164"/>
      <c r="D129" s="164"/>
      <c r="E129" s="164"/>
      <c r="F129" s="164"/>
      <c r="G129" s="180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</row>
    <row r="130" spans="1:25" ht="12.75">
      <c r="A130" s="164"/>
      <c r="B130" s="164"/>
      <c r="C130" s="164"/>
      <c r="D130" s="164"/>
      <c r="E130" s="164"/>
      <c r="F130" s="164"/>
      <c r="G130" s="180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</row>
    <row r="131" spans="1:25" ht="12.75">
      <c r="A131" s="164"/>
      <c r="B131" s="164"/>
      <c r="C131" s="164"/>
      <c r="D131" s="164"/>
      <c r="E131" s="164"/>
      <c r="F131" s="164"/>
      <c r="G131" s="180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</row>
    <row r="132" spans="1:25" ht="12.75">
      <c r="A132" s="164"/>
      <c r="B132" s="164"/>
      <c r="C132" s="164"/>
      <c r="D132" s="164"/>
      <c r="E132" s="164"/>
      <c r="F132" s="164"/>
      <c r="G132" s="180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</row>
    <row r="133" spans="1:25" ht="12.75">
      <c r="A133" s="164"/>
      <c r="B133" s="164"/>
      <c r="C133" s="164"/>
      <c r="D133" s="164"/>
      <c r="E133" s="164"/>
      <c r="F133" s="164"/>
      <c r="G133" s="180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</row>
    <row r="134" spans="1:25" ht="12.75">
      <c r="A134" s="164"/>
      <c r="B134" s="164"/>
      <c r="C134" s="164"/>
      <c r="D134" s="164"/>
      <c r="E134" s="164"/>
      <c r="F134" s="164"/>
      <c r="G134" s="180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</row>
    <row r="135" spans="1:25" ht="12.75">
      <c r="A135" s="164"/>
      <c r="B135" s="164"/>
      <c r="C135" s="164"/>
      <c r="D135" s="164"/>
      <c r="E135" s="164"/>
      <c r="F135" s="164"/>
      <c r="G135" s="180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</row>
    <row r="136" spans="1:25" ht="12.75">
      <c r="A136" s="164"/>
      <c r="B136" s="164"/>
      <c r="C136" s="164"/>
      <c r="D136" s="164"/>
      <c r="E136" s="164"/>
      <c r="F136" s="164"/>
      <c r="G136" s="180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</row>
    <row r="137" spans="1:25" ht="12.75">
      <c r="A137" s="164"/>
      <c r="B137" s="164"/>
      <c r="C137" s="164"/>
      <c r="D137" s="164"/>
      <c r="E137" s="164"/>
      <c r="F137" s="164"/>
      <c r="G137" s="180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</row>
    <row r="138" spans="1:25" ht="12.75">
      <c r="A138" s="164"/>
      <c r="B138" s="164"/>
      <c r="C138" s="164"/>
      <c r="D138" s="164"/>
      <c r="E138" s="164"/>
      <c r="F138" s="164"/>
      <c r="G138" s="180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</row>
    <row r="139" spans="1:25" ht="12.75">
      <c r="A139" s="164"/>
      <c r="B139" s="164"/>
      <c r="C139" s="164"/>
      <c r="D139" s="164"/>
      <c r="E139" s="164"/>
      <c r="F139" s="164"/>
      <c r="G139" s="180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</row>
    <row r="140" spans="1:25" ht="12.75">
      <c r="A140" s="164"/>
      <c r="B140" s="164"/>
      <c r="C140" s="164"/>
      <c r="D140" s="164"/>
      <c r="E140" s="164"/>
      <c r="F140" s="164"/>
      <c r="G140" s="180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</row>
    <row r="141" spans="1:25" ht="12.75">
      <c r="A141" s="164"/>
      <c r="B141" s="164"/>
      <c r="C141" s="164"/>
      <c r="D141" s="164"/>
      <c r="E141" s="164"/>
      <c r="F141" s="164"/>
      <c r="G141" s="180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</row>
    <row r="142" spans="1:25" ht="12.75">
      <c r="A142" s="164"/>
      <c r="B142" s="164"/>
      <c r="C142" s="164"/>
      <c r="D142" s="164"/>
      <c r="E142" s="164"/>
      <c r="F142" s="164"/>
      <c r="G142" s="180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</row>
    <row r="143" spans="1:25" ht="12.75">
      <c r="A143" s="164"/>
      <c r="B143" s="164"/>
      <c r="C143" s="164"/>
      <c r="D143" s="164"/>
      <c r="E143" s="164"/>
      <c r="F143" s="164"/>
      <c r="G143" s="180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</row>
    <row r="144" spans="1:25" ht="12.75">
      <c r="A144" s="164"/>
      <c r="B144" s="164"/>
      <c r="C144" s="164"/>
      <c r="D144" s="164"/>
      <c r="E144" s="164"/>
      <c r="F144" s="164"/>
      <c r="G144" s="180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</row>
    <row r="145" spans="1:25" ht="12.75">
      <c r="A145" s="164"/>
      <c r="B145" s="164"/>
      <c r="C145" s="164"/>
      <c r="D145" s="164"/>
      <c r="E145" s="164"/>
      <c r="F145" s="164"/>
      <c r="G145" s="180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</row>
    <row r="146" spans="1:25" ht="12.75">
      <c r="A146" s="164"/>
      <c r="B146" s="164"/>
      <c r="C146" s="164"/>
      <c r="D146" s="164"/>
      <c r="E146" s="164"/>
      <c r="F146" s="164"/>
      <c r="G146" s="180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</row>
    <row r="147" spans="1:25" ht="12.75">
      <c r="A147" s="164"/>
      <c r="B147" s="164"/>
      <c r="C147" s="164"/>
      <c r="D147" s="164"/>
      <c r="E147" s="164"/>
      <c r="F147" s="164"/>
      <c r="G147" s="180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</row>
    <row r="148" spans="1:25" ht="12.75">
      <c r="A148" s="164"/>
      <c r="B148" s="164"/>
      <c r="C148" s="164"/>
      <c r="D148" s="164"/>
      <c r="E148" s="164"/>
      <c r="F148" s="164"/>
      <c r="G148" s="180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</row>
    <row r="149" spans="1:25" ht="12.75">
      <c r="A149" s="164"/>
      <c r="B149" s="164"/>
      <c r="C149" s="164"/>
      <c r="D149" s="164"/>
      <c r="E149" s="164"/>
      <c r="F149" s="164"/>
      <c r="G149" s="180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</row>
    <row r="150" spans="1:25" ht="12.75">
      <c r="A150" s="164"/>
      <c r="B150" s="164"/>
      <c r="C150" s="164"/>
      <c r="D150" s="164"/>
      <c r="E150" s="164"/>
      <c r="F150" s="164"/>
      <c r="G150" s="180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</row>
    <row r="151" spans="1:25" ht="12.75">
      <c r="A151" s="164"/>
      <c r="B151" s="164"/>
      <c r="C151" s="164"/>
      <c r="D151" s="164"/>
      <c r="E151" s="164"/>
      <c r="F151" s="164"/>
      <c r="G151" s="180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</row>
    <row r="152" spans="1:25" ht="12.75">
      <c r="A152" s="164"/>
      <c r="B152" s="164"/>
      <c r="C152" s="164"/>
      <c r="D152" s="164"/>
      <c r="E152" s="164"/>
      <c r="F152" s="164"/>
      <c r="G152" s="180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</row>
    <row r="153" spans="1:25" ht="12.75">
      <c r="A153" s="164"/>
      <c r="B153" s="164"/>
      <c r="C153" s="164"/>
      <c r="D153" s="164"/>
      <c r="E153" s="164"/>
      <c r="F153" s="164"/>
      <c r="G153" s="180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</row>
    <row r="154" spans="1:25" ht="12.75">
      <c r="A154" s="164"/>
      <c r="B154" s="164"/>
      <c r="C154" s="164"/>
      <c r="D154" s="164"/>
      <c r="E154" s="164"/>
      <c r="F154" s="164"/>
      <c r="G154" s="180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</row>
    <row r="155" spans="1:25" ht="12.75">
      <c r="A155" s="164"/>
      <c r="B155" s="164"/>
      <c r="C155" s="164"/>
      <c r="D155" s="164"/>
      <c r="E155" s="164"/>
      <c r="F155" s="164"/>
      <c r="G155" s="180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</row>
    <row r="156" spans="1:25" ht="12.75">
      <c r="A156" s="164"/>
      <c r="B156" s="164"/>
      <c r="C156" s="164"/>
      <c r="D156" s="164"/>
      <c r="E156" s="164"/>
      <c r="F156" s="164"/>
      <c r="G156" s="180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</row>
    <row r="157" spans="1:25" ht="12.75">
      <c r="A157" s="164"/>
      <c r="B157" s="164"/>
      <c r="C157" s="164"/>
      <c r="D157" s="164"/>
      <c r="E157" s="164"/>
      <c r="F157" s="164"/>
      <c r="G157" s="180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</row>
    <row r="158" spans="1:25" ht="12.75">
      <c r="A158" s="164"/>
      <c r="B158" s="164"/>
      <c r="C158" s="164"/>
      <c r="D158" s="164"/>
      <c r="E158" s="164"/>
      <c r="F158" s="164"/>
      <c r="G158" s="180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</row>
    <row r="159" spans="1:25" ht="12.75">
      <c r="A159" s="164"/>
      <c r="B159" s="164"/>
      <c r="C159" s="164"/>
      <c r="D159" s="164"/>
      <c r="E159" s="164"/>
      <c r="F159" s="164"/>
      <c r="G159" s="180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</row>
    <row r="160" spans="1:25" ht="12.75">
      <c r="A160" s="164"/>
      <c r="B160" s="164"/>
      <c r="C160" s="164"/>
      <c r="D160" s="164"/>
      <c r="E160" s="164"/>
      <c r="F160" s="164"/>
      <c r="G160" s="180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</row>
    <row r="161" spans="1:25" ht="12.75">
      <c r="A161" s="164"/>
      <c r="B161" s="164"/>
      <c r="C161" s="164"/>
      <c r="D161" s="164"/>
      <c r="E161" s="164"/>
      <c r="F161" s="164"/>
      <c r="G161" s="180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</row>
    <row r="162" spans="1:25" ht="12.75">
      <c r="A162" s="164"/>
      <c r="B162" s="164"/>
      <c r="C162" s="164"/>
      <c r="D162" s="164"/>
      <c r="E162" s="164"/>
      <c r="F162" s="164"/>
      <c r="G162" s="180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</row>
    <row r="163" spans="1:25" ht="12.75">
      <c r="A163" s="164"/>
      <c r="B163" s="164"/>
      <c r="C163" s="164"/>
      <c r="D163" s="164"/>
      <c r="E163" s="164"/>
      <c r="F163" s="164"/>
      <c r="G163" s="180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</row>
    <row r="164" spans="1:25" ht="12.75">
      <c r="A164" s="164"/>
      <c r="B164" s="164"/>
      <c r="C164" s="164"/>
      <c r="D164" s="164"/>
      <c r="E164" s="164"/>
      <c r="F164" s="164"/>
      <c r="G164" s="180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</row>
    <row r="165" spans="1:25" ht="12.75">
      <c r="A165" s="164"/>
      <c r="B165" s="164"/>
      <c r="C165" s="164"/>
      <c r="D165" s="164"/>
      <c r="E165" s="164"/>
      <c r="F165" s="164"/>
      <c r="G165" s="180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</row>
    <row r="166" spans="1:25" ht="12.75">
      <c r="A166" s="164"/>
      <c r="B166" s="164"/>
      <c r="C166" s="164"/>
      <c r="D166" s="164"/>
      <c r="E166" s="164"/>
      <c r="F166" s="164"/>
      <c r="G166" s="180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</row>
    <row r="167" spans="1:25" ht="12.75">
      <c r="A167" s="164"/>
      <c r="B167" s="164"/>
      <c r="C167" s="164"/>
      <c r="D167" s="164"/>
      <c r="E167" s="164"/>
      <c r="F167" s="164"/>
      <c r="G167" s="180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</row>
    <row r="168" spans="1:25" ht="12.75">
      <c r="A168" s="164"/>
      <c r="B168" s="164"/>
      <c r="C168" s="164"/>
      <c r="D168" s="164"/>
      <c r="E168" s="164"/>
      <c r="F168" s="164"/>
      <c r="G168" s="180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</row>
    <row r="169" spans="1:25" ht="12.75">
      <c r="A169" s="164"/>
      <c r="B169" s="164"/>
      <c r="C169" s="164"/>
      <c r="D169" s="164"/>
      <c r="E169" s="164"/>
      <c r="F169" s="164"/>
      <c r="G169" s="180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</row>
    <row r="170" spans="1:25" ht="12.75">
      <c r="A170" s="164"/>
      <c r="B170" s="164"/>
      <c r="C170" s="164"/>
      <c r="D170" s="164"/>
      <c r="E170" s="164"/>
      <c r="F170" s="164"/>
      <c r="G170" s="180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</row>
    <row r="171" spans="1:25" ht="12.75">
      <c r="A171" s="164"/>
      <c r="B171" s="164"/>
      <c r="C171" s="164"/>
      <c r="D171" s="164"/>
      <c r="E171" s="164"/>
      <c r="F171" s="164"/>
      <c r="G171" s="180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</row>
    <row r="172" spans="1:25" ht="12.75">
      <c r="A172" s="164"/>
      <c r="B172" s="164"/>
      <c r="C172" s="164"/>
      <c r="D172" s="164"/>
      <c r="E172" s="164"/>
      <c r="F172" s="164"/>
      <c r="G172" s="180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</row>
    <row r="173" spans="1:25" ht="12.75">
      <c r="A173" s="164"/>
      <c r="B173" s="164"/>
      <c r="C173" s="164"/>
      <c r="D173" s="164"/>
      <c r="E173" s="164"/>
      <c r="F173" s="164"/>
      <c r="G173" s="180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</row>
    <row r="174" spans="1:25" ht="12.75">
      <c r="A174" s="164"/>
      <c r="B174" s="164"/>
      <c r="C174" s="164"/>
      <c r="D174" s="164"/>
      <c r="E174" s="164"/>
      <c r="F174" s="164"/>
      <c r="G174" s="180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</row>
    <row r="175" spans="1:25" ht="12.75">
      <c r="A175" s="164"/>
      <c r="B175" s="164"/>
      <c r="C175" s="164"/>
      <c r="D175" s="164"/>
      <c r="E175" s="164"/>
      <c r="F175" s="164"/>
      <c r="G175" s="180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</row>
    <row r="176" spans="1:25" ht="12.75">
      <c r="A176" s="164"/>
      <c r="B176" s="164"/>
      <c r="C176" s="164"/>
      <c r="D176" s="164"/>
      <c r="E176" s="164"/>
      <c r="F176" s="164"/>
      <c r="G176" s="180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</row>
    <row r="177" spans="1:25" ht="12.75">
      <c r="A177" s="164"/>
      <c r="B177" s="164"/>
      <c r="C177" s="164"/>
      <c r="D177" s="164"/>
      <c r="E177" s="164"/>
      <c r="F177" s="164"/>
      <c r="G177" s="180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</row>
    <row r="178" spans="1:25" ht="12.75">
      <c r="A178" s="164"/>
      <c r="B178" s="164"/>
      <c r="C178" s="164"/>
      <c r="D178" s="164"/>
      <c r="E178" s="164"/>
      <c r="F178" s="164"/>
      <c r="G178" s="180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</row>
    <row r="179" spans="1:25" ht="12.75">
      <c r="A179" s="164"/>
      <c r="B179" s="164"/>
      <c r="C179" s="164"/>
      <c r="D179" s="164"/>
      <c r="E179" s="164"/>
      <c r="F179" s="164"/>
      <c r="G179" s="180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</row>
    <row r="180" spans="1:25" ht="12.75">
      <c r="A180" s="164"/>
      <c r="B180" s="164"/>
      <c r="C180" s="164"/>
      <c r="D180" s="164"/>
      <c r="E180" s="164"/>
      <c r="F180" s="164"/>
      <c r="G180" s="180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</row>
    <row r="181" spans="1:25" ht="12.75">
      <c r="A181" s="164"/>
      <c r="B181" s="164"/>
      <c r="C181" s="164"/>
      <c r="D181" s="164"/>
      <c r="E181" s="164"/>
      <c r="F181" s="164"/>
      <c r="G181" s="180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</row>
    <row r="182" spans="1:25" ht="12.75">
      <c r="A182" s="164"/>
      <c r="B182" s="164"/>
      <c r="C182" s="164"/>
      <c r="D182" s="164"/>
      <c r="E182" s="164"/>
      <c r="F182" s="164"/>
      <c r="G182" s="180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</row>
    <row r="183" spans="1:25" ht="12.75">
      <c r="A183" s="164"/>
      <c r="B183" s="164"/>
      <c r="C183" s="164"/>
      <c r="D183" s="164"/>
      <c r="E183" s="164"/>
      <c r="F183" s="164"/>
      <c r="G183" s="180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</row>
    <row r="184" spans="1:25" ht="12.75">
      <c r="A184" s="164"/>
      <c r="B184" s="164"/>
      <c r="C184" s="164"/>
      <c r="D184" s="164"/>
      <c r="E184" s="164"/>
      <c r="F184" s="164"/>
      <c r="G184" s="180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</row>
    <row r="185" spans="1:25" ht="12.75">
      <c r="A185" s="164"/>
      <c r="B185" s="164"/>
      <c r="C185" s="164"/>
      <c r="D185" s="164"/>
      <c r="E185" s="164"/>
      <c r="F185" s="164"/>
      <c r="G185" s="180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</row>
    <row r="186" spans="1:25" ht="12.75">
      <c r="A186" s="164"/>
      <c r="B186" s="164"/>
      <c r="C186" s="164"/>
      <c r="D186" s="164"/>
      <c r="E186" s="164"/>
      <c r="F186" s="164"/>
      <c r="G186" s="180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</row>
    <row r="187" spans="1:25" ht="12.75">
      <c r="A187" s="164"/>
      <c r="B187" s="164"/>
      <c r="C187" s="164"/>
      <c r="D187" s="164"/>
      <c r="E187" s="164"/>
      <c r="F187" s="164"/>
      <c r="G187" s="180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</row>
    <row r="188" spans="1:25" ht="12.75">
      <c r="A188" s="164"/>
      <c r="B188" s="164"/>
      <c r="C188" s="164"/>
      <c r="D188" s="164"/>
      <c r="E188" s="164"/>
      <c r="F188" s="164"/>
      <c r="G188" s="180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</row>
    <row r="189" spans="1:25" ht="12.75">
      <c r="A189" s="164"/>
      <c r="B189" s="164"/>
      <c r="C189" s="164"/>
      <c r="D189" s="164"/>
      <c r="E189" s="164"/>
      <c r="F189" s="164"/>
      <c r="G189" s="180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</row>
    <row r="190" spans="1:25" ht="12.75">
      <c r="A190" s="164"/>
      <c r="B190" s="164"/>
      <c r="C190" s="164"/>
      <c r="D190" s="164"/>
      <c r="E190" s="164"/>
      <c r="F190" s="164"/>
      <c r="G190" s="180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12.75">
      <c r="A191" s="164"/>
      <c r="B191" s="164"/>
      <c r="C191" s="164"/>
      <c r="D191" s="164"/>
      <c r="E191" s="164"/>
      <c r="F191" s="164"/>
      <c r="G191" s="180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</row>
    <row r="192" spans="1:25" ht="12.75">
      <c r="A192" s="164"/>
      <c r="B192" s="164"/>
      <c r="C192" s="164"/>
      <c r="D192" s="164"/>
      <c r="E192" s="164"/>
      <c r="F192" s="164"/>
      <c r="G192" s="180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</row>
    <row r="193" spans="1:25" ht="12.75">
      <c r="A193" s="164"/>
      <c r="B193" s="164"/>
      <c r="C193" s="164"/>
      <c r="D193" s="164"/>
      <c r="E193" s="164"/>
      <c r="F193" s="164"/>
      <c r="G193" s="180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</row>
    <row r="194" spans="1:25" ht="12.75">
      <c r="A194" s="164"/>
      <c r="B194" s="164"/>
      <c r="C194" s="164"/>
      <c r="D194" s="164"/>
      <c r="E194" s="164"/>
      <c r="F194" s="164"/>
      <c r="G194" s="180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</row>
    <row r="195" spans="1:25" ht="12.75">
      <c r="A195" s="164"/>
      <c r="B195" s="164"/>
      <c r="C195" s="164"/>
      <c r="D195" s="164"/>
      <c r="E195" s="164"/>
      <c r="F195" s="164"/>
      <c r="G195" s="180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</row>
    <row r="196" spans="1:25" ht="12.75">
      <c r="A196" s="164"/>
      <c r="B196" s="164"/>
      <c r="C196" s="164"/>
      <c r="D196" s="164"/>
      <c r="E196" s="164"/>
      <c r="F196" s="164"/>
      <c r="G196" s="180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</row>
    <row r="197" spans="1:25" ht="12.75">
      <c r="A197" s="164"/>
      <c r="B197" s="164"/>
      <c r="C197" s="164"/>
      <c r="D197" s="164"/>
      <c r="E197" s="164"/>
      <c r="F197" s="164"/>
      <c r="G197" s="180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</row>
    <row r="198" spans="1:25" ht="12.75">
      <c r="A198" s="164"/>
      <c r="B198" s="164"/>
      <c r="C198" s="164"/>
      <c r="D198" s="164"/>
      <c r="E198" s="164"/>
      <c r="F198" s="164"/>
      <c r="G198" s="180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</row>
    <row r="199" spans="1:25" ht="12.75">
      <c r="A199" s="164"/>
      <c r="B199" s="164"/>
      <c r="C199" s="164"/>
      <c r="D199" s="164"/>
      <c r="E199" s="164"/>
      <c r="F199" s="164"/>
      <c r="G199" s="180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</row>
    <row r="200" spans="1:25" ht="12.75">
      <c r="A200" s="164"/>
      <c r="B200" s="164"/>
      <c r="C200" s="164"/>
      <c r="D200" s="164"/>
      <c r="E200" s="164"/>
      <c r="F200" s="164"/>
      <c r="G200" s="180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</row>
    <row r="201" spans="1:25" ht="12.75">
      <c r="A201" s="164"/>
      <c r="B201" s="164"/>
      <c r="C201" s="164"/>
      <c r="D201" s="164"/>
      <c r="E201" s="164"/>
      <c r="F201" s="164"/>
      <c r="G201" s="180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</row>
    <row r="202" spans="1:25" ht="12.75">
      <c r="A202" s="164"/>
      <c r="B202" s="164"/>
      <c r="C202" s="164"/>
      <c r="D202" s="164"/>
      <c r="E202" s="164"/>
      <c r="F202" s="164"/>
      <c r="G202" s="180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</row>
    <row r="203" spans="1:25" ht="12.75">
      <c r="A203" s="164"/>
      <c r="B203" s="164"/>
      <c r="C203" s="164"/>
      <c r="D203" s="164"/>
      <c r="E203" s="164"/>
      <c r="F203" s="164"/>
      <c r="G203" s="180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</row>
    <row r="204" spans="1:25" ht="12.75">
      <c r="A204" s="164"/>
      <c r="B204" s="164"/>
      <c r="C204" s="164"/>
      <c r="D204" s="164"/>
      <c r="E204" s="164"/>
      <c r="F204" s="164"/>
      <c r="G204" s="180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</row>
    <row r="205" spans="1:25" ht="12.75">
      <c r="A205" s="164"/>
      <c r="B205" s="164"/>
      <c r="C205" s="164"/>
      <c r="D205" s="164"/>
      <c r="E205" s="164"/>
      <c r="F205" s="164"/>
      <c r="G205" s="180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</row>
    <row r="206" spans="1:25" ht="12.75">
      <c r="A206" s="164"/>
      <c r="B206" s="164"/>
      <c r="C206" s="164"/>
      <c r="D206" s="164"/>
      <c r="E206" s="164"/>
      <c r="F206" s="164"/>
      <c r="G206" s="180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</row>
    <row r="207" spans="1:25" ht="12.75">
      <c r="A207" s="164"/>
      <c r="B207" s="164"/>
      <c r="C207" s="164"/>
      <c r="D207" s="164"/>
      <c r="E207" s="164"/>
      <c r="F207" s="164"/>
      <c r="G207" s="180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</row>
    <row r="208" spans="1:25" ht="12.75">
      <c r="A208" s="164"/>
      <c r="B208" s="164"/>
      <c r="C208" s="164"/>
      <c r="D208" s="164"/>
      <c r="E208" s="164"/>
      <c r="F208" s="164"/>
      <c r="G208" s="180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</row>
    <row r="209" spans="1:25" ht="12.75">
      <c r="A209" s="164"/>
      <c r="B209" s="164"/>
      <c r="C209" s="164"/>
      <c r="D209" s="164"/>
      <c r="E209" s="164"/>
      <c r="F209" s="164"/>
      <c r="G209" s="180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</row>
    <row r="210" spans="1:25" ht="12.75">
      <c r="A210" s="164"/>
      <c r="B210" s="164"/>
      <c r="C210" s="164"/>
      <c r="D210" s="164"/>
      <c r="E210" s="164"/>
      <c r="F210" s="164"/>
      <c r="G210" s="180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</row>
    <row r="211" spans="1:25" ht="12.75">
      <c r="A211" s="164"/>
      <c r="B211" s="164"/>
      <c r="C211" s="164"/>
      <c r="D211" s="164"/>
      <c r="E211" s="164"/>
      <c r="F211" s="164"/>
      <c r="G211" s="180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</row>
    <row r="212" spans="1:25" ht="12.75">
      <c r="A212" s="164"/>
      <c r="B212" s="164"/>
      <c r="C212" s="164"/>
      <c r="D212" s="164"/>
      <c r="E212" s="164"/>
      <c r="F212" s="164"/>
      <c r="G212" s="180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</row>
    <row r="213" spans="1:25" ht="12.75">
      <c r="A213" s="164"/>
      <c r="B213" s="164"/>
      <c r="C213" s="164"/>
      <c r="D213" s="164"/>
      <c r="E213" s="164"/>
      <c r="F213" s="164"/>
      <c r="G213" s="180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</row>
    <row r="214" spans="1:25" ht="12.75">
      <c r="A214" s="164"/>
      <c r="B214" s="164"/>
      <c r="C214" s="164"/>
      <c r="D214" s="164"/>
      <c r="E214" s="164"/>
      <c r="F214" s="164"/>
      <c r="G214" s="180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</row>
    <row r="215" spans="1:25" ht="12.75">
      <c r="A215" s="164"/>
      <c r="B215" s="164"/>
      <c r="C215" s="164"/>
      <c r="D215" s="164"/>
      <c r="E215" s="164"/>
      <c r="F215" s="164"/>
      <c r="G215" s="180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</row>
    <row r="216" spans="1:25" ht="12.75">
      <c r="A216" s="164"/>
      <c r="B216" s="164"/>
      <c r="C216" s="164"/>
      <c r="D216" s="164"/>
      <c r="E216" s="164"/>
      <c r="F216" s="164"/>
      <c r="G216" s="180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</row>
    <row r="217" spans="1:25" ht="12.75">
      <c r="A217" s="164"/>
      <c r="B217" s="164"/>
      <c r="C217" s="164"/>
      <c r="D217" s="164"/>
      <c r="E217" s="164"/>
      <c r="F217" s="164"/>
      <c r="G217" s="180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</row>
    <row r="218" spans="1:25" ht="12.75">
      <c r="A218" s="164"/>
      <c r="B218" s="164"/>
      <c r="C218" s="164"/>
      <c r="D218" s="164"/>
      <c r="E218" s="164"/>
      <c r="F218" s="164"/>
      <c r="G218" s="180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</row>
    <row r="219" spans="1:25" ht="12.75">
      <c r="A219" s="164"/>
      <c r="B219" s="164"/>
      <c r="C219" s="164"/>
      <c r="D219" s="164"/>
      <c r="E219" s="164"/>
      <c r="F219" s="164"/>
      <c r="G219" s="180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</row>
    <row r="220" spans="1:25" ht="12.75">
      <c r="A220" s="164"/>
      <c r="B220" s="164"/>
      <c r="C220" s="164"/>
      <c r="D220" s="164"/>
      <c r="E220" s="164"/>
      <c r="F220" s="164"/>
      <c r="G220" s="180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</row>
    <row r="221" spans="1:25" ht="12.75">
      <c r="A221" s="164"/>
      <c r="B221" s="164"/>
      <c r="C221" s="164"/>
      <c r="D221" s="164"/>
      <c r="E221" s="164"/>
      <c r="F221" s="164"/>
      <c r="G221" s="180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</row>
    <row r="222" spans="1:25" ht="12.75">
      <c r="A222" s="164"/>
      <c r="B222" s="164"/>
      <c r="C222" s="164"/>
      <c r="D222" s="164"/>
      <c r="E222" s="164"/>
      <c r="F222" s="164"/>
      <c r="G222" s="180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</row>
    <row r="223" spans="1:25" ht="12.75">
      <c r="A223" s="164"/>
      <c r="B223" s="164"/>
      <c r="C223" s="164"/>
      <c r="D223" s="164"/>
      <c r="E223" s="164"/>
      <c r="F223" s="164"/>
      <c r="G223" s="180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</row>
    <row r="224" spans="1:25" ht="12.75">
      <c r="A224" s="164"/>
      <c r="B224" s="164"/>
      <c r="C224" s="164"/>
      <c r="D224" s="164"/>
      <c r="E224" s="164"/>
      <c r="F224" s="164"/>
      <c r="G224" s="180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</row>
    <row r="225" spans="1:25" ht="12.75">
      <c r="A225" s="164"/>
      <c r="B225" s="164"/>
      <c r="C225" s="164"/>
      <c r="D225" s="164"/>
      <c r="E225" s="164"/>
      <c r="F225" s="164"/>
      <c r="G225" s="180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</row>
    <row r="226" spans="1:25" ht="12.75">
      <c r="A226" s="164"/>
      <c r="B226" s="164"/>
      <c r="C226" s="164"/>
      <c r="D226" s="164"/>
      <c r="E226" s="164"/>
      <c r="F226" s="164"/>
      <c r="G226" s="180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</row>
    <row r="227" spans="1:25" ht="12.75">
      <c r="A227" s="164"/>
      <c r="B227" s="164"/>
      <c r="C227" s="164"/>
      <c r="D227" s="164"/>
      <c r="E227" s="164"/>
      <c r="F227" s="164"/>
      <c r="G227" s="180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</row>
    <row r="228" spans="1:25" ht="12.75">
      <c r="A228" s="164"/>
      <c r="B228" s="164"/>
      <c r="C228" s="164"/>
      <c r="D228" s="164"/>
      <c r="E228" s="164"/>
      <c r="F228" s="164"/>
      <c r="G228" s="180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</row>
    <row r="229" spans="1:25" ht="12.75">
      <c r="A229" s="164"/>
      <c r="B229" s="164"/>
      <c r="C229" s="164"/>
      <c r="D229" s="164"/>
      <c r="E229" s="164"/>
      <c r="F229" s="164"/>
      <c r="G229" s="180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</row>
    <row r="230" spans="1:25" ht="12.75">
      <c r="A230" s="164"/>
      <c r="B230" s="164"/>
      <c r="C230" s="164"/>
      <c r="D230" s="164"/>
      <c r="E230" s="164"/>
      <c r="F230" s="164"/>
      <c r="G230" s="180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</row>
    <row r="231" spans="1:25" ht="12.75">
      <c r="A231" s="164"/>
      <c r="B231" s="164"/>
      <c r="C231" s="164"/>
      <c r="D231" s="164"/>
      <c r="E231" s="164"/>
      <c r="F231" s="164"/>
      <c r="G231" s="180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</row>
    <row r="232" spans="1:25" ht="12.75">
      <c r="A232" s="164"/>
      <c r="B232" s="164"/>
      <c r="C232" s="164"/>
      <c r="D232" s="164"/>
      <c r="E232" s="164"/>
      <c r="F232" s="164"/>
      <c r="G232" s="180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</row>
    <row r="233" spans="1:25" ht="12.75">
      <c r="A233" s="164"/>
      <c r="B233" s="164"/>
      <c r="C233" s="164"/>
      <c r="D233" s="164"/>
      <c r="E233" s="164"/>
      <c r="F233" s="164"/>
      <c r="G233" s="180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</row>
    <row r="234" spans="1:25" ht="12.75">
      <c r="A234" s="164"/>
      <c r="B234" s="164"/>
      <c r="C234" s="164"/>
      <c r="D234" s="164"/>
      <c r="E234" s="164"/>
      <c r="F234" s="164"/>
      <c r="G234" s="180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</row>
    <row r="235" spans="1:25" ht="12.75">
      <c r="A235" s="164"/>
      <c r="B235" s="164"/>
      <c r="C235" s="164"/>
      <c r="D235" s="164"/>
      <c r="E235" s="164"/>
      <c r="F235" s="164"/>
      <c r="G235" s="180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</row>
    <row r="236" spans="1:25" ht="12.75">
      <c r="A236" s="164"/>
      <c r="B236" s="164"/>
      <c r="C236" s="164"/>
      <c r="D236" s="164"/>
      <c r="E236" s="164"/>
      <c r="F236" s="164"/>
      <c r="G236" s="180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</row>
    <row r="237" spans="1:25" ht="12.75">
      <c r="A237" s="164"/>
      <c r="B237" s="164"/>
      <c r="C237" s="164"/>
      <c r="D237" s="164"/>
      <c r="E237" s="164"/>
      <c r="F237" s="164"/>
      <c r="G237" s="180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</row>
    <row r="238" spans="1:25" ht="12.75">
      <c r="A238" s="164"/>
      <c r="B238" s="164"/>
      <c r="C238" s="164"/>
      <c r="D238" s="164"/>
      <c r="E238" s="164"/>
      <c r="F238" s="164"/>
      <c r="G238" s="180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</row>
    <row r="239" spans="1:25" ht="12.75">
      <c r="A239" s="164"/>
      <c r="B239" s="164"/>
      <c r="C239" s="164"/>
      <c r="D239" s="164"/>
      <c r="E239" s="164"/>
      <c r="F239" s="164"/>
      <c r="G239" s="180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</row>
    <row r="240" spans="1:25" ht="12.75">
      <c r="A240" s="164"/>
      <c r="B240" s="164"/>
      <c r="C240" s="164"/>
      <c r="D240" s="164"/>
      <c r="E240" s="164"/>
      <c r="F240" s="164"/>
      <c r="G240" s="180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</row>
    <row r="241" spans="1:25" ht="12.75">
      <c r="A241" s="164"/>
      <c r="B241" s="164"/>
      <c r="C241" s="164"/>
      <c r="D241" s="164"/>
      <c r="E241" s="164"/>
      <c r="F241" s="164"/>
      <c r="G241" s="180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</row>
    <row r="242" spans="1:25" ht="12.75">
      <c r="A242" s="164"/>
      <c r="B242" s="164"/>
      <c r="C242" s="164"/>
      <c r="D242" s="164"/>
      <c r="E242" s="164"/>
      <c r="F242" s="164"/>
      <c r="G242" s="180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</row>
    <row r="243" spans="1:25" ht="12.75">
      <c r="A243" s="164"/>
      <c r="B243" s="164"/>
      <c r="C243" s="164"/>
      <c r="D243" s="164"/>
      <c r="E243" s="164"/>
      <c r="F243" s="164"/>
      <c r="G243" s="180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</row>
    <row r="244" spans="1:25" ht="12.75">
      <c r="A244" s="164"/>
      <c r="B244" s="164"/>
      <c r="C244" s="164"/>
      <c r="D244" s="164"/>
      <c r="E244" s="164"/>
      <c r="F244" s="164"/>
      <c r="G244" s="180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</row>
    <row r="245" spans="1:25" ht="12.75">
      <c r="A245" s="164"/>
      <c r="B245" s="164"/>
      <c r="C245" s="164"/>
      <c r="D245" s="164"/>
      <c r="E245" s="164"/>
      <c r="F245" s="164"/>
      <c r="G245" s="180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12.75">
      <c r="A246" s="164"/>
      <c r="B246" s="164"/>
      <c r="C246" s="164"/>
      <c r="D246" s="164"/>
      <c r="E246" s="164"/>
      <c r="F246" s="164"/>
      <c r="G246" s="180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</row>
    <row r="247" spans="1:25" ht="12.75">
      <c r="A247" s="164"/>
      <c r="B247" s="164"/>
      <c r="C247" s="164"/>
      <c r="D247" s="164"/>
      <c r="E247" s="164"/>
      <c r="F247" s="164"/>
      <c r="G247" s="180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</row>
    <row r="248" spans="1:25" ht="12.75">
      <c r="A248" s="164"/>
      <c r="B248" s="164"/>
      <c r="C248" s="164"/>
      <c r="D248" s="164"/>
      <c r="E248" s="164"/>
      <c r="F248" s="164"/>
      <c r="G248" s="180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</row>
    <row r="249" spans="1:25" ht="12.75">
      <c r="A249" s="164"/>
      <c r="B249" s="164"/>
      <c r="C249" s="164"/>
      <c r="D249" s="164"/>
      <c r="E249" s="164"/>
      <c r="F249" s="164"/>
      <c r="G249" s="180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</row>
    <row r="250" spans="1:25" ht="12.75">
      <c r="A250" s="164"/>
      <c r="B250" s="164"/>
      <c r="C250" s="164"/>
      <c r="D250" s="164"/>
      <c r="E250" s="164"/>
      <c r="F250" s="164"/>
      <c r="G250" s="180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</row>
    <row r="251" spans="1:25" ht="12.75">
      <c r="A251" s="164"/>
      <c r="B251" s="164"/>
      <c r="C251" s="164"/>
      <c r="D251" s="164"/>
      <c r="E251" s="164"/>
      <c r="F251" s="164"/>
      <c r="G251" s="180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</row>
    <row r="252" spans="1:25" ht="12.75">
      <c r="A252" s="164"/>
      <c r="B252" s="164"/>
      <c r="C252" s="164"/>
      <c r="D252" s="164"/>
      <c r="E252" s="164"/>
      <c r="F252" s="164"/>
      <c r="G252" s="180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</row>
    <row r="253" spans="1:25" ht="12.75">
      <c r="A253" s="164"/>
      <c r="B253" s="164"/>
      <c r="C253" s="164"/>
      <c r="D253" s="164"/>
      <c r="E253" s="164"/>
      <c r="F253" s="164"/>
      <c r="G253" s="180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</row>
    <row r="254" spans="1:25" ht="12.75">
      <c r="A254" s="164"/>
      <c r="B254" s="164"/>
      <c r="C254" s="164"/>
      <c r="D254" s="164"/>
      <c r="E254" s="164"/>
      <c r="F254" s="164"/>
      <c r="G254" s="180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</row>
    <row r="255" spans="1:25" ht="12.75">
      <c r="A255" s="164"/>
      <c r="B255" s="164"/>
      <c r="C255" s="164"/>
      <c r="D255" s="164"/>
      <c r="E255" s="164"/>
      <c r="F255" s="164"/>
      <c r="G255" s="180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</row>
    <row r="256" spans="1:25" ht="12.75">
      <c r="A256" s="164"/>
      <c r="B256" s="164"/>
      <c r="C256" s="164"/>
      <c r="D256" s="164"/>
      <c r="E256" s="164"/>
      <c r="F256" s="164"/>
      <c r="G256" s="180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</row>
    <row r="257" spans="1:25" ht="12.75">
      <c r="A257" s="164"/>
      <c r="B257" s="164"/>
      <c r="C257" s="164"/>
      <c r="D257" s="164"/>
      <c r="E257" s="164"/>
      <c r="F257" s="164"/>
      <c r="G257" s="180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</row>
    <row r="258" spans="1:25" ht="12.75">
      <c r="A258" s="164"/>
      <c r="B258" s="164"/>
      <c r="C258" s="164"/>
      <c r="D258" s="164"/>
      <c r="E258" s="164"/>
      <c r="F258" s="164"/>
      <c r="G258" s="180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</row>
    <row r="259" spans="1:25" ht="12.75">
      <c r="A259" s="164"/>
      <c r="B259" s="164"/>
      <c r="C259" s="164"/>
      <c r="D259" s="164"/>
      <c r="E259" s="164"/>
      <c r="F259" s="164"/>
      <c r="G259" s="180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</row>
    <row r="260" spans="1:25" ht="12.75">
      <c r="A260" s="164"/>
      <c r="B260" s="164"/>
      <c r="C260" s="164"/>
      <c r="D260" s="164"/>
      <c r="E260" s="164"/>
      <c r="F260" s="164"/>
      <c r="G260" s="180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</row>
    <row r="261" spans="1:25" ht="12.75">
      <c r="A261" s="164"/>
      <c r="B261" s="164"/>
      <c r="C261" s="164"/>
      <c r="D261" s="164"/>
      <c r="E261" s="164"/>
      <c r="F261" s="164"/>
      <c r="G261" s="180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</row>
    <row r="262" spans="1:25" ht="12.75">
      <c r="A262" s="164"/>
      <c r="B262" s="164"/>
      <c r="C262" s="164"/>
      <c r="D262" s="164"/>
      <c r="E262" s="164"/>
      <c r="F262" s="164"/>
      <c r="G262" s="180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</row>
    <row r="263" spans="1:25" ht="12.75">
      <c r="A263" s="164"/>
      <c r="B263" s="164"/>
      <c r="C263" s="164"/>
      <c r="D263" s="164"/>
      <c r="E263" s="164"/>
      <c r="F263" s="164"/>
      <c r="G263" s="180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</row>
    <row r="264" spans="1:25" ht="12.75">
      <c r="A264" s="164"/>
      <c r="B264" s="164"/>
      <c r="C264" s="164"/>
      <c r="D264" s="164"/>
      <c r="E264" s="164"/>
      <c r="F264" s="164"/>
      <c r="G264" s="180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</row>
    <row r="265" spans="1:25" ht="12.75">
      <c r="A265" s="164"/>
      <c r="B265" s="164"/>
      <c r="C265" s="164"/>
      <c r="D265" s="164"/>
      <c r="E265" s="164"/>
      <c r="F265" s="164"/>
      <c r="G265" s="180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</row>
    <row r="266" spans="1:25" ht="12.75">
      <c r="A266" s="164"/>
      <c r="B266" s="164"/>
      <c r="C266" s="164"/>
      <c r="D266" s="164"/>
      <c r="E266" s="164"/>
      <c r="F266" s="164"/>
      <c r="G266" s="180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</row>
    <row r="267" spans="1:25" ht="12.75">
      <c r="A267" s="164"/>
      <c r="B267" s="164"/>
      <c r="C267" s="164"/>
      <c r="D267" s="164"/>
      <c r="E267" s="164"/>
      <c r="F267" s="164"/>
      <c r="G267" s="180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</row>
    <row r="268" spans="1:25" ht="12.75">
      <c r="A268" s="164"/>
      <c r="B268" s="164"/>
      <c r="C268" s="164"/>
      <c r="D268" s="164"/>
      <c r="E268" s="164"/>
      <c r="F268" s="164"/>
      <c r="G268" s="180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</row>
    <row r="269" spans="1:25" ht="12.75">
      <c r="A269" s="164"/>
      <c r="B269" s="164"/>
      <c r="C269" s="164"/>
      <c r="D269" s="164"/>
      <c r="E269" s="164"/>
      <c r="F269" s="164"/>
      <c r="G269" s="180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</row>
    <row r="270" spans="1:25" ht="12.75">
      <c r="A270" s="164"/>
      <c r="B270" s="164"/>
      <c r="C270" s="164"/>
      <c r="D270" s="164"/>
      <c r="E270" s="164"/>
      <c r="F270" s="164"/>
      <c r="G270" s="180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</row>
    <row r="271" spans="1:25" ht="12.75">
      <c r="A271" s="164"/>
      <c r="B271" s="164"/>
      <c r="C271" s="164"/>
      <c r="D271" s="164"/>
      <c r="E271" s="164"/>
      <c r="F271" s="164"/>
      <c r="G271" s="180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</row>
    <row r="272" spans="1:25" ht="12.75">
      <c r="A272" s="164"/>
      <c r="B272" s="164"/>
      <c r="C272" s="164"/>
      <c r="D272" s="164"/>
      <c r="E272" s="164"/>
      <c r="F272" s="164"/>
      <c r="G272" s="180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</row>
    <row r="273" spans="1:25" ht="12.75">
      <c r="A273" s="164"/>
      <c r="B273" s="164"/>
      <c r="C273" s="164"/>
      <c r="D273" s="164"/>
      <c r="E273" s="164"/>
      <c r="F273" s="164"/>
      <c r="G273" s="180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</row>
    <row r="274" spans="1:25" ht="12.75">
      <c r="A274" s="164"/>
      <c r="B274" s="164"/>
      <c r="C274" s="164"/>
      <c r="D274" s="164"/>
      <c r="E274" s="164"/>
      <c r="F274" s="164"/>
      <c r="G274" s="180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</row>
    <row r="275" spans="1:25" ht="12.75">
      <c r="A275" s="164"/>
      <c r="B275" s="164"/>
      <c r="C275" s="164"/>
      <c r="D275" s="164"/>
      <c r="E275" s="164"/>
      <c r="F275" s="164"/>
      <c r="G275" s="180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</row>
    <row r="276" spans="1:25" ht="12.75">
      <c r="A276" s="164"/>
      <c r="B276" s="164"/>
      <c r="C276" s="164"/>
      <c r="D276" s="164"/>
      <c r="E276" s="164"/>
      <c r="F276" s="164"/>
      <c r="G276" s="180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</row>
    <row r="277" spans="1:25" ht="12.75">
      <c r="A277" s="164"/>
      <c r="B277" s="164"/>
      <c r="C277" s="164"/>
      <c r="D277" s="164"/>
      <c r="E277" s="164"/>
      <c r="F277" s="164"/>
      <c r="G277" s="180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</row>
    <row r="278" spans="1:25" ht="12.75">
      <c r="A278" s="164"/>
      <c r="B278" s="164"/>
      <c r="C278" s="164"/>
      <c r="D278" s="164"/>
      <c r="E278" s="164"/>
      <c r="F278" s="164"/>
      <c r="G278" s="180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</row>
    <row r="279" spans="1:25" ht="12.75">
      <c r="A279" s="164"/>
      <c r="B279" s="164"/>
      <c r="C279" s="164"/>
      <c r="D279" s="164"/>
      <c r="E279" s="164"/>
      <c r="F279" s="164"/>
      <c r="G279" s="180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</row>
    <row r="280" spans="1:25" ht="12.75">
      <c r="A280" s="164"/>
      <c r="B280" s="164"/>
      <c r="C280" s="164"/>
      <c r="D280" s="164"/>
      <c r="E280" s="164"/>
      <c r="F280" s="164"/>
      <c r="G280" s="180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</row>
    <row r="281" spans="1:25" ht="12.75">
      <c r="A281" s="164"/>
      <c r="B281" s="164"/>
      <c r="C281" s="164"/>
      <c r="D281" s="164"/>
      <c r="E281" s="164"/>
      <c r="F281" s="164"/>
      <c r="G281" s="180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</row>
    <row r="282" spans="1:25" ht="12.75">
      <c r="A282" s="164"/>
      <c r="B282" s="164"/>
      <c r="C282" s="164"/>
      <c r="D282" s="164"/>
      <c r="E282" s="164"/>
      <c r="F282" s="164"/>
      <c r="G282" s="180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</row>
    <row r="283" spans="1:25" ht="12.75">
      <c r="A283" s="164"/>
      <c r="B283" s="164"/>
      <c r="C283" s="164"/>
      <c r="D283" s="164"/>
      <c r="E283" s="164"/>
      <c r="F283" s="164"/>
      <c r="G283" s="180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</row>
    <row r="284" spans="1:25" ht="12.75">
      <c r="A284" s="164"/>
      <c r="B284" s="164"/>
      <c r="C284" s="164"/>
      <c r="D284" s="164"/>
      <c r="E284" s="164"/>
      <c r="F284" s="164"/>
      <c r="G284" s="180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</row>
    <row r="285" spans="1:25" ht="12.75">
      <c r="A285" s="164"/>
      <c r="B285" s="164"/>
      <c r="C285" s="164"/>
      <c r="D285" s="164"/>
      <c r="E285" s="164"/>
      <c r="F285" s="164"/>
      <c r="G285" s="180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</row>
    <row r="286" spans="1:25" ht="12.75">
      <c r="A286" s="164"/>
      <c r="B286" s="164"/>
      <c r="C286" s="164"/>
      <c r="D286" s="164"/>
      <c r="E286" s="164"/>
      <c r="F286" s="164"/>
      <c r="G286" s="180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</row>
    <row r="287" spans="1:25" ht="12.75">
      <c r="A287" s="164"/>
      <c r="B287" s="164"/>
      <c r="C287" s="164"/>
      <c r="D287" s="164"/>
      <c r="E287" s="164"/>
      <c r="F287" s="164"/>
      <c r="G287" s="180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</row>
    <row r="288" spans="1:25" ht="12.75">
      <c r="A288" s="164"/>
      <c r="B288" s="164"/>
      <c r="C288" s="164"/>
      <c r="D288" s="164"/>
      <c r="E288" s="164"/>
      <c r="F288" s="164"/>
      <c r="G288" s="180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</row>
    <row r="289" spans="1:25" ht="12.75">
      <c r="A289" s="164"/>
      <c r="B289" s="164"/>
      <c r="C289" s="164"/>
      <c r="D289" s="164"/>
      <c r="E289" s="164"/>
      <c r="F289" s="164"/>
      <c r="G289" s="180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</row>
    <row r="290" spans="1:25" ht="12.75">
      <c r="A290" s="164"/>
      <c r="B290" s="164"/>
      <c r="C290" s="164"/>
      <c r="D290" s="164"/>
      <c r="E290" s="164"/>
      <c r="F290" s="164"/>
      <c r="G290" s="180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</row>
    <row r="291" spans="1:25" ht="12.75">
      <c r="A291" s="164"/>
      <c r="B291" s="164"/>
      <c r="C291" s="164"/>
      <c r="D291" s="164"/>
      <c r="E291" s="164"/>
      <c r="F291" s="164"/>
      <c r="G291" s="180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</row>
    <row r="292" spans="1:25" ht="12.75">
      <c r="A292" s="164"/>
      <c r="B292" s="164"/>
      <c r="C292" s="164"/>
      <c r="D292" s="164"/>
      <c r="E292" s="164"/>
      <c r="F292" s="164"/>
      <c r="G292" s="180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</row>
    <row r="293" spans="1:25" ht="12.75">
      <c r="A293" s="164"/>
      <c r="B293" s="164"/>
      <c r="C293" s="164"/>
      <c r="D293" s="164"/>
      <c r="E293" s="164"/>
      <c r="F293" s="164"/>
      <c r="G293" s="180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</row>
    <row r="294" spans="1:25" ht="12.75">
      <c r="A294" s="164"/>
      <c r="B294" s="164"/>
      <c r="C294" s="164"/>
      <c r="D294" s="164"/>
      <c r="E294" s="164"/>
      <c r="F294" s="164"/>
      <c r="G294" s="180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</row>
    <row r="295" spans="1:25" ht="12.75">
      <c r="A295" s="164"/>
      <c r="B295" s="164"/>
      <c r="C295" s="164"/>
      <c r="D295" s="164"/>
      <c r="E295" s="164"/>
      <c r="F295" s="164"/>
      <c r="G295" s="180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</row>
    <row r="296" spans="1:25" ht="12.75">
      <c r="A296" s="164"/>
      <c r="B296" s="164"/>
      <c r="C296" s="164"/>
      <c r="D296" s="164"/>
      <c r="E296" s="164"/>
      <c r="F296" s="164"/>
      <c r="G296" s="180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</row>
    <row r="297" spans="1:25" ht="12.75">
      <c r="A297" s="164"/>
      <c r="B297" s="164"/>
      <c r="C297" s="164"/>
      <c r="D297" s="164"/>
      <c r="E297" s="164"/>
      <c r="F297" s="164"/>
      <c r="G297" s="180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</row>
    <row r="298" spans="1:25" ht="12.75">
      <c r="A298" s="164"/>
      <c r="B298" s="164"/>
      <c r="C298" s="164"/>
      <c r="D298" s="164"/>
      <c r="E298" s="164"/>
      <c r="F298" s="164"/>
      <c r="G298" s="180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</row>
    <row r="299" spans="1:25" ht="12.75">
      <c r="A299" s="164"/>
      <c r="B299" s="164"/>
      <c r="C299" s="164"/>
      <c r="D299" s="164"/>
      <c r="E299" s="164"/>
      <c r="F299" s="164"/>
      <c r="G299" s="180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</row>
    <row r="300" spans="1:25" ht="12.75">
      <c r="A300" s="164"/>
      <c r="B300" s="164"/>
      <c r="C300" s="164"/>
      <c r="D300" s="164"/>
      <c r="E300" s="164"/>
      <c r="F300" s="164"/>
      <c r="G300" s="180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</row>
    <row r="301" spans="1:25" ht="12.75">
      <c r="A301" s="164"/>
      <c r="B301" s="164"/>
      <c r="C301" s="164"/>
      <c r="D301" s="164"/>
      <c r="E301" s="164"/>
      <c r="F301" s="164"/>
      <c r="G301" s="180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</row>
    <row r="302" spans="1:25" ht="12.75">
      <c r="A302" s="164"/>
      <c r="B302" s="164"/>
      <c r="C302" s="164"/>
      <c r="D302" s="164"/>
      <c r="E302" s="164"/>
      <c r="F302" s="164"/>
      <c r="G302" s="180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</row>
    <row r="303" spans="1:25" ht="12.75">
      <c r="A303" s="164"/>
      <c r="B303" s="164"/>
      <c r="C303" s="164"/>
      <c r="D303" s="164"/>
      <c r="E303" s="164"/>
      <c r="F303" s="164"/>
      <c r="G303" s="180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</row>
    <row r="304" spans="1:25" ht="12.75">
      <c r="A304" s="164"/>
      <c r="B304" s="164"/>
      <c r="C304" s="164"/>
      <c r="D304" s="164"/>
      <c r="E304" s="164"/>
      <c r="F304" s="164"/>
      <c r="G304" s="180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</row>
    <row r="305" spans="1:25" ht="12.75">
      <c r="A305" s="164"/>
      <c r="B305" s="164"/>
      <c r="C305" s="164"/>
      <c r="D305" s="164"/>
      <c r="E305" s="164"/>
      <c r="F305" s="164"/>
      <c r="G305" s="180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</row>
    <row r="306" spans="1:25" ht="12.75">
      <c r="A306" s="164"/>
      <c r="B306" s="164"/>
      <c r="C306" s="164"/>
      <c r="D306" s="164"/>
      <c r="E306" s="164"/>
      <c r="F306" s="164"/>
      <c r="G306" s="180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</row>
    <row r="307" spans="1:25" ht="12.75">
      <c r="A307" s="164"/>
      <c r="B307" s="164"/>
      <c r="C307" s="164"/>
      <c r="D307" s="164"/>
      <c r="E307" s="164"/>
      <c r="F307" s="164"/>
      <c r="G307" s="180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</row>
    <row r="308" spans="1:25" ht="12.75">
      <c r="A308" s="164"/>
      <c r="B308" s="164"/>
      <c r="C308" s="164"/>
      <c r="D308" s="164"/>
      <c r="E308" s="164"/>
      <c r="F308" s="164"/>
      <c r="G308" s="180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</row>
    <row r="309" spans="1:25" ht="12.75">
      <c r="A309" s="164"/>
      <c r="B309" s="164"/>
      <c r="C309" s="164"/>
      <c r="D309" s="164"/>
      <c r="E309" s="164"/>
      <c r="F309" s="164"/>
      <c r="G309" s="180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</row>
    <row r="310" spans="1:25" ht="12.75">
      <c r="A310" s="164"/>
      <c r="B310" s="164"/>
      <c r="C310" s="164"/>
      <c r="D310" s="164"/>
      <c r="E310" s="164"/>
      <c r="F310" s="164"/>
      <c r="G310" s="180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</row>
    <row r="311" spans="1:25" ht="12.75">
      <c r="A311" s="164"/>
      <c r="B311" s="164"/>
      <c r="C311" s="164"/>
      <c r="D311" s="164"/>
      <c r="E311" s="164"/>
      <c r="F311" s="164"/>
      <c r="G311" s="180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</row>
    <row r="312" spans="1:25" ht="12.75">
      <c r="A312" s="164"/>
      <c r="B312" s="164"/>
      <c r="C312" s="164"/>
      <c r="D312" s="164"/>
      <c r="E312" s="164"/>
      <c r="F312" s="164"/>
      <c r="G312" s="180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</row>
    <row r="313" spans="1:25" ht="12.75">
      <c r="A313" s="164"/>
      <c r="B313" s="164"/>
      <c r="C313" s="164"/>
      <c r="D313" s="164"/>
      <c r="E313" s="164"/>
      <c r="F313" s="164"/>
      <c r="G313" s="180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</row>
    <row r="314" spans="1:25" ht="12.75">
      <c r="A314" s="164"/>
      <c r="B314" s="164"/>
      <c r="C314" s="164"/>
      <c r="D314" s="164"/>
      <c r="E314" s="164"/>
      <c r="F314" s="164"/>
      <c r="G314" s="180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</row>
    <row r="315" spans="1:25" ht="12.75">
      <c r="A315" s="164"/>
      <c r="B315" s="164"/>
      <c r="C315" s="164"/>
      <c r="D315" s="164"/>
      <c r="E315" s="164"/>
      <c r="F315" s="164"/>
      <c r="G315" s="180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</row>
    <row r="316" spans="1:25" ht="12.75">
      <c r="A316" s="164"/>
      <c r="B316" s="164"/>
      <c r="C316" s="164"/>
      <c r="D316" s="164"/>
      <c r="E316" s="164"/>
      <c r="F316" s="164"/>
      <c r="G316" s="180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</row>
    <row r="317" spans="1:25" ht="12.75">
      <c r="A317" s="164"/>
      <c r="B317" s="164"/>
      <c r="C317" s="164"/>
      <c r="D317" s="164"/>
      <c r="E317" s="164"/>
      <c r="F317" s="164"/>
      <c r="G317" s="180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</row>
    <row r="318" spans="1:25" ht="12.75">
      <c r="A318" s="164"/>
      <c r="B318" s="164"/>
      <c r="C318" s="164"/>
      <c r="D318" s="164"/>
      <c r="E318" s="164"/>
      <c r="F318" s="164"/>
      <c r="G318" s="180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</row>
    <row r="319" spans="1:25" ht="12.75">
      <c r="A319" s="164"/>
      <c r="B319" s="164"/>
      <c r="C319" s="164"/>
      <c r="D319" s="164"/>
      <c r="E319" s="164"/>
      <c r="F319" s="164"/>
      <c r="G319" s="180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</row>
    <row r="320" spans="1:25" ht="12.75">
      <c r="A320" s="164"/>
      <c r="B320" s="164"/>
      <c r="C320" s="164"/>
      <c r="D320" s="164"/>
      <c r="E320" s="164"/>
      <c r="F320" s="164"/>
      <c r="G320" s="180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</row>
    <row r="321" spans="1:25" ht="12.75">
      <c r="A321" s="164"/>
      <c r="B321" s="164"/>
      <c r="C321" s="164"/>
      <c r="D321" s="164"/>
      <c r="E321" s="164"/>
      <c r="F321" s="164"/>
      <c r="G321" s="180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</row>
    <row r="322" spans="1:25" ht="12.75">
      <c r="A322" s="164"/>
      <c r="B322" s="164"/>
      <c r="C322" s="164"/>
      <c r="D322" s="164"/>
      <c r="E322" s="164"/>
      <c r="F322" s="164"/>
      <c r="G322" s="180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</row>
    <row r="323" spans="1:25" ht="12.75">
      <c r="A323" s="164"/>
      <c r="B323" s="164"/>
      <c r="C323" s="164"/>
      <c r="D323" s="164"/>
      <c r="E323" s="164"/>
      <c r="F323" s="164"/>
      <c r="G323" s="180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</row>
    <row r="324" spans="1:25" ht="12.75">
      <c r="A324" s="164"/>
      <c r="B324" s="164"/>
      <c r="C324" s="164"/>
      <c r="D324" s="164"/>
      <c r="E324" s="164"/>
      <c r="F324" s="164"/>
      <c r="G324" s="180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</row>
    <row r="325" spans="1:25" ht="12.75">
      <c r="A325" s="164"/>
      <c r="B325" s="164"/>
      <c r="C325" s="164"/>
      <c r="D325" s="164"/>
      <c r="E325" s="164"/>
      <c r="F325" s="164"/>
      <c r="G325" s="180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</row>
    <row r="326" spans="1:25" ht="12.75">
      <c r="A326" s="164"/>
      <c r="B326" s="164"/>
      <c r="C326" s="164"/>
      <c r="D326" s="164"/>
      <c r="E326" s="164"/>
      <c r="F326" s="164"/>
      <c r="G326" s="180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</row>
    <row r="327" spans="1:25" ht="12.75">
      <c r="A327" s="164"/>
      <c r="B327" s="164"/>
      <c r="C327" s="164"/>
      <c r="D327" s="164"/>
      <c r="E327" s="164"/>
      <c r="F327" s="164"/>
      <c r="G327" s="180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</row>
    <row r="328" spans="1:25" ht="12.75">
      <c r="A328" s="164"/>
      <c r="B328" s="164"/>
      <c r="C328" s="164"/>
      <c r="D328" s="164"/>
      <c r="E328" s="164"/>
      <c r="F328" s="164"/>
      <c r="G328" s="180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</row>
    <row r="329" spans="1:25" ht="12.75">
      <c r="A329" s="164"/>
      <c r="B329" s="164"/>
      <c r="C329" s="164"/>
      <c r="D329" s="164"/>
      <c r="E329" s="164"/>
      <c r="F329" s="164"/>
      <c r="G329" s="180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</row>
    <row r="330" spans="1:25" ht="12.75">
      <c r="A330" s="164"/>
      <c r="B330" s="164"/>
      <c r="C330" s="164"/>
      <c r="D330" s="164"/>
      <c r="E330" s="164"/>
      <c r="F330" s="164"/>
      <c r="G330" s="180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</row>
    <row r="331" spans="1:25" ht="12.75">
      <c r="A331" s="164"/>
      <c r="B331" s="164"/>
      <c r="C331" s="164"/>
      <c r="D331" s="164"/>
      <c r="E331" s="164"/>
      <c r="F331" s="164"/>
      <c r="G331" s="180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</row>
    <row r="332" spans="1:25" ht="12.75">
      <c r="A332" s="164"/>
      <c r="B332" s="164"/>
      <c r="C332" s="164"/>
      <c r="D332" s="164"/>
      <c r="E332" s="164"/>
      <c r="F332" s="164"/>
      <c r="G332" s="180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</row>
    <row r="333" spans="1:25" ht="12.75">
      <c r="A333" s="164"/>
      <c r="B333" s="164"/>
      <c r="C333" s="164"/>
      <c r="D333" s="164"/>
      <c r="E333" s="164"/>
      <c r="F333" s="164"/>
      <c r="G333" s="180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</row>
    <row r="334" spans="1:25" ht="12.75">
      <c r="A334" s="164"/>
      <c r="B334" s="164"/>
      <c r="C334" s="164"/>
      <c r="D334" s="164"/>
      <c r="E334" s="164"/>
      <c r="F334" s="164"/>
      <c r="G334" s="180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</row>
    <row r="335" spans="1:25" ht="12.75">
      <c r="A335" s="164"/>
      <c r="B335" s="164"/>
      <c r="C335" s="164"/>
      <c r="D335" s="164"/>
      <c r="E335" s="164"/>
      <c r="F335" s="164"/>
      <c r="G335" s="180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</row>
    <row r="336" spans="1:25" ht="12.75">
      <c r="A336" s="164"/>
      <c r="B336" s="164"/>
      <c r="C336" s="164"/>
      <c r="D336" s="164"/>
      <c r="E336" s="164"/>
      <c r="F336" s="164"/>
      <c r="G336" s="180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</row>
    <row r="337" spans="1:25" ht="12.75">
      <c r="A337" s="164"/>
      <c r="B337" s="164"/>
      <c r="C337" s="164"/>
      <c r="D337" s="164"/>
      <c r="E337" s="164"/>
      <c r="F337" s="164"/>
      <c r="G337" s="180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</row>
    <row r="338" spans="1:25" ht="12.75">
      <c r="A338" s="164"/>
      <c r="B338" s="164"/>
      <c r="C338" s="164"/>
      <c r="D338" s="164"/>
      <c r="E338" s="164"/>
      <c r="F338" s="164"/>
      <c r="G338" s="180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</row>
    <row r="339" spans="1:25" ht="12.75">
      <c r="A339" s="164"/>
      <c r="B339" s="164"/>
      <c r="C339" s="164"/>
      <c r="D339" s="164"/>
      <c r="E339" s="164"/>
      <c r="F339" s="164"/>
      <c r="G339" s="180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</row>
    <row r="340" spans="1:25" ht="12.75">
      <c r="A340" s="164"/>
      <c r="B340" s="164"/>
      <c r="C340" s="164"/>
      <c r="D340" s="164"/>
      <c r="E340" s="164"/>
      <c r="F340" s="164"/>
      <c r="G340" s="180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</row>
    <row r="341" spans="1:25" ht="12.75">
      <c r="A341" s="164"/>
      <c r="B341" s="164"/>
      <c r="C341" s="164"/>
      <c r="D341" s="164"/>
      <c r="E341" s="164"/>
      <c r="F341" s="164"/>
      <c r="G341" s="180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</row>
    <row r="342" spans="1:25" ht="12.75">
      <c r="A342" s="164"/>
      <c r="B342" s="164"/>
      <c r="C342" s="164"/>
      <c r="D342" s="164"/>
      <c r="E342" s="164"/>
      <c r="F342" s="164"/>
      <c r="G342" s="180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</row>
    <row r="343" spans="1:25" ht="12.75">
      <c r="A343" s="164"/>
      <c r="B343" s="164"/>
      <c r="C343" s="164"/>
      <c r="D343" s="164"/>
      <c r="E343" s="164"/>
      <c r="F343" s="164"/>
      <c r="G343" s="180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</row>
    <row r="344" spans="1:25" ht="12.75">
      <c r="A344" s="164"/>
      <c r="B344" s="164"/>
      <c r="C344" s="164"/>
      <c r="D344" s="164"/>
      <c r="E344" s="164"/>
      <c r="F344" s="164"/>
      <c r="G344" s="180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</row>
    <row r="345" spans="1:25" ht="12.75">
      <c r="A345" s="164"/>
      <c r="B345" s="164"/>
      <c r="C345" s="164"/>
      <c r="D345" s="164"/>
      <c r="E345" s="164"/>
      <c r="F345" s="164"/>
      <c r="G345" s="180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</row>
    <row r="346" spans="1:25" ht="12.75">
      <c r="A346" s="164"/>
      <c r="B346" s="164"/>
      <c r="C346" s="164"/>
      <c r="D346" s="164"/>
      <c r="E346" s="164"/>
      <c r="F346" s="164"/>
      <c r="G346" s="180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</row>
    <row r="347" spans="1:25" ht="12.75">
      <c r="A347" s="164"/>
      <c r="B347" s="164"/>
      <c r="C347" s="164"/>
      <c r="D347" s="164"/>
      <c r="E347" s="164"/>
      <c r="F347" s="164"/>
      <c r="G347" s="180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</row>
    <row r="348" spans="1:25" ht="12.75">
      <c r="A348" s="164"/>
      <c r="B348" s="164"/>
      <c r="C348" s="164"/>
      <c r="D348" s="164"/>
      <c r="E348" s="164"/>
      <c r="F348" s="164"/>
      <c r="G348" s="180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</row>
    <row r="349" spans="1:25" ht="12.75">
      <c r="A349" s="164"/>
      <c r="B349" s="164"/>
      <c r="C349" s="164"/>
      <c r="D349" s="164"/>
      <c r="E349" s="164"/>
      <c r="F349" s="164"/>
      <c r="G349" s="180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</row>
    <row r="350" spans="1:25" ht="12.75">
      <c r="A350" s="164"/>
      <c r="B350" s="164"/>
      <c r="C350" s="164"/>
      <c r="D350" s="164"/>
      <c r="E350" s="164"/>
      <c r="F350" s="164"/>
      <c r="G350" s="180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</row>
    <row r="351" spans="1:25" ht="12.75">
      <c r="A351" s="164"/>
      <c r="B351" s="164"/>
      <c r="C351" s="164"/>
      <c r="D351" s="164"/>
      <c r="E351" s="164"/>
      <c r="F351" s="164"/>
      <c r="G351" s="180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</row>
    <row r="352" spans="1:25" ht="12.75">
      <c r="A352" s="164"/>
      <c r="B352" s="164"/>
      <c r="C352" s="164"/>
      <c r="D352" s="164"/>
      <c r="E352" s="164"/>
      <c r="F352" s="164"/>
      <c r="G352" s="180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</row>
    <row r="353" spans="1:25" ht="12.75">
      <c r="A353" s="164"/>
      <c r="B353" s="164"/>
      <c r="C353" s="164"/>
      <c r="D353" s="164"/>
      <c r="E353" s="164"/>
      <c r="F353" s="164"/>
      <c r="G353" s="180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</row>
    <row r="354" spans="1:25" ht="12.75">
      <c r="A354" s="164"/>
      <c r="B354" s="164"/>
      <c r="C354" s="164"/>
      <c r="D354" s="164"/>
      <c r="E354" s="164"/>
      <c r="F354" s="164"/>
      <c r="G354" s="180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</row>
    <row r="355" spans="1:25" ht="12.75">
      <c r="A355" s="164"/>
      <c r="B355" s="164"/>
      <c r="C355" s="164"/>
      <c r="D355" s="164"/>
      <c r="E355" s="164"/>
      <c r="F355" s="164"/>
      <c r="G355" s="180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</row>
    <row r="356" spans="1:25" ht="12.75">
      <c r="A356" s="164"/>
      <c r="B356" s="164"/>
      <c r="C356" s="164"/>
      <c r="D356" s="164"/>
      <c r="E356" s="164"/>
      <c r="F356" s="164"/>
      <c r="G356" s="180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</row>
    <row r="357" spans="1:25" ht="12.75">
      <c r="A357" s="164"/>
      <c r="B357" s="164"/>
      <c r="C357" s="164"/>
      <c r="D357" s="164"/>
      <c r="E357" s="164"/>
      <c r="F357" s="164"/>
      <c r="G357" s="180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</row>
    <row r="358" spans="1:25" ht="12.75">
      <c r="A358" s="164"/>
      <c r="B358" s="164"/>
      <c r="C358" s="164"/>
      <c r="D358" s="164"/>
      <c r="E358" s="164"/>
      <c r="F358" s="164"/>
      <c r="G358" s="180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</row>
    <row r="359" spans="1:25" ht="12.75">
      <c r="A359" s="164"/>
      <c r="B359" s="164"/>
      <c r="C359" s="164"/>
      <c r="D359" s="164"/>
      <c r="E359" s="164"/>
      <c r="F359" s="164"/>
      <c r="G359" s="180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</row>
    <row r="360" spans="1:25" ht="12.75">
      <c r="A360" s="164"/>
      <c r="B360" s="164"/>
      <c r="C360" s="164"/>
      <c r="D360" s="164"/>
      <c r="E360" s="164"/>
      <c r="F360" s="164"/>
      <c r="G360" s="180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</row>
    <row r="361" spans="1:25" ht="12.75">
      <c r="A361" s="164"/>
      <c r="B361" s="164"/>
      <c r="C361" s="164"/>
      <c r="D361" s="164"/>
      <c r="E361" s="164"/>
      <c r="F361" s="164"/>
      <c r="G361" s="180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</row>
    <row r="362" spans="1:25" ht="12.75">
      <c r="A362" s="164"/>
      <c r="B362" s="164"/>
      <c r="C362" s="164"/>
      <c r="D362" s="164"/>
      <c r="E362" s="164"/>
      <c r="F362" s="164"/>
      <c r="G362" s="180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</row>
    <row r="363" spans="1:25" ht="12.75">
      <c r="A363" s="164"/>
      <c r="B363" s="164"/>
      <c r="C363" s="164"/>
      <c r="D363" s="164"/>
      <c r="E363" s="164"/>
      <c r="F363" s="164"/>
      <c r="G363" s="180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</row>
    <row r="364" spans="1:25" ht="12.75">
      <c r="A364" s="164"/>
      <c r="B364" s="164"/>
      <c r="C364" s="164"/>
      <c r="D364" s="164"/>
      <c r="E364" s="164"/>
      <c r="F364" s="164"/>
      <c r="G364" s="180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</row>
    <row r="365" spans="1:25" ht="12.75">
      <c r="A365" s="164"/>
      <c r="B365" s="164"/>
      <c r="C365" s="164"/>
      <c r="D365" s="164"/>
      <c r="E365" s="164"/>
      <c r="F365" s="164"/>
      <c r="G365" s="180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</row>
    <row r="366" spans="1:25" ht="12.75">
      <c r="A366" s="164"/>
      <c r="B366" s="164"/>
      <c r="C366" s="164"/>
      <c r="D366" s="164"/>
      <c r="E366" s="164"/>
      <c r="F366" s="164"/>
      <c r="G366" s="180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</row>
    <row r="367" spans="1:25" ht="12.75">
      <c r="A367" s="164"/>
      <c r="B367" s="164"/>
      <c r="C367" s="164"/>
      <c r="D367" s="164"/>
      <c r="E367" s="164"/>
      <c r="F367" s="164"/>
      <c r="G367" s="180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</row>
    <row r="368" spans="1:25" ht="12.75">
      <c r="A368" s="164"/>
      <c r="B368" s="164"/>
      <c r="C368" s="164"/>
      <c r="D368" s="164"/>
      <c r="E368" s="164"/>
      <c r="F368" s="164"/>
      <c r="G368" s="180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</row>
    <row r="369" spans="1:25" ht="12.75">
      <c r="A369" s="164"/>
      <c r="B369" s="164"/>
      <c r="C369" s="164"/>
      <c r="D369" s="164"/>
      <c r="E369" s="164"/>
      <c r="F369" s="164"/>
      <c r="G369" s="180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</row>
    <row r="370" spans="1:25" ht="12.75">
      <c r="A370" s="164"/>
      <c r="B370" s="164"/>
      <c r="C370" s="164"/>
      <c r="D370" s="164"/>
      <c r="E370" s="164"/>
      <c r="F370" s="164"/>
      <c r="G370" s="180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</row>
    <row r="371" spans="1:25" ht="12.75">
      <c r="A371" s="164"/>
      <c r="B371" s="164"/>
      <c r="C371" s="164"/>
      <c r="D371" s="164"/>
      <c r="E371" s="164"/>
      <c r="F371" s="164"/>
      <c r="G371" s="180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</row>
    <row r="372" spans="1:25" ht="12.75">
      <c r="A372" s="164"/>
      <c r="B372" s="164"/>
      <c r="C372" s="164"/>
      <c r="D372" s="164"/>
      <c r="E372" s="164"/>
      <c r="F372" s="164"/>
      <c r="G372" s="180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</row>
    <row r="373" spans="1:25" ht="12.75">
      <c r="A373" s="164"/>
      <c r="B373" s="164"/>
      <c r="C373" s="164"/>
      <c r="D373" s="164"/>
      <c r="E373" s="164"/>
      <c r="F373" s="164"/>
      <c r="G373" s="180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</row>
    <row r="374" spans="1:25" ht="12.75">
      <c r="A374" s="164"/>
      <c r="B374" s="164"/>
      <c r="C374" s="164"/>
      <c r="D374" s="164"/>
      <c r="E374" s="164"/>
      <c r="F374" s="164"/>
      <c r="G374" s="180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</row>
    <row r="375" spans="1:25" ht="12.75">
      <c r="A375" s="164"/>
      <c r="B375" s="164"/>
      <c r="C375" s="164"/>
      <c r="D375" s="164"/>
      <c r="E375" s="164"/>
      <c r="F375" s="164"/>
      <c r="G375" s="180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</row>
    <row r="376" spans="1:25" ht="12.75">
      <c r="A376" s="164"/>
      <c r="B376" s="164"/>
      <c r="C376" s="164"/>
      <c r="D376" s="164"/>
      <c r="E376" s="164"/>
      <c r="F376" s="164"/>
      <c r="G376" s="180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</row>
    <row r="377" spans="1:25" ht="12.75">
      <c r="A377" s="164"/>
      <c r="B377" s="164"/>
      <c r="C377" s="164"/>
      <c r="D377" s="164"/>
      <c r="E377" s="164"/>
      <c r="F377" s="164"/>
      <c r="G377" s="180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</row>
    <row r="378" spans="1:25" ht="12.75">
      <c r="A378" s="164"/>
      <c r="B378" s="164"/>
      <c r="C378" s="164"/>
      <c r="D378" s="164"/>
      <c r="E378" s="164"/>
      <c r="F378" s="164"/>
      <c r="G378" s="180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</row>
    <row r="379" spans="1:25" ht="12.75">
      <c r="A379" s="164"/>
      <c r="B379" s="164"/>
      <c r="C379" s="164"/>
      <c r="D379" s="164"/>
      <c r="E379" s="164"/>
      <c r="F379" s="164"/>
      <c r="G379" s="180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</row>
    <row r="380" spans="1:25" ht="12.75">
      <c r="A380" s="164"/>
      <c r="B380" s="164"/>
      <c r="C380" s="164"/>
      <c r="D380" s="164"/>
      <c r="E380" s="164"/>
      <c r="F380" s="164"/>
      <c r="G380" s="180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</row>
    <row r="381" spans="1:25" ht="12.75">
      <c r="A381" s="164"/>
      <c r="B381" s="164"/>
      <c r="C381" s="164"/>
      <c r="D381" s="164"/>
      <c r="E381" s="164"/>
      <c r="F381" s="164"/>
      <c r="G381" s="180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</row>
    <row r="382" spans="1:25" ht="12.75">
      <c r="A382" s="164"/>
      <c r="B382" s="164"/>
      <c r="C382" s="164"/>
      <c r="D382" s="164"/>
      <c r="E382" s="164"/>
      <c r="F382" s="164"/>
      <c r="G382" s="180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</row>
    <row r="383" spans="1:25" ht="12.75">
      <c r="A383" s="164"/>
      <c r="B383" s="164"/>
      <c r="C383" s="164"/>
      <c r="D383" s="164"/>
      <c r="E383" s="164"/>
      <c r="F383" s="164"/>
      <c r="G383" s="180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</row>
    <row r="384" spans="1:25" ht="12.75">
      <c r="A384" s="164"/>
      <c r="B384" s="164"/>
      <c r="C384" s="164"/>
      <c r="D384" s="164"/>
      <c r="E384" s="164"/>
      <c r="F384" s="164"/>
      <c r="G384" s="180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</row>
    <row r="385" spans="1:25" ht="12.75">
      <c r="A385" s="164"/>
      <c r="B385" s="164"/>
      <c r="C385" s="164"/>
      <c r="D385" s="164"/>
      <c r="E385" s="164"/>
      <c r="F385" s="164"/>
      <c r="G385" s="180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</row>
    <row r="386" spans="1:25" ht="12.75">
      <c r="A386" s="164"/>
      <c r="B386" s="164"/>
      <c r="C386" s="164"/>
      <c r="D386" s="164"/>
      <c r="E386" s="164"/>
      <c r="F386" s="164"/>
      <c r="G386" s="180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</row>
    <row r="387" spans="1:25" ht="12.75">
      <c r="A387" s="164"/>
      <c r="B387" s="164"/>
      <c r="C387" s="164"/>
      <c r="D387" s="164"/>
      <c r="E387" s="164"/>
      <c r="F387" s="164"/>
      <c r="G387" s="180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</row>
    <row r="388" spans="1:25" ht="12.75">
      <c r="A388" s="164"/>
      <c r="B388" s="164"/>
      <c r="C388" s="164"/>
      <c r="D388" s="164"/>
      <c r="E388" s="164"/>
      <c r="F388" s="164"/>
      <c r="G388" s="180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</row>
    <row r="389" spans="1:25" ht="12.75">
      <c r="A389" s="164"/>
      <c r="B389" s="164"/>
      <c r="C389" s="164"/>
      <c r="D389" s="164"/>
      <c r="E389" s="164"/>
      <c r="F389" s="164"/>
      <c r="G389" s="180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</row>
    <row r="390" spans="1:25" ht="12.75">
      <c r="A390" s="164"/>
      <c r="B390" s="164"/>
      <c r="C390" s="164"/>
      <c r="D390" s="164"/>
      <c r="E390" s="164"/>
      <c r="F390" s="164"/>
      <c r="G390" s="180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</row>
    <row r="391" spans="1:25" ht="12.75">
      <c r="A391" s="164"/>
      <c r="B391" s="164"/>
      <c r="C391" s="164"/>
      <c r="D391" s="164"/>
      <c r="E391" s="164"/>
      <c r="F391" s="164"/>
      <c r="G391" s="180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</row>
    <row r="392" spans="1:25" ht="12.75">
      <c r="A392" s="164"/>
      <c r="B392" s="164"/>
      <c r="C392" s="164"/>
      <c r="D392" s="164"/>
      <c r="E392" s="164"/>
      <c r="F392" s="164"/>
      <c r="G392" s="180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</row>
    <row r="393" spans="1:25" ht="12.75">
      <c r="A393" s="164"/>
      <c r="B393" s="164"/>
      <c r="C393" s="164"/>
      <c r="D393" s="164"/>
      <c r="E393" s="164"/>
      <c r="F393" s="164"/>
      <c r="G393" s="180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</row>
    <row r="394" spans="1:25" ht="12.75">
      <c r="A394" s="164"/>
      <c r="B394" s="164"/>
      <c r="C394" s="164"/>
      <c r="D394" s="164"/>
      <c r="E394" s="164"/>
      <c r="F394" s="164"/>
      <c r="G394" s="180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</row>
    <row r="395" spans="1:25" ht="12.75">
      <c r="A395" s="164"/>
      <c r="B395" s="164"/>
      <c r="C395" s="164"/>
      <c r="D395" s="164"/>
      <c r="E395" s="164"/>
      <c r="F395" s="164"/>
      <c r="G395" s="180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</row>
    <row r="396" spans="1:25" ht="12.75">
      <c r="A396" s="164"/>
      <c r="B396" s="164"/>
      <c r="C396" s="164"/>
      <c r="D396" s="164"/>
      <c r="E396" s="164"/>
      <c r="F396" s="164"/>
      <c r="G396" s="180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</row>
    <row r="397" spans="1:25" ht="12.75">
      <c r="A397" s="164"/>
      <c r="B397" s="164"/>
      <c r="C397" s="164"/>
      <c r="D397" s="164"/>
      <c r="E397" s="164"/>
      <c r="F397" s="164"/>
      <c r="G397" s="180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</row>
    <row r="398" spans="1:25" ht="12.75">
      <c r="A398" s="164"/>
      <c r="B398" s="164"/>
      <c r="C398" s="164"/>
      <c r="D398" s="164"/>
      <c r="E398" s="164"/>
      <c r="F398" s="164"/>
      <c r="G398" s="180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</row>
    <row r="399" spans="1:25" ht="12.75">
      <c r="A399" s="164"/>
      <c r="B399" s="164"/>
      <c r="C399" s="164"/>
      <c r="D399" s="164"/>
      <c r="E399" s="164"/>
      <c r="F399" s="164"/>
      <c r="G399" s="180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</row>
    <row r="400" spans="1:25" ht="12.75">
      <c r="A400" s="164"/>
      <c r="B400" s="164"/>
      <c r="C400" s="164"/>
      <c r="D400" s="164"/>
      <c r="E400" s="164"/>
      <c r="F400" s="164"/>
      <c r="G400" s="180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</row>
    <row r="401" spans="1:25" ht="12.75">
      <c r="A401" s="164"/>
      <c r="B401" s="164"/>
      <c r="C401" s="164"/>
      <c r="D401" s="164"/>
      <c r="E401" s="164"/>
      <c r="F401" s="164"/>
      <c r="G401" s="180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</row>
    <row r="402" spans="1:25" ht="12.75">
      <c r="A402" s="164"/>
      <c r="B402" s="164"/>
      <c r="C402" s="164"/>
      <c r="D402" s="164"/>
      <c r="E402" s="164"/>
      <c r="F402" s="164"/>
      <c r="G402" s="180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</row>
    <row r="403" spans="1:25" ht="12.75">
      <c r="A403" s="164"/>
      <c r="B403" s="164"/>
      <c r="C403" s="164"/>
      <c r="D403" s="164"/>
      <c r="E403" s="164"/>
      <c r="F403" s="164"/>
      <c r="G403" s="180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</row>
    <row r="404" spans="1:25" ht="12.75">
      <c r="A404" s="164"/>
      <c r="B404" s="164"/>
      <c r="C404" s="164"/>
      <c r="D404" s="164"/>
      <c r="E404" s="164"/>
      <c r="F404" s="164"/>
      <c r="G404" s="180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</row>
    <row r="405" spans="1:25" ht="12.75">
      <c r="A405" s="164"/>
      <c r="B405" s="164"/>
      <c r="C405" s="164"/>
      <c r="D405" s="164"/>
      <c r="E405" s="164"/>
      <c r="F405" s="164"/>
      <c r="G405" s="180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</row>
    <row r="406" spans="1:25" ht="12.75">
      <c r="A406" s="164"/>
      <c r="B406" s="164"/>
      <c r="C406" s="164"/>
      <c r="D406" s="164"/>
      <c r="E406" s="164"/>
      <c r="F406" s="164"/>
      <c r="G406" s="180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</row>
    <row r="407" spans="1:25" ht="12.75">
      <c r="A407" s="164"/>
      <c r="B407" s="164"/>
      <c r="C407" s="164"/>
      <c r="D407" s="164"/>
      <c r="E407" s="164"/>
      <c r="F407" s="164"/>
      <c r="G407" s="180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</row>
    <row r="408" spans="1:25" ht="12.75">
      <c r="A408" s="164"/>
      <c r="B408" s="164"/>
      <c r="C408" s="164"/>
      <c r="D408" s="164"/>
      <c r="E408" s="164"/>
      <c r="F408" s="164"/>
      <c r="G408" s="180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</row>
    <row r="409" spans="1:25" ht="12.75">
      <c r="A409" s="164"/>
      <c r="B409" s="164"/>
      <c r="C409" s="164"/>
      <c r="D409" s="164"/>
      <c r="E409" s="164"/>
      <c r="F409" s="164"/>
      <c r="G409" s="180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</row>
    <row r="410" spans="1:25" ht="12.75">
      <c r="A410" s="164"/>
      <c r="B410" s="164"/>
      <c r="C410" s="164"/>
      <c r="D410" s="164"/>
      <c r="E410" s="164"/>
      <c r="F410" s="164"/>
      <c r="G410" s="180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</row>
    <row r="411" spans="1:25" ht="12.75">
      <c r="A411" s="164"/>
      <c r="B411" s="164"/>
      <c r="C411" s="164"/>
      <c r="D411" s="164"/>
      <c r="E411" s="164"/>
      <c r="F411" s="164"/>
      <c r="G411" s="180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</row>
    <row r="412" spans="1:25" ht="12.75">
      <c r="A412" s="164"/>
      <c r="B412" s="164"/>
      <c r="C412" s="164"/>
      <c r="D412" s="164"/>
      <c r="E412" s="164"/>
      <c r="F412" s="164"/>
      <c r="G412" s="180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</row>
    <row r="413" spans="1:25" ht="12.75">
      <c r="A413" s="164"/>
      <c r="B413" s="164"/>
      <c r="C413" s="164"/>
      <c r="D413" s="164"/>
      <c r="E413" s="164"/>
      <c r="F413" s="164"/>
      <c r="G413" s="180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</row>
    <row r="414" spans="1:25" ht="12.75">
      <c r="A414" s="164"/>
      <c r="B414" s="164"/>
      <c r="C414" s="164"/>
      <c r="D414" s="164"/>
      <c r="E414" s="164"/>
      <c r="F414" s="164"/>
      <c r="G414" s="180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</row>
    <row r="415" spans="1:25" ht="12.75">
      <c r="A415" s="164"/>
      <c r="B415" s="164"/>
      <c r="C415" s="164"/>
      <c r="D415" s="164"/>
      <c r="E415" s="164"/>
      <c r="F415" s="164"/>
      <c r="G415" s="180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</row>
    <row r="416" spans="1:25" ht="12.75">
      <c r="A416" s="164"/>
      <c r="B416" s="164"/>
      <c r="C416" s="164"/>
      <c r="D416" s="164"/>
      <c r="E416" s="164"/>
      <c r="F416" s="164"/>
      <c r="G416" s="180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</row>
    <row r="417" spans="1:25" ht="12.75">
      <c r="A417" s="164"/>
      <c r="B417" s="164"/>
      <c r="C417" s="164"/>
      <c r="D417" s="164"/>
      <c r="E417" s="164"/>
      <c r="F417" s="164"/>
      <c r="G417" s="180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</row>
    <row r="418" spans="1:25" ht="12.75">
      <c r="A418" s="164"/>
      <c r="B418" s="164"/>
      <c r="C418" s="164"/>
      <c r="D418" s="164"/>
      <c r="E418" s="164"/>
      <c r="F418" s="164"/>
      <c r="G418" s="180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</row>
    <row r="419" spans="1:25" ht="12.75">
      <c r="A419" s="164"/>
      <c r="B419" s="164"/>
      <c r="C419" s="164"/>
      <c r="D419" s="164"/>
      <c r="E419" s="164"/>
      <c r="F419" s="164"/>
      <c r="G419" s="180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</row>
    <row r="420" spans="1:25" ht="12.75">
      <c r="A420" s="164"/>
      <c r="B420" s="164"/>
      <c r="C420" s="164"/>
      <c r="D420" s="164"/>
      <c r="E420" s="164"/>
      <c r="F420" s="164"/>
      <c r="G420" s="180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</row>
    <row r="421" spans="1:25" ht="12.75">
      <c r="A421" s="164"/>
      <c r="B421" s="164"/>
      <c r="C421" s="164"/>
      <c r="D421" s="164"/>
      <c r="E421" s="164"/>
      <c r="F421" s="164"/>
      <c r="G421" s="180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</row>
    <row r="422" spans="1:25" ht="12.75">
      <c r="A422" s="164"/>
      <c r="B422" s="164"/>
      <c r="C422" s="164"/>
      <c r="D422" s="164"/>
      <c r="E422" s="164"/>
      <c r="F422" s="164"/>
      <c r="G422" s="180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</row>
    <row r="423" spans="1:25" ht="12.75">
      <c r="A423" s="164"/>
      <c r="B423" s="164"/>
      <c r="C423" s="164"/>
      <c r="D423" s="164"/>
      <c r="E423" s="164"/>
      <c r="F423" s="164"/>
      <c r="G423" s="180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</row>
    <row r="424" spans="1:25" ht="12.75">
      <c r="A424" s="164"/>
      <c r="B424" s="164"/>
      <c r="C424" s="164"/>
      <c r="D424" s="164"/>
      <c r="E424" s="164"/>
      <c r="F424" s="164"/>
      <c r="G424" s="180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</row>
    <row r="425" spans="1:25" ht="12.75">
      <c r="A425" s="164"/>
      <c r="B425" s="164"/>
      <c r="C425" s="164"/>
      <c r="D425" s="164"/>
      <c r="E425" s="164"/>
      <c r="F425" s="164"/>
      <c r="G425" s="180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</row>
    <row r="426" spans="1:25" ht="12.75">
      <c r="A426" s="164"/>
      <c r="B426" s="164"/>
      <c r="C426" s="164"/>
      <c r="D426" s="164"/>
      <c r="E426" s="164"/>
      <c r="F426" s="164"/>
      <c r="G426" s="180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</row>
    <row r="427" spans="1:25" ht="12.75">
      <c r="A427" s="164"/>
      <c r="B427" s="164"/>
      <c r="C427" s="164"/>
      <c r="D427" s="164"/>
      <c r="E427" s="164"/>
      <c r="F427" s="164"/>
      <c r="G427" s="180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</row>
    <row r="428" spans="1:25" ht="12.75">
      <c r="A428" s="164"/>
      <c r="B428" s="164"/>
      <c r="C428" s="164"/>
      <c r="D428" s="164"/>
      <c r="E428" s="164"/>
      <c r="F428" s="164"/>
      <c r="G428" s="180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</row>
    <row r="429" spans="1:25" ht="12.75">
      <c r="A429" s="164"/>
      <c r="B429" s="164"/>
      <c r="C429" s="164"/>
      <c r="D429" s="164"/>
      <c r="E429" s="164"/>
      <c r="F429" s="164"/>
      <c r="G429" s="180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</row>
    <row r="430" spans="1:25" ht="12.75">
      <c r="A430" s="164"/>
      <c r="B430" s="164"/>
      <c r="C430" s="164"/>
      <c r="D430" s="164"/>
      <c r="E430" s="164"/>
      <c r="F430" s="164"/>
      <c r="G430" s="180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</row>
    <row r="431" spans="1:25" ht="12.75">
      <c r="A431" s="164"/>
      <c r="B431" s="164"/>
      <c r="C431" s="164"/>
      <c r="D431" s="164"/>
      <c r="E431" s="164"/>
      <c r="F431" s="164"/>
      <c r="G431" s="180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</row>
    <row r="432" spans="1:25" ht="12.75">
      <c r="A432" s="164"/>
      <c r="B432" s="164"/>
      <c r="C432" s="164"/>
      <c r="D432" s="164"/>
      <c r="E432" s="164"/>
      <c r="F432" s="164"/>
      <c r="G432" s="180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</row>
    <row r="433" spans="1:25" ht="12.75">
      <c r="A433" s="164"/>
      <c r="B433" s="164"/>
      <c r="C433" s="164"/>
      <c r="D433" s="164"/>
      <c r="E433" s="164"/>
      <c r="F433" s="164"/>
      <c r="G433" s="180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</row>
    <row r="434" spans="1:25" ht="12.75">
      <c r="A434" s="164"/>
      <c r="B434" s="164"/>
      <c r="C434" s="164"/>
      <c r="D434" s="164"/>
      <c r="E434" s="164"/>
      <c r="F434" s="164"/>
      <c r="G434" s="180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</row>
    <row r="435" spans="1:25" ht="12.75">
      <c r="A435" s="164"/>
      <c r="B435" s="164"/>
      <c r="C435" s="164"/>
      <c r="D435" s="164"/>
      <c r="E435" s="164"/>
      <c r="F435" s="164"/>
      <c r="G435" s="180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</row>
    <row r="436" spans="1:25" ht="12.75">
      <c r="A436" s="164"/>
      <c r="B436" s="164"/>
      <c r="C436" s="164"/>
      <c r="D436" s="164"/>
      <c r="E436" s="164"/>
      <c r="F436" s="164"/>
      <c r="G436" s="180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</row>
    <row r="437" spans="1:25" ht="12.75">
      <c r="A437" s="164"/>
      <c r="B437" s="164"/>
      <c r="C437" s="164"/>
      <c r="D437" s="164"/>
      <c r="E437" s="164"/>
      <c r="F437" s="164"/>
      <c r="G437" s="180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</row>
    <row r="438" spans="1:25" ht="12.75">
      <c r="A438" s="164"/>
      <c r="B438" s="164"/>
      <c r="C438" s="164"/>
      <c r="D438" s="164"/>
      <c r="E438" s="164"/>
      <c r="F438" s="164"/>
      <c r="G438" s="180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</row>
    <row r="439" spans="1:25" ht="12.75">
      <c r="A439" s="164"/>
      <c r="B439" s="164"/>
      <c r="C439" s="164"/>
      <c r="D439" s="164"/>
      <c r="E439" s="164"/>
      <c r="F439" s="164"/>
      <c r="G439" s="180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</row>
    <row r="440" spans="1:25" ht="12.75">
      <c r="A440" s="164"/>
      <c r="B440" s="164"/>
      <c r="C440" s="164"/>
      <c r="D440" s="164"/>
      <c r="E440" s="164"/>
      <c r="F440" s="164"/>
      <c r="G440" s="180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</row>
    <row r="441" spans="1:25" ht="12.75">
      <c r="A441" s="164"/>
      <c r="B441" s="164"/>
      <c r="C441" s="164"/>
      <c r="D441" s="164"/>
      <c r="E441" s="164"/>
      <c r="F441" s="164"/>
      <c r="G441" s="180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</row>
    <row r="442" spans="1:25" ht="12.75">
      <c r="A442" s="164"/>
      <c r="B442" s="164"/>
      <c r="C442" s="164"/>
      <c r="D442" s="164"/>
      <c r="E442" s="164"/>
      <c r="F442" s="164"/>
      <c r="G442" s="180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</row>
    <row r="443" spans="1:25" ht="12.75">
      <c r="A443" s="164"/>
      <c r="B443" s="164"/>
      <c r="C443" s="164"/>
      <c r="D443" s="164"/>
      <c r="E443" s="164"/>
      <c r="F443" s="164"/>
      <c r="G443" s="180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</row>
    <row r="444" spans="1:25" ht="12.75">
      <c r="A444" s="164"/>
      <c r="B444" s="164"/>
      <c r="C444" s="164"/>
      <c r="D444" s="164"/>
      <c r="E444" s="164"/>
      <c r="F444" s="164"/>
      <c r="G444" s="180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</row>
    <row r="445" spans="1:25" ht="12.75">
      <c r="A445" s="164"/>
      <c r="B445" s="164"/>
      <c r="C445" s="164"/>
      <c r="D445" s="164"/>
      <c r="E445" s="164"/>
      <c r="F445" s="164"/>
      <c r="G445" s="180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</row>
    <row r="446" spans="1:25" ht="12.75">
      <c r="A446" s="164"/>
      <c r="B446" s="164"/>
      <c r="C446" s="164"/>
      <c r="D446" s="164"/>
      <c r="E446" s="164"/>
      <c r="F446" s="164"/>
      <c r="G446" s="180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</row>
    <row r="447" spans="1:25" ht="12.75">
      <c r="A447" s="164"/>
      <c r="B447" s="164"/>
      <c r="C447" s="164"/>
      <c r="D447" s="164"/>
      <c r="E447" s="164"/>
      <c r="F447" s="164"/>
      <c r="G447" s="180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</row>
    <row r="448" spans="1:25" ht="12.75">
      <c r="A448" s="164"/>
      <c r="B448" s="164"/>
      <c r="C448" s="164"/>
      <c r="D448" s="164"/>
      <c r="E448" s="164"/>
      <c r="F448" s="164"/>
      <c r="G448" s="180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</row>
    <row r="449" spans="1:25" ht="12.75">
      <c r="A449" s="164"/>
      <c r="B449" s="164"/>
      <c r="C449" s="164"/>
      <c r="D449" s="164"/>
      <c r="E449" s="164"/>
      <c r="F449" s="164"/>
      <c r="G449" s="180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</row>
    <row r="450" spans="1:25" ht="12.75">
      <c r="A450" s="164"/>
      <c r="B450" s="164"/>
      <c r="C450" s="164"/>
      <c r="D450" s="164"/>
      <c r="E450" s="164"/>
      <c r="F450" s="164"/>
      <c r="G450" s="180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</row>
    <row r="451" spans="1:25" ht="12.75">
      <c r="A451" s="164"/>
      <c r="B451" s="164"/>
      <c r="C451" s="164"/>
      <c r="D451" s="164"/>
      <c r="E451" s="164"/>
      <c r="F451" s="164"/>
      <c r="G451" s="180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</row>
    <row r="452" spans="1:25" ht="12.75">
      <c r="A452" s="164"/>
      <c r="B452" s="164"/>
      <c r="C452" s="164"/>
      <c r="D452" s="164"/>
      <c r="E452" s="164"/>
      <c r="F452" s="164"/>
      <c r="G452" s="180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</row>
    <row r="453" spans="1:25" ht="12.75">
      <c r="A453" s="164"/>
      <c r="B453" s="164"/>
      <c r="C453" s="164"/>
      <c r="D453" s="164"/>
      <c r="E453" s="164"/>
      <c r="F453" s="164"/>
      <c r="G453" s="180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</row>
    <row r="454" spans="1:25" ht="12.75">
      <c r="A454" s="164"/>
      <c r="B454" s="164"/>
      <c r="C454" s="164"/>
      <c r="D454" s="164"/>
      <c r="E454" s="164"/>
      <c r="F454" s="164"/>
      <c r="G454" s="180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</row>
    <row r="455" spans="1:25" ht="12.75">
      <c r="A455" s="164"/>
      <c r="B455" s="164"/>
      <c r="C455" s="164"/>
      <c r="D455" s="164"/>
      <c r="E455" s="164"/>
      <c r="F455" s="164"/>
      <c r="G455" s="180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</row>
    <row r="456" spans="1:25" ht="12.75">
      <c r="A456" s="164"/>
      <c r="B456" s="164"/>
      <c r="C456" s="164"/>
      <c r="D456" s="164"/>
      <c r="E456" s="164"/>
      <c r="F456" s="164"/>
      <c r="G456" s="180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</row>
    <row r="457" spans="1:25" ht="12.75">
      <c r="A457" s="164"/>
      <c r="B457" s="164"/>
      <c r="C457" s="164"/>
      <c r="D457" s="164"/>
      <c r="E457" s="164"/>
      <c r="F457" s="164"/>
      <c r="G457" s="180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</row>
    <row r="458" spans="1:25" ht="12.75">
      <c r="A458" s="164"/>
      <c r="B458" s="164"/>
      <c r="C458" s="164"/>
      <c r="D458" s="164"/>
      <c r="E458" s="164"/>
      <c r="F458" s="164"/>
      <c r="G458" s="180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</row>
    <row r="459" spans="1:25" ht="12.75">
      <c r="A459" s="164"/>
      <c r="B459" s="164"/>
      <c r="C459" s="164"/>
      <c r="D459" s="164"/>
      <c r="E459" s="164"/>
      <c r="F459" s="164"/>
      <c r="G459" s="180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</row>
    <row r="460" spans="1:25" ht="12.75">
      <c r="A460" s="164"/>
      <c r="B460" s="164"/>
      <c r="C460" s="164"/>
      <c r="D460" s="164"/>
      <c r="E460" s="164"/>
      <c r="F460" s="164"/>
      <c r="G460" s="180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</row>
    <row r="461" spans="1:25" ht="12.75">
      <c r="A461" s="164"/>
      <c r="B461" s="164"/>
      <c r="C461" s="164"/>
      <c r="D461" s="164"/>
      <c r="E461" s="164"/>
      <c r="F461" s="164"/>
      <c r="G461" s="180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</row>
    <row r="462" spans="1:25" ht="12.75">
      <c r="A462" s="164"/>
      <c r="B462" s="164"/>
      <c r="C462" s="164"/>
      <c r="D462" s="164"/>
      <c r="E462" s="164"/>
      <c r="F462" s="164"/>
      <c r="G462" s="180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</row>
    <row r="463" spans="1:25" ht="12.75">
      <c r="A463" s="164"/>
      <c r="B463" s="164"/>
      <c r="C463" s="164"/>
      <c r="D463" s="164"/>
      <c r="E463" s="164"/>
      <c r="F463" s="164"/>
      <c r="G463" s="180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</row>
    <row r="464" spans="1:25" ht="12.75">
      <c r="A464" s="164"/>
      <c r="B464" s="164"/>
      <c r="C464" s="164"/>
      <c r="D464" s="164"/>
      <c r="E464" s="164"/>
      <c r="F464" s="164"/>
      <c r="G464" s="180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</row>
    <row r="465" spans="1:25" ht="12.75">
      <c r="A465" s="164"/>
      <c r="B465" s="164"/>
      <c r="C465" s="164"/>
      <c r="D465" s="164"/>
      <c r="E465" s="164"/>
      <c r="F465" s="164"/>
      <c r="G465" s="180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</row>
    <row r="466" spans="1:25" ht="12.75">
      <c r="A466" s="164"/>
      <c r="B466" s="164"/>
      <c r="C466" s="164"/>
      <c r="D466" s="164"/>
      <c r="E466" s="164"/>
      <c r="F466" s="164"/>
      <c r="G466" s="180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</row>
    <row r="467" spans="1:25" ht="12.75">
      <c r="A467" s="164"/>
      <c r="B467" s="164"/>
      <c r="C467" s="164"/>
      <c r="D467" s="164"/>
      <c r="E467" s="164"/>
      <c r="F467" s="164"/>
      <c r="G467" s="180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</row>
    <row r="468" spans="1:25" ht="12.75">
      <c r="A468" s="164"/>
      <c r="B468" s="164"/>
      <c r="C468" s="164"/>
      <c r="D468" s="164"/>
      <c r="E468" s="164"/>
      <c r="F468" s="164"/>
      <c r="G468" s="180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</row>
    <row r="469" spans="1:25" ht="12.75">
      <c r="A469" s="164"/>
      <c r="B469" s="164"/>
      <c r="C469" s="164"/>
      <c r="D469" s="164"/>
      <c r="E469" s="164"/>
      <c r="F469" s="164"/>
      <c r="G469" s="180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</row>
    <row r="470" spans="1:25" ht="12.75">
      <c r="A470" s="164"/>
      <c r="B470" s="164"/>
      <c r="C470" s="164"/>
      <c r="D470" s="164"/>
      <c r="E470" s="164"/>
      <c r="F470" s="164"/>
      <c r="G470" s="180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</row>
    <row r="471" spans="1:25" ht="12.75">
      <c r="A471" s="164"/>
      <c r="B471" s="164"/>
      <c r="C471" s="164"/>
      <c r="D471" s="164"/>
      <c r="E471" s="164"/>
      <c r="F471" s="164"/>
      <c r="G471" s="180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</row>
    <row r="472" spans="1:25" ht="12.75">
      <c r="A472" s="164"/>
      <c r="B472" s="164"/>
      <c r="C472" s="164"/>
      <c r="D472" s="164"/>
      <c r="E472" s="164"/>
      <c r="F472" s="164"/>
      <c r="G472" s="180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</row>
    <row r="473" spans="1:25" ht="12.75">
      <c r="A473" s="164"/>
      <c r="B473" s="164"/>
      <c r="C473" s="164"/>
      <c r="D473" s="164"/>
      <c r="E473" s="164"/>
      <c r="F473" s="164"/>
      <c r="G473" s="180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</row>
    <row r="474" spans="1:25" ht="12.75">
      <c r="A474" s="164"/>
      <c r="B474" s="164"/>
      <c r="C474" s="164"/>
      <c r="D474" s="164"/>
      <c r="E474" s="164"/>
      <c r="F474" s="164"/>
      <c r="G474" s="180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</row>
    <row r="475" spans="1:25" ht="12.75">
      <c r="A475" s="164"/>
      <c r="B475" s="164"/>
      <c r="C475" s="164"/>
      <c r="D475" s="164"/>
      <c r="E475" s="164"/>
      <c r="F475" s="164"/>
      <c r="G475" s="180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</row>
    <row r="476" spans="1:25" ht="12.75">
      <c r="A476" s="164"/>
      <c r="B476" s="164"/>
      <c r="C476" s="164"/>
      <c r="D476" s="164"/>
      <c r="E476" s="164"/>
      <c r="F476" s="164"/>
      <c r="G476" s="180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</row>
    <row r="477" spans="1:25" ht="12.75">
      <c r="A477" s="164"/>
      <c r="B477" s="164"/>
      <c r="C477" s="164"/>
      <c r="D477" s="164"/>
      <c r="E477" s="164"/>
      <c r="F477" s="164"/>
      <c r="G477" s="180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</row>
    <row r="478" spans="1:25" ht="12.75">
      <c r="A478" s="164"/>
      <c r="B478" s="164"/>
      <c r="C478" s="164"/>
      <c r="D478" s="164"/>
      <c r="E478" s="164"/>
      <c r="F478" s="164"/>
      <c r="G478" s="180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</row>
    <row r="479" spans="1:25" ht="12.75">
      <c r="A479" s="164"/>
      <c r="B479" s="164"/>
      <c r="C479" s="164"/>
      <c r="D479" s="164"/>
      <c r="E479" s="164"/>
      <c r="F479" s="164"/>
      <c r="G479" s="180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</row>
    <row r="480" spans="1:25" ht="12.75">
      <c r="A480" s="164"/>
      <c r="B480" s="164"/>
      <c r="C480" s="164"/>
      <c r="D480" s="164"/>
      <c r="E480" s="164"/>
      <c r="F480" s="164"/>
      <c r="G480" s="180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</row>
    <row r="481" spans="1:25" ht="12.75">
      <c r="A481" s="164"/>
      <c r="B481" s="164"/>
      <c r="C481" s="164"/>
      <c r="D481" s="164"/>
      <c r="E481" s="164"/>
      <c r="F481" s="164"/>
      <c r="G481" s="180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</row>
    <row r="482" spans="1:25" ht="12.75">
      <c r="A482" s="164"/>
      <c r="B482" s="164"/>
      <c r="C482" s="164"/>
      <c r="D482" s="164"/>
      <c r="E482" s="164"/>
      <c r="F482" s="164"/>
      <c r="G482" s="180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</row>
    <row r="483" spans="1:25" ht="12.75">
      <c r="A483" s="164"/>
      <c r="B483" s="164"/>
      <c r="C483" s="164"/>
      <c r="D483" s="164"/>
      <c r="E483" s="164"/>
      <c r="F483" s="164"/>
      <c r="G483" s="180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</row>
    <row r="484" spans="1:25" ht="12.75">
      <c r="A484" s="164"/>
      <c r="B484" s="164"/>
      <c r="C484" s="164"/>
      <c r="D484" s="164"/>
      <c r="E484" s="164"/>
      <c r="F484" s="164"/>
      <c r="G484" s="180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</row>
    <row r="485" spans="1:25" ht="12.75">
      <c r="A485" s="164"/>
      <c r="B485" s="164"/>
      <c r="C485" s="164"/>
      <c r="D485" s="164"/>
      <c r="E485" s="164"/>
      <c r="F485" s="164"/>
      <c r="G485" s="180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</row>
    <row r="486" spans="1:25" ht="12.75">
      <c r="A486" s="164"/>
      <c r="B486" s="164"/>
      <c r="C486" s="164"/>
      <c r="D486" s="164"/>
      <c r="E486" s="164"/>
      <c r="F486" s="164"/>
      <c r="G486" s="180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</row>
    <row r="487" spans="1:25" ht="12.75">
      <c r="A487" s="164"/>
      <c r="B487" s="164"/>
      <c r="C487" s="164"/>
      <c r="D487" s="164"/>
      <c r="E487" s="164"/>
      <c r="F487" s="164"/>
      <c r="G487" s="180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</row>
    <row r="488" spans="1:25" ht="12.75">
      <c r="A488" s="164"/>
      <c r="B488" s="164"/>
      <c r="C488" s="164"/>
      <c r="D488" s="164"/>
      <c r="E488" s="164"/>
      <c r="F488" s="164"/>
      <c r="G488" s="180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</row>
    <row r="489" spans="1:25" ht="12.75">
      <c r="A489" s="164"/>
      <c r="B489" s="164"/>
      <c r="C489" s="164"/>
      <c r="D489" s="164"/>
      <c r="E489" s="164"/>
      <c r="F489" s="164"/>
      <c r="G489" s="180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</row>
    <row r="490" spans="1:25" ht="12.75">
      <c r="A490" s="164"/>
      <c r="B490" s="164"/>
      <c r="C490" s="164"/>
      <c r="D490" s="164"/>
      <c r="E490" s="164"/>
      <c r="F490" s="164"/>
      <c r="G490" s="180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</row>
    <row r="491" spans="1:25" ht="12.75">
      <c r="A491" s="164"/>
      <c r="B491" s="164"/>
      <c r="C491" s="164"/>
      <c r="D491" s="164"/>
      <c r="E491" s="164"/>
      <c r="F491" s="164"/>
      <c r="G491" s="180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</row>
    <row r="492" spans="1:25" ht="12.75">
      <c r="A492" s="164"/>
      <c r="B492" s="164"/>
      <c r="C492" s="164"/>
      <c r="D492" s="164"/>
      <c r="E492" s="164"/>
      <c r="F492" s="164"/>
      <c r="G492" s="180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</row>
    <row r="493" spans="1:25" ht="12.75">
      <c r="A493" s="164"/>
      <c r="B493" s="164"/>
      <c r="C493" s="164"/>
      <c r="D493" s="164"/>
      <c r="E493" s="164"/>
      <c r="F493" s="164"/>
      <c r="G493" s="180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</row>
    <row r="494" spans="1:25" ht="12.75">
      <c r="A494" s="164"/>
      <c r="B494" s="164"/>
      <c r="C494" s="164"/>
      <c r="D494" s="164"/>
      <c r="E494" s="164"/>
      <c r="F494" s="164"/>
      <c r="G494" s="180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</row>
    <row r="495" spans="1:25" ht="12.75">
      <c r="A495" s="164"/>
      <c r="B495" s="164"/>
      <c r="C495" s="164"/>
      <c r="D495" s="164"/>
      <c r="E495" s="164"/>
      <c r="F495" s="164"/>
      <c r="G495" s="180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</row>
    <row r="496" spans="1:25" ht="12.75">
      <c r="A496" s="164"/>
      <c r="B496" s="164"/>
      <c r="C496" s="164"/>
      <c r="D496" s="164"/>
      <c r="E496" s="164"/>
      <c r="F496" s="164"/>
      <c r="G496" s="180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</row>
    <row r="497" spans="1:25" ht="12.75">
      <c r="A497" s="164"/>
      <c r="B497" s="164"/>
      <c r="C497" s="164"/>
      <c r="D497" s="164"/>
      <c r="E497" s="164"/>
      <c r="F497" s="164"/>
      <c r="G497" s="180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</row>
    <row r="498" spans="1:25" ht="12.75">
      <c r="A498" s="164"/>
      <c r="B498" s="164"/>
      <c r="C498" s="164"/>
      <c r="D498" s="164"/>
      <c r="E498" s="164"/>
      <c r="F498" s="164"/>
      <c r="G498" s="180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</row>
    <row r="499" spans="1:25" ht="12.75">
      <c r="A499" s="164"/>
      <c r="B499" s="164"/>
      <c r="C499" s="164"/>
      <c r="D499" s="164"/>
      <c r="E499" s="164"/>
      <c r="F499" s="164"/>
      <c r="G499" s="180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</row>
    <row r="500" spans="1:25" ht="12.75">
      <c r="A500" s="164"/>
      <c r="B500" s="164"/>
      <c r="C500" s="164"/>
      <c r="D500" s="164"/>
      <c r="E500" s="164"/>
      <c r="F500" s="164"/>
      <c r="G500" s="180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</row>
    <row r="501" spans="1:25" ht="12.75">
      <c r="A501" s="164"/>
      <c r="B501" s="164"/>
      <c r="C501" s="164"/>
      <c r="D501" s="164"/>
      <c r="E501" s="164"/>
      <c r="F501" s="164"/>
      <c r="G501" s="180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</row>
    <row r="502" spans="1:25" ht="12.75">
      <c r="A502" s="164"/>
      <c r="B502" s="164"/>
      <c r="C502" s="164"/>
      <c r="D502" s="164"/>
      <c r="E502" s="164"/>
      <c r="F502" s="164"/>
      <c r="G502" s="180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</row>
    <row r="503" spans="1:25" ht="12.75">
      <c r="A503" s="164"/>
      <c r="B503" s="164"/>
      <c r="C503" s="164"/>
      <c r="D503" s="164"/>
      <c r="E503" s="164"/>
      <c r="F503" s="164"/>
      <c r="G503" s="180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</row>
    <row r="504" spans="1:25" ht="12.75">
      <c r="A504" s="164"/>
      <c r="B504" s="164"/>
      <c r="C504" s="164"/>
      <c r="D504" s="164"/>
      <c r="E504" s="164"/>
      <c r="F504" s="164"/>
      <c r="G504" s="180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</row>
    <row r="505" spans="1:25" ht="12.75">
      <c r="A505" s="164"/>
      <c r="B505" s="164"/>
      <c r="C505" s="164"/>
      <c r="D505" s="164"/>
      <c r="E505" s="164"/>
      <c r="F505" s="164"/>
      <c r="G505" s="180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</row>
    <row r="506" spans="1:25" ht="12.75">
      <c r="A506" s="164"/>
      <c r="B506" s="164"/>
      <c r="C506" s="164"/>
      <c r="D506" s="164"/>
      <c r="E506" s="164"/>
      <c r="F506" s="164"/>
      <c r="G506" s="180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</row>
    <row r="507" spans="1:25" ht="12.75">
      <c r="A507" s="164"/>
      <c r="B507" s="164"/>
      <c r="C507" s="164"/>
      <c r="D507" s="164"/>
      <c r="E507" s="164"/>
      <c r="F507" s="164"/>
      <c r="G507" s="180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</row>
    <row r="508" spans="1:25" ht="12.75">
      <c r="A508" s="164"/>
      <c r="B508" s="164"/>
      <c r="C508" s="164"/>
      <c r="D508" s="164"/>
      <c r="E508" s="164"/>
      <c r="F508" s="164"/>
      <c r="G508" s="180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</row>
    <row r="509" spans="1:25" ht="12.75">
      <c r="A509" s="164"/>
      <c r="B509" s="164"/>
      <c r="C509" s="164"/>
      <c r="D509" s="164"/>
      <c r="E509" s="164"/>
      <c r="F509" s="164"/>
      <c r="G509" s="180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</row>
    <row r="510" spans="1:25" ht="12.75">
      <c r="A510" s="164"/>
      <c r="B510" s="164"/>
      <c r="C510" s="164"/>
      <c r="D510" s="164"/>
      <c r="E510" s="164"/>
      <c r="F510" s="164"/>
      <c r="G510" s="180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</row>
    <row r="511" spans="1:25" ht="12.75">
      <c r="A511" s="164"/>
      <c r="B511" s="164"/>
      <c r="C511" s="164"/>
      <c r="D511" s="164"/>
      <c r="E511" s="164"/>
      <c r="F511" s="164"/>
      <c r="G511" s="180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</row>
    <row r="512" spans="1:25" ht="12.75">
      <c r="A512" s="164"/>
      <c r="B512" s="164"/>
      <c r="C512" s="164"/>
      <c r="D512" s="164"/>
      <c r="E512" s="164"/>
      <c r="F512" s="164"/>
      <c r="G512" s="180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</row>
    <row r="513" spans="1:25" ht="12.75">
      <c r="A513" s="164"/>
      <c r="B513" s="164"/>
      <c r="C513" s="164"/>
      <c r="D513" s="164"/>
      <c r="E513" s="164"/>
      <c r="F513" s="164"/>
      <c r="G513" s="180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</row>
    <row r="514" spans="1:25" ht="12.75">
      <c r="A514" s="164"/>
      <c r="B514" s="164"/>
      <c r="C514" s="164"/>
      <c r="D514" s="164"/>
      <c r="E514" s="164"/>
      <c r="F514" s="164"/>
      <c r="G514" s="180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</row>
    <row r="515" spans="1:25" ht="12.75">
      <c r="A515" s="164"/>
      <c r="B515" s="164"/>
      <c r="C515" s="164"/>
      <c r="D515" s="164"/>
      <c r="E515" s="164"/>
      <c r="F515" s="164"/>
      <c r="G515" s="180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</row>
    <row r="516" spans="1:25" ht="12.75">
      <c r="A516" s="164"/>
      <c r="B516" s="164"/>
      <c r="C516" s="164"/>
      <c r="D516" s="164"/>
      <c r="E516" s="164"/>
      <c r="F516" s="164"/>
      <c r="G516" s="180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</row>
    <row r="517" spans="1:25" ht="12.75">
      <c r="A517" s="164"/>
      <c r="B517" s="164"/>
      <c r="C517" s="164"/>
      <c r="D517" s="164"/>
      <c r="E517" s="164"/>
      <c r="F517" s="164"/>
      <c r="G517" s="180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</row>
    <row r="518" spans="1:25" ht="12.75">
      <c r="A518" s="164"/>
      <c r="B518" s="164"/>
      <c r="C518" s="164"/>
      <c r="D518" s="164"/>
      <c r="E518" s="164"/>
      <c r="F518" s="164"/>
      <c r="G518" s="180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</row>
    <row r="519" spans="1:25" ht="12.75">
      <c r="A519" s="164"/>
      <c r="B519" s="164"/>
      <c r="C519" s="164"/>
      <c r="D519" s="164"/>
      <c r="E519" s="164"/>
      <c r="F519" s="164"/>
      <c r="G519" s="180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</row>
    <row r="520" spans="1:25" ht="12.75">
      <c r="A520" s="164"/>
      <c r="B520" s="164"/>
      <c r="C520" s="164"/>
      <c r="D520" s="164"/>
      <c r="E520" s="164"/>
      <c r="F520" s="164"/>
      <c r="G520" s="180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</row>
    <row r="521" spans="1:25" ht="12.75">
      <c r="A521" s="164"/>
      <c r="B521" s="164"/>
      <c r="C521" s="164"/>
      <c r="D521" s="164"/>
      <c r="E521" s="164"/>
      <c r="F521" s="164"/>
      <c r="G521" s="180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</row>
    <row r="522" spans="1:25" ht="12.75">
      <c r="A522" s="164"/>
      <c r="B522" s="164"/>
      <c r="C522" s="164"/>
      <c r="D522" s="164"/>
      <c r="E522" s="164"/>
      <c r="F522" s="164"/>
      <c r="G522" s="180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</row>
    <row r="523" spans="1:25" ht="12.75">
      <c r="A523" s="164"/>
      <c r="B523" s="164"/>
      <c r="C523" s="164"/>
      <c r="D523" s="164"/>
      <c r="E523" s="164"/>
      <c r="F523" s="164"/>
      <c r="G523" s="180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</row>
    <row r="524" spans="1:25" ht="12.75">
      <c r="A524" s="164"/>
      <c r="B524" s="164"/>
      <c r="C524" s="164"/>
      <c r="D524" s="164"/>
      <c r="E524" s="164"/>
      <c r="F524" s="164"/>
      <c r="G524" s="180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</row>
    <row r="525" spans="1:25" ht="12.75">
      <c r="A525" s="164"/>
      <c r="B525" s="164"/>
      <c r="C525" s="164"/>
      <c r="D525" s="164"/>
      <c r="E525" s="164"/>
      <c r="F525" s="164"/>
      <c r="G525" s="180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</row>
    <row r="526" spans="1:25" ht="12.75">
      <c r="A526" s="164"/>
      <c r="B526" s="164"/>
      <c r="C526" s="164"/>
      <c r="D526" s="164"/>
      <c r="E526" s="164"/>
      <c r="F526" s="164"/>
      <c r="G526" s="180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</row>
    <row r="527" spans="1:25" ht="12.75">
      <c r="A527" s="164"/>
      <c r="B527" s="164"/>
      <c r="C527" s="164"/>
      <c r="D527" s="164"/>
      <c r="E527" s="164"/>
      <c r="F527" s="164"/>
      <c r="G527" s="180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</row>
    <row r="528" spans="1:25" ht="12.75">
      <c r="A528" s="164"/>
      <c r="B528" s="164"/>
      <c r="C528" s="164"/>
      <c r="D528" s="164"/>
      <c r="E528" s="164"/>
      <c r="F528" s="164"/>
      <c r="G528" s="180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</row>
    <row r="529" spans="1:25" ht="12.75">
      <c r="A529" s="164"/>
      <c r="B529" s="164"/>
      <c r="C529" s="164"/>
      <c r="D529" s="164"/>
      <c r="E529" s="164"/>
      <c r="F529" s="164"/>
      <c r="G529" s="180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</row>
    <row r="530" spans="1:25" ht="12.75">
      <c r="A530" s="164"/>
      <c r="B530" s="164"/>
      <c r="C530" s="164"/>
      <c r="D530" s="164"/>
      <c r="E530" s="164"/>
      <c r="F530" s="164"/>
      <c r="G530" s="180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</row>
    <row r="531" spans="1:25" ht="12.75">
      <c r="A531" s="164"/>
      <c r="B531" s="164"/>
      <c r="C531" s="164"/>
      <c r="D531" s="164"/>
      <c r="E531" s="164"/>
      <c r="F531" s="164"/>
      <c r="G531" s="180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</row>
    <row r="532" spans="1:25" ht="12.75">
      <c r="A532" s="164"/>
      <c r="B532" s="164"/>
      <c r="C532" s="164"/>
      <c r="D532" s="164"/>
      <c r="E532" s="164"/>
      <c r="F532" s="164"/>
      <c r="G532" s="180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</row>
    <row r="533" spans="1:25" ht="12.75">
      <c r="A533" s="164"/>
      <c r="B533" s="164"/>
      <c r="C533" s="164"/>
      <c r="D533" s="164"/>
      <c r="E533" s="164"/>
      <c r="F533" s="164"/>
      <c r="G533" s="180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</row>
    <row r="534" spans="1:25" ht="12.75">
      <c r="A534" s="164"/>
      <c r="B534" s="164"/>
      <c r="C534" s="164"/>
      <c r="D534" s="164"/>
      <c r="E534" s="164"/>
      <c r="F534" s="164"/>
      <c r="G534" s="180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</row>
    <row r="535" spans="1:25" ht="12.75">
      <c r="A535" s="164"/>
      <c r="B535" s="164"/>
      <c r="C535" s="164"/>
      <c r="D535" s="164"/>
      <c r="E535" s="164"/>
      <c r="F535" s="164"/>
      <c r="G535" s="180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</row>
    <row r="536" spans="1:25" ht="12.75">
      <c r="A536" s="164"/>
      <c r="B536" s="164"/>
      <c r="C536" s="164"/>
      <c r="D536" s="164"/>
      <c r="E536" s="164"/>
      <c r="F536" s="164"/>
      <c r="G536" s="180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</row>
    <row r="537" spans="1:25" ht="12.75">
      <c r="A537" s="164"/>
      <c r="B537" s="164"/>
      <c r="C537" s="164"/>
      <c r="D537" s="164"/>
      <c r="E537" s="164"/>
      <c r="F537" s="164"/>
      <c r="G537" s="180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</row>
    <row r="538" spans="1:25" ht="12.75">
      <c r="A538" s="164"/>
      <c r="B538" s="164"/>
      <c r="C538" s="164"/>
      <c r="D538" s="164"/>
      <c r="E538" s="164"/>
      <c r="F538" s="164"/>
      <c r="G538" s="180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</row>
    <row r="539" spans="1:25" ht="12.75">
      <c r="A539" s="164"/>
      <c r="B539" s="164"/>
      <c r="C539" s="164"/>
      <c r="D539" s="164"/>
      <c r="E539" s="164"/>
      <c r="F539" s="164"/>
      <c r="G539" s="180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</row>
    <row r="540" spans="1:25" ht="12.75">
      <c r="A540" s="164"/>
      <c r="B540" s="164"/>
      <c r="C540" s="164"/>
      <c r="D540" s="164"/>
      <c r="E540" s="164"/>
      <c r="F540" s="164"/>
      <c r="G540" s="180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</row>
    <row r="541" spans="1:25" ht="12.75">
      <c r="A541" s="164"/>
      <c r="B541" s="164"/>
      <c r="C541" s="164"/>
      <c r="D541" s="164"/>
      <c r="E541" s="164"/>
      <c r="F541" s="164"/>
      <c r="G541" s="180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</row>
    <row r="542" spans="1:25" ht="12.75">
      <c r="A542" s="164"/>
      <c r="B542" s="164"/>
      <c r="C542" s="164"/>
      <c r="D542" s="164"/>
      <c r="E542" s="164"/>
      <c r="F542" s="164"/>
      <c r="G542" s="180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</row>
    <row r="543" spans="1:25" ht="12.75">
      <c r="A543" s="164"/>
      <c r="B543" s="164"/>
      <c r="C543" s="164"/>
      <c r="D543" s="164"/>
      <c r="E543" s="164"/>
      <c r="F543" s="164"/>
      <c r="G543" s="180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</row>
    <row r="544" spans="1:25" ht="12.75">
      <c r="A544" s="164"/>
      <c r="B544" s="164"/>
      <c r="C544" s="164"/>
      <c r="D544" s="164"/>
      <c r="E544" s="164"/>
      <c r="F544" s="164"/>
      <c r="G544" s="180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</row>
    <row r="545" spans="1:25" ht="12.75">
      <c r="A545" s="164"/>
      <c r="B545" s="164"/>
      <c r="C545" s="164"/>
      <c r="D545" s="164"/>
      <c r="E545" s="164"/>
      <c r="F545" s="164"/>
      <c r="G545" s="180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</row>
    <row r="546" spans="1:25" ht="12.75">
      <c r="A546" s="164"/>
      <c r="B546" s="164"/>
      <c r="C546" s="164"/>
      <c r="D546" s="164"/>
      <c r="E546" s="164"/>
      <c r="F546" s="164"/>
      <c r="G546" s="180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</row>
    <row r="547" spans="1:25" ht="12.75">
      <c r="A547" s="164"/>
      <c r="B547" s="164"/>
      <c r="C547" s="164"/>
      <c r="D547" s="164"/>
      <c r="E547" s="164"/>
      <c r="F547" s="164"/>
      <c r="G547" s="180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</row>
    <row r="548" spans="1:25" ht="12.75">
      <c r="A548" s="164"/>
      <c r="B548" s="164"/>
      <c r="C548" s="164"/>
      <c r="D548" s="164"/>
      <c r="E548" s="164"/>
      <c r="F548" s="164"/>
      <c r="G548" s="180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</row>
    <row r="549" spans="1:25" ht="12.75">
      <c r="A549" s="164"/>
      <c r="B549" s="164"/>
      <c r="C549" s="164"/>
      <c r="D549" s="164"/>
      <c r="E549" s="164"/>
      <c r="F549" s="164"/>
      <c r="G549" s="180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</row>
    <row r="550" spans="1:25" ht="12.75">
      <c r="A550" s="164"/>
      <c r="B550" s="164"/>
      <c r="C550" s="164"/>
      <c r="D550" s="164"/>
      <c r="E550" s="164"/>
      <c r="F550" s="164"/>
      <c r="G550" s="180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</row>
    <row r="551" spans="1:25" ht="12.75">
      <c r="A551" s="164"/>
      <c r="B551" s="164"/>
      <c r="C551" s="164"/>
      <c r="D551" s="164"/>
      <c r="E551" s="164"/>
      <c r="F551" s="164"/>
      <c r="G551" s="180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</row>
    <row r="552" spans="1:25" ht="12.75">
      <c r="A552" s="164"/>
      <c r="B552" s="164"/>
      <c r="C552" s="164"/>
      <c r="D552" s="164"/>
      <c r="E552" s="164"/>
      <c r="F552" s="164"/>
      <c r="G552" s="180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</row>
    <row r="553" spans="1:25" ht="12.75">
      <c r="A553" s="164"/>
      <c r="B553" s="164"/>
      <c r="C553" s="164"/>
      <c r="D553" s="164"/>
      <c r="E553" s="164"/>
      <c r="F553" s="164"/>
      <c r="G553" s="180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</row>
    <row r="554" spans="1:25" ht="12.75">
      <c r="A554" s="164"/>
      <c r="B554" s="164"/>
      <c r="C554" s="164"/>
      <c r="D554" s="164"/>
      <c r="E554" s="164"/>
      <c r="F554" s="164"/>
      <c r="G554" s="180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</row>
    <row r="555" spans="1:25" ht="12.75">
      <c r="A555" s="164"/>
      <c r="B555" s="164"/>
      <c r="C555" s="164"/>
      <c r="D555" s="164"/>
      <c r="E555" s="164"/>
      <c r="F555" s="164"/>
      <c r="G555" s="180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</row>
    <row r="556" spans="1:25" ht="12.75">
      <c r="A556" s="164"/>
      <c r="B556" s="164"/>
      <c r="C556" s="164"/>
      <c r="D556" s="164"/>
      <c r="E556" s="164"/>
      <c r="F556" s="164"/>
      <c r="G556" s="180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</row>
    <row r="557" spans="1:25" ht="12.75">
      <c r="A557" s="164"/>
      <c r="B557" s="164"/>
      <c r="C557" s="164"/>
      <c r="D557" s="164"/>
      <c r="E557" s="164"/>
      <c r="F557" s="164"/>
      <c r="G557" s="180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</row>
    <row r="558" spans="1:25" ht="12.75">
      <c r="A558" s="164"/>
      <c r="B558" s="164"/>
      <c r="C558" s="164"/>
      <c r="D558" s="164"/>
      <c r="E558" s="164"/>
      <c r="F558" s="164"/>
      <c r="G558" s="180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</row>
    <row r="559" spans="1:25" ht="12.75">
      <c r="A559" s="164"/>
      <c r="B559" s="164"/>
      <c r="C559" s="164"/>
      <c r="D559" s="164"/>
      <c r="E559" s="164"/>
      <c r="F559" s="164"/>
      <c r="G559" s="180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</row>
    <row r="560" spans="1:25" ht="12.75">
      <c r="A560" s="164"/>
      <c r="B560" s="164"/>
      <c r="C560" s="164"/>
      <c r="D560" s="164"/>
      <c r="E560" s="164"/>
      <c r="F560" s="164"/>
      <c r="G560" s="180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</row>
    <row r="561" spans="1:25" ht="12.75">
      <c r="A561" s="164"/>
      <c r="B561" s="164"/>
      <c r="C561" s="164"/>
      <c r="D561" s="164"/>
      <c r="E561" s="164"/>
      <c r="F561" s="164"/>
      <c r="G561" s="180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</row>
    <row r="562" spans="1:25" ht="12.75">
      <c r="A562" s="164"/>
      <c r="B562" s="164"/>
      <c r="C562" s="164"/>
      <c r="D562" s="164"/>
      <c r="E562" s="164"/>
      <c r="F562" s="164"/>
      <c r="G562" s="180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</row>
    <row r="563" spans="1:25" ht="12.75">
      <c r="A563" s="164"/>
      <c r="B563" s="164"/>
      <c r="C563" s="164"/>
      <c r="D563" s="164"/>
      <c r="E563" s="164"/>
      <c r="F563" s="164"/>
      <c r="G563" s="180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</row>
    <row r="564" spans="1:25" ht="12.75">
      <c r="A564" s="164"/>
      <c r="B564" s="164"/>
      <c r="C564" s="164"/>
      <c r="D564" s="164"/>
      <c r="E564" s="164"/>
      <c r="F564" s="164"/>
      <c r="G564" s="180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</row>
    <row r="565" spans="1:25" ht="12.75">
      <c r="A565" s="164"/>
      <c r="B565" s="164"/>
      <c r="C565" s="164"/>
      <c r="D565" s="164"/>
      <c r="E565" s="164"/>
      <c r="F565" s="164"/>
      <c r="G565" s="180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</row>
    <row r="566" spans="1:25" ht="12.75">
      <c r="A566" s="164"/>
      <c r="B566" s="164"/>
      <c r="C566" s="164"/>
      <c r="D566" s="164"/>
      <c r="E566" s="164"/>
      <c r="F566" s="164"/>
      <c r="G566" s="180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</row>
    <row r="567" spans="1:25" ht="12.75">
      <c r="A567" s="164"/>
      <c r="B567" s="164"/>
      <c r="C567" s="164"/>
      <c r="D567" s="164"/>
      <c r="E567" s="164"/>
      <c r="F567" s="164"/>
      <c r="G567" s="180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</row>
    <row r="568" spans="1:25" ht="12.75">
      <c r="A568" s="164"/>
      <c r="B568" s="164"/>
      <c r="C568" s="164"/>
      <c r="D568" s="164"/>
      <c r="E568" s="164"/>
      <c r="F568" s="164"/>
      <c r="G568" s="180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</row>
    <row r="569" spans="1:25" ht="12.75">
      <c r="A569" s="164"/>
      <c r="B569" s="164"/>
      <c r="C569" s="164"/>
      <c r="D569" s="164"/>
      <c r="E569" s="164"/>
      <c r="F569" s="164"/>
      <c r="G569" s="180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</row>
    <row r="570" spans="1:25" ht="12.75">
      <c r="A570" s="164"/>
      <c r="B570" s="164"/>
      <c r="C570" s="164"/>
      <c r="D570" s="164"/>
      <c r="E570" s="164"/>
      <c r="F570" s="164"/>
      <c r="G570" s="180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</row>
    <row r="571" spans="1:25" ht="12.75">
      <c r="A571" s="164"/>
      <c r="B571" s="164"/>
      <c r="C571" s="164"/>
      <c r="D571" s="164"/>
      <c r="E571" s="164"/>
      <c r="F571" s="164"/>
      <c r="G571" s="180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</row>
    <row r="572" spans="1:25" ht="12.75">
      <c r="A572" s="164"/>
      <c r="B572" s="164"/>
      <c r="C572" s="164"/>
      <c r="D572" s="164"/>
      <c r="E572" s="164"/>
      <c r="F572" s="164"/>
      <c r="G572" s="180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</row>
    <row r="573" spans="1:25" ht="12.75">
      <c r="A573" s="164"/>
      <c r="B573" s="164"/>
      <c r="C573" s="164"/>
      <c r="D573" s="164"/>
      <c r="E573" s="164"/>
      <c r="F573" s="164"/>
      <c r="G573" s="180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</row>
    <row r="574" spans="1:25" ht="12.75">
      <c r="A574" s="164"/>
      <c r="B574" s="164"/>
      <c r="C574" s="164"/>
      <c r="D574" s="164"/>
      <c r="E574" s="164"/>
      <c r="F574" s="164"/>
      <c r="G574" s="180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</row>
    <row r="575" spans="1:25" ht="12.75">
      <c r="A575" s="164"/>
      <c r="B575" s="164"/>
      <c r="C575" s="164"/>
      <c r="D575" s="164"/>
      <c r="E575" s="164"/>
      <c r="F575" s="164"/>
      <c r="G575" s="180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</row>
    <row r="576" spans="1:25" ht="12.75">
      <c r="A576" s="164"/>
      <c r="B576" s="164"/>
      <c r="C576" s="164"/>
      <c r="D576" s="164"/>
      <c r="E576" s="164"/>
      <c r="F576" s="164"/>
      <c r="G576" s="180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</row>
    <row r="577" spans="1:25" ht="12.75">
      <c r="A577" s="164"/>
      <c r="B577" s="164"/>
      <c r="C577" s="164"/>
      <c r="D577" s="164"/>
      <c r="E577" s="164"/>
      <c r="F577" s="164"/>
      <c r="G577" s="180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</row>
    <row r="578" spans="1:25" ht="12.75">
      <c r="A578" s="164"/>
      <c r="B578" s="164"/>
      <c r="C578" s="164"/>
      <c r="D578" s="164"/>
      <c r="E578" s="164"/>
      <c r="F578" s="164"/>
      <c r="G578" s="180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</row>
    <row r="579" spans="1:25" ht="12.75">
      <c r="A579" s="164"/>
      <c r="B579" s="164"/>
      <c r="C579" s="164"/>
      <c r="D579" s="164"/>
      <c r="E579" s="164"/>
      <c r="F579" s="164"/>
      <c r="G579" s="180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</row>
    <row r="580" spans="1:25" ht="12.75">
      <c r="A580" s="164"/>
      <c r="B580" s="164"/>
      <c r="C580" s="164"/>
      <c r="D580" s="164"/>
      <c r="E580" s="164"/>
      <c r="F580" s="164"/>
      <c r="G580" s="180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</row>
    <row r="581" spans="1:25" ht="12.75">
      <c r="A581" s="164"/>
      <c r="B581" s="164"/>
      <c r="C581" s="164"/>
      <c r="D581" s="164"/>
      <c r="E581" s="164"/>
      <c r="F581" s="164"/>
      <c r="G581" s="180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</row>
    <row r="582" spans="1:25" ht="12.75">
      <c r="A582" s="164"/>
      <c r="B582" s="164"/>
      <c r="C582" s="164"/>
      <c r="D582" s="164"/>
      <c r="E582" s="164"/>
      <c r="F582" s="164"/>
      <c r="G582" s="180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</row>
    <row r="583" spans="1:25" ht="12.75">
      <c r="A583" s="164"/>
      <c r="B583" s="164"/>
      <c r="C583" s="164"/>
      <c r="D583" s="164"/>
      <c r="E583" s="164"/>
      <c r="F583" s="164"/>
      <c r="G583" s="180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</row>
    <row r="584" spans="1:25" ht="12.75">
      <c r="A584" s="164"/>
      <c r="B584" s="164"/>
      <c r="C584" s="164"/>
      <c r="D584" s="164"/>
      <c r="E584" s="164"/>
      <c r="F584" s="164"/>
      <c r="G584" s="180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</row>
    <row r="585" spans="1:25" ht="12.75">
      <c r="A585" s="164"/>
      <c r="B585" s="164"/>
      <c r="C585" s="164"/>
      <c r="D585" s="164"/>
      <c r="E585" s="164"/>
      <c r="F585" s="164"/>
      <c r="G585" s="180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</row>
    <row r="586" spans="1:25" ht="12.75">
      <c r="A586" s="164"/>
      <c r="B586" s="164"/>
      <c r="C586" s="164"/>
      <c r="D586" s="164"/>
      <c r="E586" s="164"/>
      <c r="F586" s="164"/>
      <c r="G586" s="180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</row>
    <row r="587" spans="1:25" ht="12.75">
      <c r="A587" s="164"/>
      <c r="B587" s="164"/>
      <c r="C587" s="164"/>
      <c r="D587" s="164"/>
      <c r="E587" s="164"/>
      <c r="F587" s="164"/>
      <c r="G587" s="180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</row>
    <row r="588" spans="1:25" ht="12.75">
      <c r="A588" s="164"/>
      <c r="B588" s="164"/>
      <c r="C588" s="164"/>
      <c r="D588" s="164"/>
      <c r="E588" s="164"/>
      <c r="F588" s="164"/>
      <c r="G588" s="180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</row>
    <row r="589" spans="1:25" ht="12.75">
      <c r="A589" s="164"/>
      <c r="B589" s="164"/>
      <c r="C589" s="164"/>
      <c r="D589" s="164"/>
      <c r="E589" s="164"/>
      <c r="F589" s="164"/>
      <c r="G589" s="180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</row>
    <row r="590" spans="1:25" ht="12.75">
      <c r="A590" s="164"/>
      <c r="B590" s="164"/>
      <c r="C590" s="164"/>
      <c r="D590" s="164"/>
      <c r="E590" s="164"/>
      <c r="F590" s="164"/>
      <c r="G590" s="180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</row>
    <row r="591" spans="1:25" ht="12.75">
      <c r="A591" s="164"/>
      <c r="B591" s="164"/>
      <c r="C591" s="164"/>
      <c r="D591" s="164"/>
      <c r="E591" s="164"/>
      <c r="F591" s="164"/>
      <c r="G591" s="180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</row>
    <row r="592" spans="1:25" ht="12.75">
      <c r="A592" s="164"/>
      <c r="B592" s="164"/>
      <c r="C592" s="164"/>
      <c r="D592" s="164"/>
      <c r="E592" s="164"/>
      <c r="F592" s="164"/>
      <c r="G592" s="180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</row>
    <row r="593" spans="1:25" ht="12.75">
      <c r="A593" s="164"/>
      <c r="B593" s="164"/>
      <c r="C593" s="164"/>
      <c r="D593" s="164"/>
      <c r="E593" s="164"/>
      <c r="F593" s="164"/>
      <c r="G593" s="180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</row>
    <row r="594" spans="1:25" ht="12.75">
      <c r="A594" s="164"/>
      <c r="B594" s="164"/>
      <c r="C594" s="164"/>
      <c r="D594" s="164"/>
      <c r="E594" s="164"/>
      <c r="F594" s="164"/>
      <c r="G594" s="180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</row>
    <row r="595" spans="1:25" ht="12.75">
      <c r="A595" s="164"/>
      <c r="B595" s="164"/>
      <c r="C595" s="164"/>
      <c r="D595" s="164"/>
      <c r="E595" s="164"/>
      <c r="F595" s="164"/>
      <c r="G595" s="180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</row>
    <row r="596" spans="1:25" ht="12.75">
      <c r="A596" s="164"/>
      <c r="B596" s="164"/>
      <c r="C596" s="164"/>
      <c r="D596" s="164"/>
      <c r="E596" s="164"/>
      <c r="F596" s="164"/>
      <c r="G596" s="180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</row>
    <row r="597" spans="1:25" ht="12.75">
      <c r="A597" s="164"/>
      <c r="B597" s="164"/>
      <c r="C597" s="164"/>
      <c r="D597" s="164"/>
      <c r="E597" s="164"/>
      <c r="F597" s="164"/>
      <c r="G597" s="180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</row>
    <row r="598" spans="1:25" ht="12.75">
      <c r="A598" s="164"/>
      <c r="B598" s="164"/>
      <c r="C598" s="164"/>
      <c r="D598" s="164"/>
      <c r="E598" s="164"/>
      <c r="F598" s="164"/>
      <c r="G598" s="180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</row>
    <row r="599" spans="1:25" ht="12.75">
      <c r="A599" s="164"/>
      <c r="B599" s="164"/>
      <c r="C599" s="164"/>
      <c r="D599" s="164"/>
      <c r="E599" s="164"/>
      <c r="F599" s="164"/>
      <c r="G599" s="180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</row>
    <row r="600" spans="1:25" ht="12.75">
      <c r="A600" s="164"/>
      <c r="B600" s="164"/>
      <c r="C600" s="164"/>
      <c r="D600" s="164"/>
      <c r="E600" s="164"/>
      <c r="F600" s="164"/>
      <c r="G600" s="180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</row>
    <row r="601" spans="1:25" ht="12.75">
      <c r="A601" s="164"/>
      <c r="B601" s="164"/>
      <c r="C601" s="164"/>
      <c r="D601" s="164"/>
      <c r="E601" s="164"/>
      <c r="F601" s="164"/>
      <c r="G601" s="180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</row>
    <row r="602" spans="1:25" ht="12.75">
      <c r="A602" s="164"/>
      <c r="B602" s="164"/>
      <c r="C602" s="164"/>
      <c r="D602" s="164"/>
      <c r="E602" s="164"/>
      <c r="F602" s="164"/>
      <c r="G602" s="180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</row>
    <row r="603" spans="1:25" ht="12.75">
      <c r="A603" s="164"/>
      <c r="B603" s="164"/>
      <c r="C603" s="164"/>
      <c r="D603" s="164"/>
      <c r="E603" s="164"/>
      <c r="F603" s="164"/>
      <c r="G603" s="180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</row>
    <row r="604" spans="1:25" ht="12.75">
      <c r="A604" s="164"/>
      <c r="B604" s="164"/>
      <c r="C604" s="164"/>
      <c r="D604" s="164"/>
      <c r="E604" s="164"/>
      <c r="F604" s="164"/>
      <c r="G604" s="180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</row>
    <row r="605" spans="1:25" ht="12.75">
      <c r="A605" s="164"/>
      <c r="B605" s="164"/>
      <c r="C605" s="164"/>
      <c r="D605" s="164"/>
      <c r="E605" s="164"/>
      <c r="F605" s="164"/>
      <c r="G605" s="180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1:25" ht="12.75">
      <c r="A606" s="164"/>
      <c r="B606" s="164"/>
      <c r="C606" s="164"/>
      <c r="D606" s="164"/>
      <c r="E606" s="164"/>
      <c r="F606" s="164"/>
      <c r="G606" s="180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1:25" ht="12.75">
      <c r="A607" s="164"/>
      <c r="B607" s="164"/>
      <c r="C607" s="164"/>
      <c r="D607" s="164"/>
      <c r="E607" s="164"/>
      <c r="F607" s="164"/>
      <c r="G607" s="180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1:25" ht="12.75">
      <c r="A608" s="164"/>
      <c r="B608" s="164"/>
      <c r="C608" s="164"/>
      <c r="D608" s="164"/>
      <c r="E608" s="164"/>
      <c r="F608" s="164"/>
      <c r="G608" s="180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1:25" ht="12.75">
      <c r="A609" s="164"/>
      <c r="B609" s="164"/>
      <c r="C609" s="164"/>
      <c r="D609" s="164"/>
      <c r="E609" s="164"/>
      <c r="F609" s="164"/>
      <c r="G609" s="180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1:25" ht="12.75">
      <c r="A610" s="164"/>
      <c r="B610" s="164"/>
      <c r="C610" s="164"/>
      <c r="D610" s="164"/>
      <c r="E610" s="164"/>
      <c r="F610" s="164"/>
      <c r="G610" s="180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1:25" ht="12.75">
      <c r="A611" s="164"/>
      <c r="B611" s="164"/>
      <c r="C611" s="164"/>
      <c r="D611" s="164"/>
      <c r="E611" s="164"/>
      <c r="F611" s="164"/>
      <c r="G611" s="180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1:25" ht="12.75">
      <c r="A612" s="164"/>
      <c r="B612" s="164"/>
      <c r="C612" s="164"/>
      <c r="D612" s="164"/>
      <c r="E612" s="164"/>
      <c r="F612" s="164"/>
      <c r="G612" s="180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1:25" ht="12.75">
      <c r="A613" s="164"/>
      <c r="B613" s="164"/>
      <c r="C613" s="164"/>
      <c r="D613" s="164"/>
      <c r="E613" s="164"/>
      <c r="F613" s="164"/>
      <c r="G613" s="180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1:25" ht="12.75">
      <c r="A614" s="164"/>
      <c r="B614" s="164"/>
      <c r="C614" s="164"/>
      <c r="D614" s="164"/>
      <c r="E614" s="164"/>
      <c r="F614" s="164"/>
      <c r="G614" s="180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1:25" ht="12.75">
      <c r="A615" s="164"/>
      <c r="B615" s="164"/>
      <c r="C615" s="164"/>
      <c r="D615" s="164"/>
      <c r="E615" s="164"/>
      <c r="F615" s="164"/>
      <c r="G615" s="180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1:25" ht="12.75">
      <c r="A616" s="164"/>
      <c r="B616" s="164"/>
      <c r="C616" s="164"/>
      <c r="D616" s="164"/>
      <c r="E616" s="164"/>
      <c r="F616" s="164"/>
      <c r="G616" s="180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1:25" ht="12.75">
      <c r="A617" s="164"/>
      <c r="B617" s="164"/>
      <c r="C617" s="164"/>
      <c r="D617" s="164"/>
      <c r="E617" s="164"/>
      <c r="F617" s="164"/>
      <c r="G617" s="180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1:25" ht="12.75">
      <c r="A618" s="164"/>
      <c r="B618" s="164"/>
      <c r="C618" s="164"/>
      <c r="D618" s="164"/>
      <c r="E618" s="164"/>
      <c r="F618" s="164"/>
      <c r="G618" s="180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1:25" ht="12.75">
      <c r="A619" s="164"/>
      <c r="B619" s="164"/>
      <c r="C619" s="164"/>
      <c r="D619" s="164"/>
      <c r="E619" s="164"/>
      <c r="F619" s="164"/>
      <c r="G619" s="180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1:25" ht="12.75">
      <c r="A620" s="164"/>
      <c r="B620" s="164"/>
      <c r="C620" s="164"/>
      <c r="D620" s="164"/>
      <c r="E620" s="164"/>
      <c r="F620" s="164"/>
      <c r="G620" s="180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1:25" ht="12.75">
      <c r="A621" s="164"/>
      <c r="B621" s="164"/>
      <c r="C621" s="164"/>
      <c r="D621" s="164"/>
      <c r="E621" s="164"/>
      <c r="F621" s="164"/>
      <c r="G621" s="180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1:25" ht="12.75">
      <c r="A622" s="164"/>
      <c r="B622" s="164"/>
      <c r="C622" s="164"/>
      <c r="D622" s="164"/>
      <c r="E622" s="164"/>
      <c r="F622" s="164"/>
      <c r="G622" s="180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1:25" ht="12.75">
      <c r="A623" s="164"/>
      <c r="B623" s="164"/>
      <c r="C623" s="164"/>
      <c r="D623" s="164"/>
      <c r="E623" s="164"/>
      <c r="F623" s="164"/>
      <c r="G623" s="180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1:25" ht="12.75">
      <c r="A624" s="164"/>
      <c r="B624" s="164"/>
      <c r="C624" s="164"/>
      <c r="D624" s="164"/>
      <c r="E624" s="164"/>
      <c r="F624" s="164"/>
      <c r="G624" s="180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1:25" ht="12.75">
      <c r="A625" s="164"/>
      <c r="B625" s="164"/>
      <c r="C625" s="164"/>
      <c r="D625" s="164"/>
      <c r="E625" s="164"/>
      <c r="F625" s="164"/>
      <c r="G625" s="180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1:25" ht="12.75">
      <c r="A626" s="164"/>
      <c r="B626" s="164"/>
      <c r="C626" s="164"/>
      <c r="D626" s="164"/>
      <c r="E626" s="164"/>
      <c r="F626" s="164"/>
      <c r="G626" s="180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1:25" ht="12.75">
      <c r="A627" s="164"/>
      <c r="B627" s="164"/>
      <c r="C627" s="164"/>
      <c r="D627" s="164"/>
      <c r="E627" s="164"/>
      <c r="F627" s="164"/>
      <c r="G627" s="180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1:25" ht="12.75">
      <c r="A628" s="164"/>
      <c r="B628" s="164"/>
      <c r="C628" s="164"/>
      <c r="D628" s="164"/>
      <c r="E628" s="164"/>
      <c r="F628" s="164"/>
      <c r="G628" s="180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1:25" ht="12.75">
      <c r="A629" s="164"/>
      <c r="B629" s="164"/>
      <c r="C629" s="164"/>
      <c r="D629" s="164"/>
      <c r="E629" s="164"/>
      <c r="F629" s="164"/>
      <c r="G629" s="180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1:25" ht="12.75">
      <c r="A630" s="164"/>
      <c r="B630" s="164"/>
      <c r="C630" s="164"/>
      <c r="D630" s="164"/>
      <c r="E630" s="164"/>
      <c r="F630" s="164"/>
      <c r="G630" s="180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1:25" ht="12.75">
      <c r="A631" s="164"/>
      <c r="B631" s="164"/>
      <c r="C631" s="164"/>
      <c r="D631" s="164"/>
      <c r="E631" s="164"/>
      <c r="F631" s="164"/>
      <c r="G631" s="180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1:25" ht="12.75">
      <c r="A632" s="164"/>
      <c r="B632" s="164"/>
      <c r="C632" s="164"/>
      <c r="D632" s="164"/>
      <c r="E632" s="164"/>
      <c r="F632" s="164"/>
      <c r="G632" s="180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1:25" ht="12.75">
      <c r="A633" s="164"/>
      <c r="B633" s="164"/>
      <c r="C633" s="164"/>
      <c r="D633" s="164"/>
      <c r="E633" s="164"/>
      <c r="F633" s="164"/>
      <c r="G633" s="180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1:25" ht="12.75">
      <c r="A634" s="164"/>
      <c r="B634" s="164"/>
      <c r="C634" s="164"/>
      <c r="D634" s="164"/>
      <c r="E634" s="164"/>
      <c r="F634" s="164"/>
      <c r="G634" s="180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1:25" ht="12.75">
      <c r="A635" s="164"/>
      <c r="B635" s="164"/>
      <c r="C635" s="164"/>
      <c r="D635" s="164"/>
      <c r="E635" s="164"/>
      <c r="F635" s="164"/>
      <c r="G635" s="180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1:25" ht="12.75">
      <c r="A636" s="164"/>
      <c r="B636" s="164"/>
      <c r="C636" s="164"/>
      <c r="D636" s="164"/>
      <c r="E636" s="164"/>
      <c r="F636" s="164"/>
      <c r="G636" s="180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1:25" ht="12.75">
      <c r="A637" s="164"/>
      <c r="B637" s="164"/>
      <c r="C637" s="164"/>
      <c r="D637" s="164"/>
      <c r="E637" s="164"/>
      <c r="F637" s="164"/>
      <c r="G637" s="180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1:25" ht="12.75">
      <c r="A638" s="164"/>
      <c r="B638" s="164"/>
      <c r="C638" s="164"/>
      <c r="D638" s="164"/>
      <c r="E638" s="164"/>
      <c r="F638" s="164"/>
      <c r="G638" s="180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1:25" ht="12.75">
      <c r="A639" s="164"/>
      <c r="B639" s="164"/>
      <c r="C639" s="164"/>
      <c r="D639" s="164"/>
      <c r="E639" s="164"/>
      <c r="F639" s="164"/>
      <c r="G639" s="180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1:25" ht="12.75">
      <c r="A640" s="164"/>
      <c r="B640" s="164"/>
      <c r="C640" s="164"/>
      <c r="D640" s="164"/>
      <c r="E640" s="164"/>
      <c r="F640" s="164"/>
      <c r="G640" s="180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1:25" ht="12.75">
      <c r="A641" s="164"/>
      <c r="B641" s="164"/>
      <c r="C641" s="164"/>
      <c r="D641" s="164"/>
      <c r="E641" s="164"/>
      <c r="F641" s="164"/>
      <c r="G641" s="180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1:25" ht="12.75">
      <c r="A642" s="164"/>
      <c r="B642" s="164"/>
      <c r="C642" s="164"/>
      <c r="D642" s="164"/>
      <c r="E642" s="164"/>
      <c r="F642" s="164"/>
      <c r="G642" s="180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1:25" ht="12.75">
      <c r="A643" s="164"/>
      <c r="B643" s="164"/>
      <c r="C643" s="164"/>
      <c r="D643" s="164"/>
      <c r="E643" s="164"/>
      <c r="F643" s="164"/>
      <c r="G643" s="180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1:25" ht="12.75">
      <c r="A644" s="164"/>
      <c r="B644" s="164"/>
      <c r="C644" s="164"/>
      <c r="D644" s="164"/>
      <c r="E644" s="164"/>
      <c r="F644" s="164"/>
      <c r="G644" s="180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1:25" ht="12.75">
      <c r="A645" s="164"/>
      <c r="B645" s="164"/>
      <c r="C645" s="164"/>
      <c r="D645" s="164"/>
      <c r="E645" s="164"/>
      <c r="F645" s="164"/>
      <c r="G645" s="180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1:25" ht="12.75">
      <c r="A646" s="164"/>
      <c r="B646" s="164"/>
      <c r="C646" s="164"/>
      <c r="D646" s="164"/>
      <c r="E646" s="164"/>
      <c r="F646" s="164"/>
      <c r="G646" s="180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1:25" ht="12.75">
      <c r="A647" s="164"/>
      <c r="B647" s="164"/>
      <c r="C647" s="164"/>
      <c r="D647" s="164"/>
      <c r="E647" s="164"/>
      <c r="F647" s="164"/>
      <c r="G647" s="180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1:25" ht="12.75">
      <c r="A648" s="164"/>
      <c r="B648" s="164"/>
      <c r="C648" s="164"/>
      <c r="D648" s="164"/>
      <c r="E648" s="164"/>
      <c r="F648" s="164"/>
      <c r="G648" s="180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1:25" ht="12.75">
      <c r="A649" s="164"/>
      <c r="B649" s="164"/>
      <c r="C649" s="164"/>
      <c r="D649" s="164"/>
      <c r="E649" s="164"/>
      <c r="F649" s="164"/>
      <c r="G649" s="180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1:25" ht="12.75">
      <c r="A650" s="164"/>
      <c r="B650" s="164"/>
      <c r="C650" s="164"/>
      <c r="D650" s="164"/>
      <c r="E650" s="164"/>
      <c r="F650" s="164"/>
      <c r="G650" s="180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1:25" ht="12.75">
      <c r="A651" s="164"/>
      <c r="B651" s="164"/>
      <c r="C651" s="164"/>
      <c r="D651" s="164"/>
      <c r="E651" s="164"/>
      <c r="F651" s="164"/>
      <c r="G651" s="180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1:25" ht="12.75">
      <c r="A652" s="164"/>
      <c r="B652" s="164"/>
      <c r="C652" s="164"/>
      <c r="D652" s="164"/>
      <c r="E652" s="164"/>
      <c r="F652" s="164"/>
      <c r="G652" s="180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1:25" ht="12.75">
      <c r="A653" s="164"/>
      <c r="B653" s="164"/>
      <c r="C653" s="164"/>
      <c r="D653" s="164"/>
      <c r="E653" s="164"/>
      <c r="F653" s="164"/>
      <c r="G653" s="180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1:25" ht="12.75">
      <c r="A654" s="164"/>
      <c r="B654" s="164"/>
      <c r="C654" s="164"/>
      <c r="D654" s="164"/>
      <c r="E654" s="164"/>
      <c r="F654" s="164"/>
      <c r="G654" s="180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1:25" ht="12.75">
      <c r="A655" s="164"/>
      <c r="B655" s="164"/>
      <c r="C655" s="164"/>
      <c r="D655" s="164"/>
      <c r="E655" s="164"/>
      <c r="F655" s="164"/>
      <c r="G655" s="180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1:25" ht="12.75">
      <c r="A656" s="164"/>
      <c r="B656" s="164"/>
      <c r="C656" s="164"/>
      <c r="D656" s="164"/>
      <c r="E656" s="164"/>
      <c r="F656" s="164"/>
      <c r="G656" s="180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1:25" ht="12.75">
      <c r="A657" s="164"/>
      <c r="B657" s="164"/>
      <c r="C657" s="164"/>
      <c r="D657" s="164"/>
      <c r="E657" s="164"/>
      <c r="F657" s="164"/>
      <c r="G657" s="180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1:25" ht="12.75">
      <c r="A658" s="164"/>
      <c r="B658" s="164"/>
      <c r="C658" s="164"/>
      <c r="D658" s="164"/>
      <c r="E658" s="164"/>
      <c r="F658" s="164"/>
      <c r="G658" s="180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1:25" ht="12.75">
      <c r="A659" s="164"/>
      <c r="B659" s="164"/>
      <c r="C659" s="164"/>
      <c r="D659" s="164"/>
      <c r="E659" s="164"/>
      <c r="F659" s="164"/>
      <c r="G659" s="180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1:25" ht="12.75">
      <c r="A660" s="164"/>
      <c r="B660" s="164"/>
      <c r="C660" s="164"/>
      <c r="D660" s="164"/>
      <c r="E660" s="164"/>
      <c r="F660" s="164"/>
      <c r="G660" s="180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1:25" ht="12.75">
      <c r="A661" s="164"/>
      <c r="B661" s="164"/>
      <c r="C661" s="164"/>
      <c r="D661" s="164"/>
      <c r="E661" s="164"/>
      <c r="F661" s="164"/>
      <c r="G661" s="180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1:25" ht="12.75">
      <c r="A662" s="164"/>
      <c r="B662" s="164"/>
      <c r="C662" s="164"/>
      <c r="D662" s="164"/>
      <c r="E662" s="164"/>
      <c r="F662" s="164"/>
      <c r="G662" s="180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1:25" ht="12.75">
      <c r="A663" s="164"/>
      <c r="B663" s="164"/>
      <c r="C663" s="164"/>
      <c r="D663" s="164"/>
      <c r="E663" s="164"/>
      <c r="F663" s="164"/>
      <c r="G663" s="180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1:25" ht="12.75">
      <c r="A664" s="164"/>
      <c r="B664" s="164"/>
      <c r="C664" s="164"/>
      <c r="D664" s="164"/>
      <c r="E664" s="164"/>
      <c r="F664" s="164"/>
      <c r="G664" s="180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1:25" ht="12.75">
      <c r="A665" s="164"/>
      <c r="B665" s="164"/>
      <c r="C665" s="164"/>
      <c r="D665" s="164"/>
      <c r="E665" s="164"/>
      <c r="F665" s="164"/>
      <c r="G665" s="180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1:25" ht="12.75">
      <c r="A666" s="164"/>
      <c r="B666" s="164"/>
      <c r="C666" s="164"/>
      <c r="D666" s="164"/>
      <c r="E666" s="164"/>
      <c r="F666" s="164"/>
      <c r="G666" s="180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1:25" ht="12.75">
      <c r="A667" s="164"/>
      <c r="B667" s="164"/>
      <c r="C667" s="164"/>
      <c r="D667" s="164"/>
      <c r="E667" s="164"/>
      <c r="F667" s="164"/>
      <c r="G667" s="180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1:25" ht="12.75">
      <c r="A668" s="164"/>
      <c r="B668" s="164"/>
      <c r="C668" s="164"/>
      <c r="D668" s="164"/>
      <c r="E668" s="164"/>
      <c r="F668" s="164"/>
      <c r="G668" s="180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1:25" ht="12.75">
      <c r="A669" s="164"/>
      <c r="B669" s="164"/>
      <c r="C669" s="164"/>
      <c r="D669" s="164"/>
      <c r="E669" s="164"/>
      <c r="F669" s="164"/>
      <c r="G669" s="180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1:25" ht="12.75">
      <c r="A670" s="164"/>
      <c r="B670" s="164"/>
      <c r="C670" s="164"/>
      <c r="D670" s="164"/>
      <c r="E670" s="164"/>
      <c r="F670" s="164"/>
      <c r="G670" s="180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1:25" ht="12.75">
      <c r="A671" s="164"/>
      <c r="B671" s="164"/>
      <c r="C671" s="164"/>
      <c r="D671" s="164"/>
      <c r="E671" s="164"/>
      <c r="F671" s="164"/>
      <c r="G671" s="180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1:25" ht="12.75">
      <c r="A672" s="164"/>
      <c r="B672" s="164"/>
      <c r="C672" s="164"/>
      <c r="D672" s="164"/>
      <c r="E672" s="164"/>
      <c r="F672" s="164"/>
      <c r="G672" s="180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1:25" ht="12.75">
      <c r="A673" s="164"/>
      <c r="B673" s="164"/>
      <c r="C673" s="164"/>
      <c r="D673" s="164"/>
      <c r="E673" s="164"/>
      <c r="F673" s="164"/>
      <c r="G673" s="180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1:25" ht="12.75">
      <c r="A674" s="164"/>
      <c r="B674" s="164"/>
      <c r="C674" s="164"/>
      <c r="D674" s="164"/>
      <c r="E674" s="164"/>
      <c r="F674" s="164"/>
      <c r="G674" s="180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1:25" ht="12.75">
      <c r="A675" s="164"/>
      <c r="B675" s="164"/>
      <c r="C675" s="164"/>
      <c r="D675" s="164"/>
      <c r="E675" s="164"/>
      <c r="F675" s="164"/>
      <c r="G675" s="180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1:25" ht="12.75">
      <c r="A676" s="164"/>
      <c r="B676" s="164"/>
      <c r="C676" s="164"/>
      <c r="D676" s="164"/>
      <c r="E676" s="164"/>
      <c r="F676" s="164"/>
      <c r="G676" s="180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1:25" ht="12.75">
      <c r="A677" s="164"/>
      <c r="B677" s="164"/>
      <c r="C677" s="164"/>
      <c r="D677" s="164"/>
      <c r="E677" s="164"/>
      <c r="F677" s="164"/>
      <c r="G677" s="180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1:25" ht="12.75">
      <c r="A678" s="164"/>
      <c r="B678" s="164"/>
      <c r="C678" s="164"/>
      <c r="D678" s="164"/>
      <c r="E678" s="164"/>
      <c r="F678" s="164"/>
      <c r="G678" s="180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1:25" ht="12.75">
      <c r="A679" s="164"/>
      <c r="B679" s="164"/>
      <c r="C679" s="164"/>
      <c r="D679" s="164"/>
      <c r="E679" s="164"/>
      <c r="F679" s="164"/>
      <c r="G679" s="180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1:25" ht="12.75">
      <c r="A680" s="164"/>
      <c r="B680" s="164"/>
      <c r="C680" s="164"/>
      <c r="D680" s="164"/>
      <c r="E680" s="164"/>
      <c r="F680" s="164"/>
      <c r="G680" s="180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1:25" ht="12.75">
      <c r="A681" s="164"/>
      <c r="B681" s="164"/>
      <c r="C681" s="164"/>
      <c r="D681" s="164"/>
      <c r="E681" s="164"/>
      <c r="F681" s="164"/>
      <c r="G681" s="180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1:25" ht="12.75">
      <c r="A682" s="164"/>
      <c r="B682" s="164"/>
      <c r="C682" s="164"/>
      <c r="D682" s="164"/>
      <c r="E682" s="164"/>
      <c r="F682" s="164"/>
      <c r="G682" s="180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1:25" ht="12.75">
      <c r="A683" s="164"/>
      <c r="B683" s="164"/>
      <c r="C683" s="164"/>
      <c r="D683" s="164"/>
      <c r="E683" s="164"/>
      <c r="F683" s="164"/>
      <c r="G683" s="180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1:25" ht="12.75">
      <c r="A684" s="164"/>
      <c r="B684" s="164"/>
      <c r="C684" s="164"/>
      <c r="D684" s="164"/>
      <c r="E684" s="164"/>
      <c r="F684" s="164"/>
      <c r="G684" s="180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1:25" ht="12.75">
      <c r="A685" s="164"/>
      <c r="B685" s="164"/>
      <c r="C685" s="164"/>
      <c r="D685" s="164"/>
      <c r="E685" s="164"/>
      <c r="F685" s="164"/>
      <c r="G685" s="180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1:25" ht="12.75">
      <c r="A686" s="164"/>
      <c r="B686" s="164"/>
      <c r="C686" s="164"/>
      <c r="D686" s="164"/>
      <c r="E686" s="164"/>
      <c r="F686" s="164"/>
      <c r="G686" s="180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1:25" ht="12.75">
      <c r="A687" s="164"/>
      <c r="B687" s="164"/>
      <c r="C687" s="164"/>
      <c r="D687" s="164"/>
      <c r="E687" s="164"/>
      <c r="F687" s="164"/>
      <c r="G687" s="180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1:25" ht="12.75">
      <c r="A688" s="164"/>
      <c r="B688" s="164"/>
      <c r="C688" s="164"/>
      <c r="D688" s="164"/>
      <c r="E688" s="164"/>
      <c r="F688" s="164"/>
      <c r="G688" s="180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1:25" ht="12.75">
      <c r="A689" s="164"/>
      <c r="B689" s="164"/>
      <c r="C689" s="164"/>
      <c r="D689" s="164"/>
      <c r="E689" s="164"/>
      <c r="F689" s="164"/>
      <c r="G689" s="180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1:25" ht="12.75">
      <c r="A690" s="164"/>
      <c r="B690" s="164"/>
      <c r="C690" s="164"/>
      <c r="D690" s="164"/>
      <c r="E690" s="164"/>
      <c r="F690" s="164"/>
      <c r="G690" s="180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1:25" ht="12.75">
      <c r="A691" s="164"/>
      <c r="B691" s="164"/>
      <c r="C691" s="164"/>
      <c r="D691" s="164"/>
      <c r="E691" s="164"/>
      <c r="F691" s="164"/>
      <c r="G691" s="180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1:25" ht="12.75">
      <c r="A692" s="164"/>
      <c r="B692" s="164"/>
      <c r="C692" s="164"/>
      <c r="D692" s="164"/>
      <c r="E692" s="164"/>
      <c r="F692" s="164"/>
      <c r="G692" s="180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1:25" ht="12.75">
      <c r="A693" s="164"/>
      <c r="B693" s="164"/>
      <c r="C693" s="164"/>
      <c r="D693" s="164"/>
      <c r="E693" s="164"/>
      <c r="F693" s="164"/>
      <c r="G693" s="180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1:25" ht="12.75">
      <c r="A694" s="164"/>
      <c r="B694" s="164"/>
      <c r="C694" s="164"/>
      <c r="D694" s="164"/>
      <c r="E694" s="164"/>
      <c r="F694" s="164"/>
      <c r="G694" s="180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1:25" ht="12.75">
      <c r="A695" s="164"/>
      <c r="B695" s="164"/>
      <c r="C695" s="164"/>
      <c r="D695" s="164"/>
      <c r="E695" s="164"/>
      <c r="F695" s="164"/>
      <c r="G695" s="180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1:25" ht="12.75">
      <c r="A696" s="164"/>
      <c r="B696" s="164"/>
      <c r="C696" s="164"/>
      <c r="D696" s="164"/>
      <c r="E696" s="164"/>
      <c r="F696" s="164"/>
      <c r="G696" s="180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1:25" ht="12.75">
      <c r="A697" s="164"/>
      <c r="B697" s="164"/>
      <c r="C697" s="164"/>
      <c r="D697" s="164"/>
      <c r="E697" s="164"/>
      <c r="F697" s="164"/>
      <c r="G697" s="180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1:25" ht="12.75">
      <c r="A698" s="164"/>
      <c r="B698" s="164"/>
      <c r="C698" s="164"/>
      <c r="D698" s="164"/>
      <c r="E698" s="164"/>
      <c r="F698" s="164"/>
      <c r="G698" s="180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1:25" ht="12.75">
      <c r="A699" s="164"/>
      <c r="B699" s="164"/>
      <c r="C699" s="164"/>
      <c r="D699" s="164"/>
      <c r="E699" s="164"/>
      <c r="F699" s="164"/>
      <c r="G699" s="180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1:25" ht="12.75">
      <c r="A700" s="164"/>
      <c r="B700" s="164"/>
      <c r="C700" s="164"/>
      <c r="D700" s="164"/>
      <c r="E700" s="164"/>
      <c r="F700" s="164"/>
      <c r="G700" s="180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1:25" ht="12.75">
      <c r="A701" s="164"/>
      <c r="B701" s="164"/>
      <c r="C701" s="164"/>
      <c r="D701" s="164"/>
      <c r="E701" s="164"/>
      <c r="F701" s="164"/>
      <c r="G701" s="180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1:25" ht="12.75">
      <c r="A702" s="164"/>
      <c r="B702" s="164"/>
      <c r="C702" s="164"/>
      <c r="D702" s="164"/>
      <c r="E702" s="164"/>
      <c r="F702" s="164"/>
      <c r="G702" s="180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1:25" ht="12.75">
      <c r="A703" s="164"/>
      <c r="B703" s="164"/>
      <c r="C703" s="164"/>
      <c r="D703" s="164"/>
      <c r="E703" s="164"/>
      <c r="F703" s="164"/>
      <c r="G703" s="180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1:25" ht="12.75">
      <c r="A704" s="164"/>
      <c r="B704" s="164"/>
      <c r="C704" s="164"/>
      <c r="D704" s="164"/>
      <c r="E704" s="164"/>
      <c r="F704" s="164"/>
      <c r="G704" s="180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1:25" ht="12.75">
      <c r="A705" s="164"/>
      <c r="B705" s="164"/>
      <c r="C705" s="164"/>
      <c r="D705" s="164"/>
      <c r="E705" s="164"/>
      <c r="F705" s="164"/>
      <c r="G705" s="180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1:25" ht="12.75">
      <c r="A706" s="164"/>
      <c r="B706" s="164"/>
      <c r="C706" s="164"/>
      <c r="D706" s="164"/>
      <c r="E706" s="164"/>
      <c r="F706" s="164"/>
      <c r="G706" s="180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1:25" ht="12.75">
      <c r="A707" s="164"/>
      <c r="B707" s="164"/>
      <c r="C707" s="164"/>
      <c r="D707" s="164"/>
      <c r="E707" s="164"/>
      <c r="F707" s="164"/>
      <c r="G707" s="180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1:25" ht="12.75">
      <c r="A708" s="164"/>
      <c r="B708" s="164"/>
      <c r="C708" s="164"/>
      <c r="D708" s="164"/>
      <c r="E708" s="164"/>
      <c r="F708" s="164"/>
      <c r="G708" s="180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1:25" ht="12.75">
      <c r="A709" s="164"/>
      <c r="B709" s="164"/>
      <c r="C709" s="164"/>
      <c r="D709" s="164"/>
      <c r="E709" s="164"/>
      <c r="F709" s="164"/>
      <c r="G709" s="180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1:25" ht="12.75">
      <c r="A710" s="164"/>
      <c r="B710" s="164"/>
      <c r="C710" s="164"/>
      <c r="D710" s="164"/>
      <c r="E710" s="164"/>
      <c r="F710" s="164"/>
      <c r="G710" s="180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1:25" ht="12.75">
      <c r="A711" s="164"/>
      <c r="B711" s="164"/>
      <c r="C711" s="164"/>
      <c r="D711" s="164"/>
      <c r="E711" s="164"/>
      <c r="F711" s="164"/>
      <c r="G711" s="180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1:25" ht="12.75">
      <c r="A712" s="164"/>
      <c r="B712" s="164"/>
      <c r="C712" s="164"/>
      <c r="D712" s="164"/>
      <c r="E712" s="164"/>
      <c r="F712" s="164"/>
      <c r="G712" s="180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1:25" ht="12.75">
      <c r="A713" s="164"/>
      <c r="B713" s="164"/>
      <c r="C713" s="164"/>
      <c r="D713" s="164"/>
      <c r="E713" s="164"/>
      <c r="F713" s="164"/>
      <c r="G713" s="180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1:25" ht="12.75">
      <c r="A714" s="164"/>
      <c r="B714" s="164"/>
      <c r="C714" s="164"/>
      <c r="D714" s="164"/>
      <c r="E714" s="164"/>
      <c r="F714" s="164"/>
      <c r="G714" s="180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1:25" ht="12.75">
      <c r="A715" s="164"/>
      <c r="B715" s="164"/>
      <c r="C715" s="164"/>
      <c r="D715" s="164"/>
      <c r="E715" s="164"/>
      <c r="F715" s="164"/>
      <c r="G715" s="180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1:25" ht="12.75">
      <c r="A716" s="164"/>
      <c r="B716" s="164"/>
      <c r="C716" s="164"/>
      <c r="D716" s="164"/>
      <c r="E716" s="164"/>
      <c r="F716" s="164"/>
      <c r="G716" s="180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1:25" ht="12.75">
      <c r="A717" s="164"/>
      <c r="B717" s="164"/>
      <c r="C717" s="164"/>
      <c r="D717" s="164"/>
      <c r="E717" s="164"/>
      <c r="F717" s="164"/>
      <c r="G717" s="180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1:25" ht="12.75">
      <c r="A718" s="164"/>
      <c r="B718" s="164"/>
      <c r="C718" s="164"/>
      <c r="D718" s="164"/>
      <c r="E718" s="164"/>
      <c r="F718" s="164"/>
      <c r="G718" s="180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1:25" ht="12.75">
      <c r="A719" s="164"/>
      <c r="B719" s="164"/>
      <c r="C719" s="164"/>
      <c r="D719" s="164"/>
      <c r="E719" s="164"/>
      <c r="F719" s="164"/>
      <c r="G719" s="180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1:25" ht="12.75">
      <c r="A720" s="164"/>
      <c r="B720" s="164"/>
      <c r="C720" s="164"/>
      <c r="D720" s="164"/>
      <c r="E720" s="164"/>
      <c r="F720" s="164"/>
      <c r="G720" s="180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1:25" ht="12.75">
      <c r="A721" s="164"/>
      <c r="B721" s="164"/>
      <c r="C721" s="164"/>
      <c r="D721" s="164"/>
      <c r="E721" s="164"/>
      <c r="F721" s="164"/>
      <c r="G721" s="180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  <row r="722" spans="1:25" ht="12.75">
      <c r="A722" s="164"/>
      <c r="B722" s="164"/>
      <c r="C722" s="164"/>
      <c r="D722" s="164"/>
      <c r="E722" s="164"/>
      <c r="F722" s="164"/>
      <c r="G722" s="180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</row>
    <row r="723" spans="1:25" ht="12.75">
      <c r="A723" s="164"/>
      <c r="B723" s="164"/>
      <c r="C723" s="164"/>
      <c r="D723" s="164"/>
      <c r="E723" s="164"/>
      <c r="F723" s="164"/>
      <c r="G723" s="180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</row>
    <row r="724" spans="1:25" ht="12.75">
      <c r="A724" s="164"/>
      <c r="B724" s="164"/>
      <c r="C724" s="164"/>
      <c r="D724" s="164"/>
      <c r="E724" s="164"/>
      <c r="F724" s="164"/>
      <c r="G724" s="180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</row>
    <row r="725" spans="1:25" ht="12.75">
      <c r="A725" s="164"/>
      <c r="B725" s="164"/>
      <c r="C725" s="164"/>
      <c r="D725" s="164"/>
      <c r="E725" s="164"/>
      <c r="F725" s="164"/>
      <c r="G725" s="180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</row>
    <row r="726" spans="1:25" ht="12.75">
      <c r="A726" s="164"/>
      <c r="B726" s="164"/>
      <c r="C726" s="164"/>
      <c r="D726" s="164"/>
      <c r="E726" s="164"/>
      <c r="F726" s="164"/>
      <c r="G726" s="180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</row>
    <row r="727" spans="1:25" ht="12.75">
      <c r="A727" s="164"/>
      <c r="B727" s="164"/>
      <c r="C727" s="164"/>
      <c r="D727" s="164"/>
      <c r="E727" s="164"/>
      <c r="F727" s="164"/>
      <c r="G727" s="180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</row>
    <row r="728" spans="1:25" ht="12.75">
      <c r="A728" s="164"/>
      <c r="B728" s="164"/>
      <c r="C728" s="164"/>
      <c r="D728" s="164"/>
      <c r="E728" s="164"/>
      <c r="F728" s="164"/>
      <c r="G728" s="180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</row>
    <row r="729" spans="1:25" ht="12.75">
      <c r="A729" s="164"/>
      <c r="B729" s="164"/>
      <c r="C729" s="164"/>
      <c r="D729" s="164"/>
      <c r="E729" s="164"/>
      <c r="F729" s="164"/>
      <c r="G729" s="180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</row>
    <row r="730" spans="1:25" ht="12.75">
      <c r="A730" s="164"/>
      <c r="B730" s="164"/>
      <c r="C730" s="164"/>
      <c r="D730" s="164"/>
      <c r="E730" s="164"/>
      <c r="F730" s="164"/>
      <c r="G730" s="180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</row>
    <row r="731" spans="1:25" ht="12.75">
      <c r="A731" s="164"/>
      <c r="B731" s="164"/>
      <c r="C731" s="164"/>
      <c r="D731" s="164"/>
      <c r="E731" s="164"/>
      <c r="F731" s="164"/>
      <c r="G731" s="180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</row>
    <row r="732" spans="1:25" ht="12.75">
      <c r="A732" s="164"/>
      <c r="B732" s="164"/>
      <c r="C732" s="164"/>
      <c r="D732" s="164"/>
      <c r="E732" s="164"/>
      <c r="F732" s="164"/>
      <c r="G732" s="180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</row>
    <row r="733" spans="1:25" ht="12.75">
      <c r="A733" s="164"/>
      <c r="B733" s="164"/>
      <c r="C733" s="164"/>
      <c r="D733" s="164"/>
      <c r="E733" s="164"/>
      <c r="F733" s="164"/>
      <c r="G733" s="180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</row>
    <row r="734" spans="1:25" ht="12.75">
      <c r="A734" s="164"/>
      <c r="B734" s="164"/>
      <c r="C734" s="164"/>
      <c r="D734" s="164"/>
      <c r="E734" s="164"/>
      <c r="F734" s="164"/>
      <c r="G734" s="180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</row>
    <row r="735" spans="1:25" ht="12.75">
      <c r="A735" s="164"/>
      <c r="B735" s="164"/>
      <c r="C735" s="164"/>
      <c r="D735" s="164"/>
      <c r="E735" s="164"/>
      <c r="F735" s="164"/>
      <c r="G735" s="180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</row>
    <row r="736" spans="1:25" ht="12.75">
      <c r="A736" s="164"/>
      <c r="B736" s="164"/>
      <c r="C736" s="164"/>
      <c r="D736" s="164"/>
      <c r="E736" s="164"/>
      <c r="F736" s="164"/>
      <c r="G736" s="180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</row>
    <row r="737" spans="1:25" ht="12.75">
      <c r="A737" s="164"/>
      <c r="B737" s="164"/>
      <c r="C737" s="164"/>
      <c r="D737" s="164"/>
      <c r="E737" s="164"/>
      <c r="F737" s="164"/>
      <c r="G737" s="180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</row>
    <row r="738" spans="1:25" ht="12.75">
      <c r="A738" s="164"/>
      <c r="B738" s="164"/>
      <c r="C738" s="164"/>
      <c r="D738" s="164"/>
      <c r="E738" s="164"/>
      <c r="F738" s="164"/>
      <c r="G738" s="180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</row>
    <row r="739" spans="1:25" ht="12.75">
      <c r="A739" s="164"/>
      <c r="B739" s="164"/>
      <c r="C739" s="164"/>
      <c r="D739" s="164"/>
      <c r="E739" s="164"/>
      <c r="F739" s="164"/>
      <c r="G739" s="180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</row>
    <row r="740" spans="1:25" ht="12.75">
      <c r="A740" s="164"/>
      <c r="B740" s="164"/>
      <c r="C740" s="164"/>
      <c r="D740" s="164"/>
      <c r="E740" s="164"/>
      <c r="F740" s="164"/>
      <c r="G740" s="180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</row>
    <row r="741" spans="1:25" ht="12.75">
      <c r="A741" s="164"/>
      <c r="B741" s="164"/>
      <c r="C741" s="164"/>
      <c r="D741" s="164"/>
      <c r="E741" s="164"/>
      <c r="F741" s="164"/>
      <c r="G741" s="180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</row>
    <row r="742" spans="1:25" ht="12.75">
      <c r="A742" s="164"/>
      <c r="B742" s="164"/>
      <c r="C742" s="164"/>
      <c r="D742" s="164"/>
      <c r="E742" s="164"/>
      <c r="F742" s="164"/>
      <c r="G742" s="180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</row>
    <row r="743" spans="1:25" ht="12.75">
      <c r="A743" s="164"/>
      <c r="B743" s="164"/>
      <c r="C743" s="164"/>
      <c r="D743" s="164"/>
      <c r="E743" s="164"/>
      <c r="F743" s="164"/>
      <c r="G743" s="180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</row>
    <row r="744" spans="1:25" ht="12.75">
      <c r="A744" s="164"/>
      <c r="B744" s="164"/>
      <c r="C744" s="164"/>
      <c r="D744" s="164"/>
      <c r="E744" s="164"/>
      <c r="F744" s="164"/>
      <c r="G744" s="180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</row>
    <row r="745" spans="1:25" ht="12.75">
      <c r="A745" s="164"/>
      <c r="B745" s="164"/>
      <c r="C745" s="164"/>
      <c r="D745" s="164"/>
      <c r="E745" s="164"/>
      <c r="F745" s="164"/>
      <c r="G745" s="180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</row>
    <row r="746" spans="1:25" ht="12.75">
      <c r="A746" s="164"/>
      <c r="B746" s="164"/>
      <c r="C746" s="164"/>
      <c r="D746" s="164"/>
      <c r="E746" s="164"/>
      <c r="F746" s="164"/>
      <c r="G746" s="180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</row>
    <row r="747" spans="1:25" ht="12.75">
      <c r="A747" s="164"/>
      <c r="B747" s="164"/>
      <c r="C747" s="164"/>
      <c r="D747" s="164"/>
      <c r="E747" s="164"/>
      <c r="F747" s="164"/>
      <c r="G747" s="180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</row>
    <row r="748" spans="1:25" ht="12.75">
      <c r="A748" s="164"/>
      <c r="B748" s="164"/>
      <c r="C748" s="164"/>
      <c r="D748" s="164"/>
      <c r="E748" s="164"/>
      <c r="F748" s="164"/>
      <c r="G748" s="180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</row>
    <row r="749" spans="1:25" ht="12.75">
      <c r="A749" s="164"/>
      <c r="B749" s="164"/>
      <c r="C749" s="164"/>
      <c r="D749" s="164"/>
      <c r="E749" s="164"/>
      <c r="F749" s="164"/>
      <c r="G749" s="180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</row>
    <row r="750" spans="1:25" ht="12.75">
      <c r="A750" s="164"/>
      <c r="B750" s="164"/>
      <c r="C750" s="164"/>
      <c r="D750" s="164"/>
      <c r="E750" s="164"/>
      <c r="F750" s="164"/>
      <c r="G750" s="180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</row>
    <row r="751" spans="1:25" ht="12.75">
      <c r="A751" s="164"/>
      <c r="B751" s="164"/>
      <c r="C751" s="164"/>
      <c r="D751" s="164"/>
      <c r="E751" s="164"/>
      <c r="F751" s="164"/>
      <c r="G751" s="180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</row>
    <row r="752" spans="1:25" ht="12.75">
      <c r="A752" s="164"/>
      <c r="B752" s="164"/>
      <c r="C752" s="164"/>
      <c r="D752" s="164"/>
      <c r="E752" s="164"/>
      <c r="F752" s="164"/>
      <c r="G752" s="180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</row>
    <row r="753" spans="1:25" ht="12.75">
      <c r="A753" s="164"/>
      <c r="B753" s="164"/>
      <c r="C753" s="164"/>
      <c r="D753" s="164"/>
      <c r="E753" s="164"/>
      <c r="F753" s="164"/>
      <c r="G753" s="180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</row>
    <row r="754" spans="1:25" ht="12.75">
      <c r="A754" s="164"/>
      <c r="B754" s="164"/>
      <c r="C754" s="164"/>
      <c r="D754" s="164"/>
      <c r="E754" s="164"/>
      <c r="F754" s="164"/>
      <c r="G754" s="180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</row>
    <row r="755" spans="1:25" ht="12.75">
      <c r="A755" s="164"/>
      <c r="B755" s="164"/>
      <c r="C755" s="164"/>
      <c r="D755" s="164"/>
      <c r="E755" s="164"/>
      <c r="F755" s="164"/>
      <c r="G755" s="180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</row>
    <row r="756" spans="1:25" ht="12.75">
      <c r="A756" s="164"/>
      <c r="B756" s="164"/>
      <c r="C756" s="164"/>
      <c r="D756" s="164"/>
      <c r="E756" s="164"/>
      <c r="F756" s="164"/>
      <c r="G756" s="180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</row>
    <row r="757" spans="1:25" ht="12.75">
      <c r="A757" s="164"/>
      <c r="B757" s="164"/>
      <c r="C757" s="164"/>
      <c r="D757" s="164"/>
      <c r="E757" s="164"/>
      <c r="F757" s="164"/>
      <c r="G757" s="180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</row>
    <row r="758" spans="1:25" ht="12.75">
      <c r="A758" s="164"/>
      <c r="B758" s="164"/>
      <c r="C758" s="164"/>
      <c r="D758" s="164"/>
      <c r="E758" s="164"/>
      <c r="F758" s="164"/>
      <c r="G758" s="180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</row>
    <row r="759" spans="1:25" ht="12.75">
      <c r="A759" s="164"/>
      <c r="B759" s="164"/>
      <c r="C759" s="164"/>
      <c r="D759" s="164"/>
      <c r="E759" s="164"/>
      <c r="F759" s="164"/>
      <c r="G759" s="180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</row>
    <row r="760" spans="1:25" ht="12.75">
      <c r="A760" s="164"/>
      <c r="B760" s="164"/>
      <c r="C760" s="164"/>
      <c r="D760" s="164"/>
      <c r="E760" s="164"/>
      <c r="F760" s="164"/>
      <c r="G760" s="180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</row>
    <row r="761" spans="1:25" ht="12.75">
      <c r="A761" s="164"/>
      <c r="B761" s="164"/>
      <c r="C761" s="164"/>
      <c r="D761" s="164"/>
      <c r="E761" s="164"/>
      <c r="F761" s="164"/>
      <c r="G761" s="180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</row>
    <row r="762" spans="1:25" ht="12.75">
      <c r="A762" s="164"/>
      <c r="B762" s="164"/>
      <c r="C762" s="164"/>
      <c r="D762" s="164"/>
      <c r="E762" s="164"/>
      <c r="F762" s="164"/>
      <c r="G762" s="180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</row>
    <row r="763" spans="1:25" ht="12.75">
      <c r="A763" s="164"/>
      <c r="B763" s="164"/>
      <c r="C763" s="164"/>
      <c r="D763" s="164"/>
      <c r="E763" s="164"/>
      <c r="F763" s="164"/>
      <c r="G763" s="180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</row>
    <row r="764" spans="1:25" ht="12.75">
      <c r="A764" s="164"/>
      <c r="B764" s="164"/>
      <c r="C764" s="164"/>
      <c r="D764" s="164"/>
      <c r="E764" s="164"/>
      <c r="F764" s="164"/>
      <c r="G764" s="180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</row>
    <row r="765" spans="1:25" ht="12.75">
      <c r="A765" s="164"/>
      <c r="B765" s="164"/>
      <c r="C765" s="164"/>
      <c r="D765" s="164"/>
      <c r="E765" s="164"/>
      <c r="F765" s="164"/>
      <c r="G765" s="180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</row>
    <row r="766" spans="1:25" ht="12.75">
      <c r="A766" s="164"/>
      <c r="B766" s="164"/>
      <c r="C766" s="164"/>
      <c r="D766" s="164"/>
      <c r="E766" s="164"/>
      <c r="F766" s="164"/>
      <c r="G766" s="180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</row>
    <row r="767" spans="1:25" ht="12.75">
      <c r="A767" s="164"/>
      <c r="B767" s="164"/>
      <c r="C767" s="164"/>
      <c r="D767" s="164"/>
      <c r="E767" s="164"/>
      <c r="F767" s="164"/>
      <c r="G767" s="180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</row>
    <row r="768" spans="1:25" ht="12.75">
      <c r="A768" s="164"/>
      <c r="B768" s="164"/>
      <c r="C768" s="164"/>
      <c r="D768" s="164"/>
      <c r="E768" s="164"/>
      <c r="F768" s="164"/>
      <c r="G768" s="180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</row>
    <row r="769" spans="1:25" ht="12.75">
      <c r="A769" s="164"/>
      <c r="B769" s="164"/>
      <c r="C769" s="164"/>
      <c r="D769" s="164"/>
      <c r="E769" s="164"/>
      <c r="F769" s="164"/>
      <c r="G769" s="180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</row>
    <row r="770" spans="1:25" ht="12.75">
      <c r="A770" s="164"/>
      <c r="B770" s="164"/>
      <c r="C770" s="164"/>
      <c r="D770" s="164"/>
      <c r="E770" s="164"/>
      <c r="F770" s="164"/>
      <c r="G770" s="180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</row>
    <row r="771" spans="1:25" ht="12.75">
      <c r="A771" s="164"/>
      <c r="B771" s="164"/>
      <c r="C771" s="164"/>
      <c r="D771" s="164"/>
      <c r="E771" s="164"/>
      <c r="F771" s="164"/>
      <c r="G771" s="180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</row>
    <row r="772" spans="1:25" ht="12.75">
      <c r="A772" s="164"/>
      <c r="B772" s="164"/>
      <c r="C772" s="164"/>
      <c r="D772" s="164"/>
      <c r="E772" s="164"/>
      <c r="F772" s="164"/>
      <c r="G772" s="180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</row>
    <row r="773" spans="1:25" ht="12.75">
      <c r="A773" s="164"/>
      <c r="B773" s="164"/>
      <c r="C773" s="164"/>
      <c r="D773" s="164"/>
      <c r="E773" s="164"/>
      <c r="F773" s="164"/>
      <c r="G773" s="180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</row>
    <row r="774" spans="1:25" ht="12.75">
      <c r="A774" s="164"/>
      <c r="B774" s="164"/>
      <c r="C774" s="164"/>
      <c r="D774" s="164"/>
      <c r="E774" s="164"/>
      <c r="F774" s="164"/>
      <c r="G774" s="180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</row>
    <row r="775" spans="1:25" ht="12.75">
      <c r="A775" s="164"/>
      <c r="B775" s="164"/>
      <c r="C775" s="164"/>
      <c r="D775" s="164"/>
      <c r="E775" s="164"/>
      <c r="F775" s="164"/>
      <c r="G775" s="180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</row>
    <row r="776" spans="1:25" ht="12.75">
      <c r="A776" s="164"/>
      <c r="B776" s="164"/>
      <c r="C776" s="164"/>
      <c r="D776" s="164"/>
      <c r="E776" s="164"/>
      <c r="F776" s="164"/>
      <c r="G776" s="180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</row>
    <row r="777" spans="1:25" ht="12.75">
      <c r="A777" s="164"/>
      <c r="B777" s="164"/>
      <c r="C777" s="164"/>
      <c r="D777" s="164"/>
      <c r="E777" s="164"/>
      <c r="F777" s="164"/>
      <c r="G777" s="180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</row>
    <row r="778" spans="1:25" ht="12.75">
      <c r="A778" s="164"/>
      <c r="B778" s="164"/>
      <c r="C778" s="164"/>
      <c r="D778" s="164"/>
      <c r="E778" s="164"/>
      <c r="F778" s="164"/>
      <c r="G778" s="180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</row>
    <row r="779" spans="1:25" ht="12.75">
      <c r="A779" s="164"/>
      <c r="B779" s="164"/>
      <c r="C779" s="164"/>
      <c r="D779" s="164"/>
      <c r="E779" s="164"/>
      <c r="F779" s="164"/>
      <c r="G779" s="180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</row>
    <row r="780" spans="1:25" ht="12.75">
      <c r="A780" s="164"/>
      <c r="B780" s="164"/>
      <c r="C780" s="164"/>
      <c r="D780" s="164"/>
      <c r="E780" s="164"/>
      <c r="F780" s="164"/>
      <c r="G780" s="180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</row>
    <row r="781" spans="1:25" ht="12.75">
      <c r="A781" s="164"/>
      <c r="B781" s="164"/>
      <c r="C781" s="164"/>
      <c r="D781" s="164"/>
      <c r="E781" s="164"/>
      <c r="F781" s="164"/>
      <c r="G781" s="180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</row>
    <row r="782" spans="1:25" ht="12.75">
      <c r="A782" s="164"/>
      <c r="B782" s="164"/>
      <c r="C782" s="164"/>
      <c r="D782" s="164"/>
      <c r="E782" s="164"/>
      <c r="F782" s="164"/>
      <c r="G782" s="180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</row>
    <row r="783" spans="1:25" ht="12.75">
      <c r="A783" s="164"/>
      <c r="B783" s="164"/>
      <c r="C783" s="164"/>
      <c r="D783" s="164"/>
      <c r="E783" s="164"/>
      <c r="F783" s="164"/>
      <c r="G783" s="180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</row>
    <row r="784" spans="1:25" ht="12.75">
      <c r="A784" s="164"/>
      <c r="B784" s="164"/>
      <c r="C784" s="164"/>
      <c r="D784" s="164"/>
      <c r="E784" s="164"/>
      <c r="F784" s="164"/>
      <c r="G784" s="180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</row>
    <row r="785" spans="1:25" ht="12.75">
      <c r="A785" s="164"/>
      <c r="B785" s="164"/>
      <c r="C785" s="164"/>
      <c r="D785" s="164"/>
      <c r="E785" s="164"/>
      <c r="F785" s="164"/>
      <c r="G785" s="180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</row>
    <row r="786" spans="1:25" ht="12.75">
      <c r="A786" s="164"/>
      <c r="B786" s="164"/>
      <c r="C786" s="164"/>
      <c r="D786" s="164"/>
      <c r="E786" s="164"/>
      <c r="F786" s="164"/>
      <c r="G786" s="180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</row>
    <row r="787" spans="1:25" ht="12.75">
      <c r="A787" s="164"/>
      <c r="B787" s="164"/>
      <c r="C787" s="164"/>
      <c r="D787" s="164"/>
      <c r="E787" s="164"/>
      <c r="F787" s="164"/>
      <c r="G787" s="180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</row>
    <row r="788" spans="1:25" ht="12.75">
      <c r="A788" s="164"/>
      <c r="B788" s="164"/>
      <c r="C788" s="164"/>
      <c r="D788" s="164"/>
      <c r="E788" s="164"/>
      <c r="F788" s="164"/>
      <c r="G788" s="180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</row>
    <row r="789" spans="1:25" ht="12.75">
      <c r="A789" s="164"/>
      <c r="B789" s="164"/>
      <c r="C789" s="164"/>
      <c r="D789" s="164"/>
      <c r="E789" s="164"/>
      <c r="F789" s="164"/>
      <c r="G789" s="180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</row>
    <row r="790" spans="1:25" ht="12.75">
      <c r="A790" s="164"/>
      <c r="B790" s="164"/>
      <c r="C790" s="164"/>
      <c r="D790" s="164"/>
      <c r="E790" s="164"/>
      <c r="F790" s="164"/>
      <c r="G790" s="180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</row>
    <row r="791" spans="1:25" ht="12.75">
      <c r="A791" s="164"/>
      <c r="B791" s="164"/>
      <c r="C791" s="164"/>
      <c r="D791" s="164"/>
      <c r="E791" s="164"/>
      <c r="F791" s="164"/>
      <c r="G791" s="180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</row>
    <row r="792" spans="1:25" ht="12.75">
      <c r="A792" s="164"/>
      <c r="B792" s="164"/>
      <c r="C792" s="164"/>
      <c r="D792" s="164"/>
      <c r="E792" s="164"/>
      <c r="F792" s="164"/>
      <c r="G792" s="180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</row>
    <row r="793" spans="1:25" ht="12.75">
      <c r="A793" s="164"/>
      <c r="B793" s="164"/>
      <c r="C793" s="164"/>
      <c r="D793" s="164"/>
      <c r="E793" s="164"/>
      <c r="F793" s="164"/>
      <c r="G793" s="180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</row>
    <row r="794" spans="1:25" ht="12.75">
      <c r="A794" s="164"/>
      <c r="B794" s="164"/>
      <c r="C794" s="164"/>
      <c r="D794" s="164"/>
      <c r="E794" s="164"/>
      <c r="F794" s="164"/>
      <c r="G794" s="180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</row>
    <row r="795" spans="1:25" ht="12.75">
      <c r="A795" s="164"/>
      <c r="B795" s="164"/>
      <c r="C795" s="164"/>
      <c r="D795" s="164"/>
      <c r="E795" s="164"/>
      <c r="F795" s="164"/>
      <c r="G795" s="180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</row>
    <row r="796" spans="1:25" ht="12.75">
      <c r="A796" s="164"/>
      <c r="B796" s="164"/>
      <c r="C796" s="164"/>
      <c r="D796" s="164"/>
      <c r="E796" s="164"/>
      <c r="F796" s="164"/>
      <c r="G796" s="180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</row>
    <row r="797" spans="1:25" ht="12.75">
      <c r="A797" s="164"/>
      <c r="B797" s="164"/>
      <c r="C797" s="164"/>
      <c r="D797" s="164"/>
      <c r="E797" s="164"/>
      <c r="F797" s="164"/>
      <c r="G797" s="180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</row>
    <row r="798" spans="1:25" ht="12.75">
      <c r="A798" s="164"/>
      <c r="B798" s="164"/>
      <c r="C798" s="164"/>
      <c r="D798" s="164"/>
      <c r="E798" s="164"/>
      <c r="F798" s="164"/>
      <c r="G798" s="180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</row>
    <row r="799" spans="1:25" ht="12.75">
      <c r="A799" s="164"/>
      <c r="B799" s="164"/>
      <c r="C799" s="164"/>
      <c r="D799" s="164"/>
      <c r="E799" s="164"/>
      <c r="F799" s="164"/>
      <c r="G799" s="180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</row>
    <row r="800" spans="1:25" ht="12.75">
      <c r="A800" s="164"/>
      <c r="B800" s="164"/>
      <c r="C800" s="164"/>
      <c r="D800" s="164"/>
      <c r="E800" s="164"/>
      <c r="F800" s="164"/>
      <c r="G800" s="180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</row>
    <row r="801" spans="1:25" ht="12.75">
      <c r="A801" s="164"/>
      <c r="B801" s="164"/>
      <c r="C801" s="164"/>
      <c r="D801" s="164"/>
      <c r="E801" s="164"/>
      <c r="F801" s="164"/>
      <c r="G801" s="180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</row>
    <row r="802" spans="1:25" ht="12.75">
      <c r="A802" s="164"/>
      <c r="B802" s="164"/>
      <c r="C802" s="164"/>
      <c r="D802" s="164"/>
      <c r="E802" s="164"/>
      <c r="F802" s="164"/>
      <c r="G802" s="180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</row>
    <row r="803" spans="1:25" ht="12.75">
      <c r="A803" s="164"/>
      <c r="B803" s="164"/>
      <c r="C803" s="164"/>
      <c r="D803" s="164"/>
      <c r="E803" s="164"/>
      <c r="F803" s="164"/>
      <c r="G803" s="180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</row>
    <row r="804" spans="1:25" ht="12.75">
      <c r="A804" s="164"/>
      <c r="B804" s="164"/>
      <c r="C804" s="164"/>
      <c r="D804" s="164"/>
      <c r="E804" s="164"/>
      <c r="F804" s="164"/>
      <c r="G804" s="180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</row>
    <row r="805" spans="1:25" ht="12.75">
      <c r="A805" s="164"/>
      <c r="B805" s="164"/>
      <c r="C805" s="164"/>
      <c r="D805" s="164"/>
      <c r="E805" s="164"/>
      <c r="F805" s="164"/>
      <c r="G805" s="180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</row>
    <row r="806" spans="1:25" ht="12.75">
      <c r="A806" s="164"/>
      <c r="B806" s="164"/>
      <c r="C806" s="164"/>
      <c r="D806" s="164"/>
      <c r="E806" s="164"/>
      <c r="F806" s="164"/>
      <c r="G806" s="180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</row>
    <row r="807" spans="1:25" ht="12.75">
      <c r="A807" s="164"/>
      <c r="B807" s="164"/>
      <c r="C807" s="164"/>
      <c r="D807" s="164"/>
      <c r="E807" s="164"/>
      <c r="F807" s="164"/>
      <c r="G807" s="180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</row>
    <row r="808" spans="1:25" ht="12.75">
      <c r="A808" s="164"/>
      <c r="B808" s="164"/>
      <c r="C808" s="164"/>
      <c r="D808" s="164"/>
      <c r="E808" s="164"/>
      <c r="F808" s="164"/>
      <c r="G808" s="180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</row>
    <row r="809" spans="1:25" ht="12.75">
      <c r="A809" s="164"/>
      <c r="B809" s="164"/>
      <c r="C809" s="164"/>
      <c r="D809" s="164"/>
      <c r="E809" s="164"/>
      <c r="F809" s="164"/>
      <c r="G809" s="180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</row>
    <row r="810" spans="1:25" ht="12.75">
      <c r="A810" s="164"/>
      <c r="B810" s="164"/>
      <c r="C810" s="164"/>
      <c r="D810" s="164"/>
      <c r="E810" s="164"/>
      <c r="F810" s="164"/>
      <c r="G810" s="180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</row>
    <row r="811" spans="1:25" ht="12.75">
      <c r="A811" s="164"/>
      <c r="B811" s="164"/>
      <c r="C811" s="164"/>
      <c r="D811" s="164"/>
      <c r="E811" s="164"/>
      <c r="F811" s="164"/>
      <c r="G811" s="180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</row>
    <row r="812" spans="1:25" ht="12.75">
      <c r="A812" s="164"/>
      <c r="B812" s="164"/>
      <c r="C812" s="164"/>
      <c r="D812" s="164"/>
      <c r="E812" s="164"/>
      <c r="F812" s="164"/>
      <c r="G812" s="180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</row>
    <row r="813" spans="1:25" ht="12.75">
      <c r="A813" s="164"/>
      <c r="B813" s="164"/>
      <c r="C813" s="164"/>
      <c r="D813" s="164"/>
      <c r="E813" s="164"/>
      <c r="F813" s="164"/>
      <c r="G813" s="180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</row>
    <row r="814" spans="1:25" ht="12.75">
      <c r="A814" s="164"/>
      <c r="B814" s="164"/>
      <c r="C814" s="164"/>
      <c r="D814" s="164"/>
      <c r="E814" s="164"/>
      <c r="F814" s="164"/>
      <c r="G814" s="180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</row>
    <row r="815" spans="1:25" ht="12.75">
      <c r="A815" s="164"/>
      <c r="B815" s="164"/>
      <c r="C815" s="164"/>
      <c r="D815" s="164"/>
      <c r="E815" s="164"/>
      <c r="F815" s="164"/>
      <c r="G815" s="180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</row>
    <row r="816" spans="1:25" ht="12.75">
      <c r="A816" s="164"/>
      <c r="B816" s="164"/>
      <c r="C816" s="164"/>
      <c r="D816" s="164"/>
      <c r="E816" s="164"/>
      <c r="F816" s="164"/>
      <c r="G816" s="180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</row>
    <row r="817" spans="1:25" ht="12.75">
      <c r="A817" s="164"/>
      <c r="B817" s="164"/>
      <c r="C817" s="164"/>
      <c r="D817" s="164"/>
      <c r="E817" s="164"/>
      <c r="F817" s="164"/>
      <c r="G817" s="180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</row>
    <row r="818" spans="1:25" ht="12.75">
      <c r="A818" s="164"/>
      <c r="B818" s="164"/>
      <c r="C818" s="164"/>
      <c r="D818" s="164"/>
      <c r="E818" s="164"/>
      <c r="F818" s="164"/>
      <c r="G818" s="180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</row>
    <row r="819" spans="1:25" ht="12.75">
      <c r="A819" s="164"/>
      <c r="B819" s="164"/>
      <c r="C819" s="164"/>
      <c r="D819" s="164"/>
      <c r="E819" s="164"/>
      <c r="F819" s="164"/>
      <c r="G819" s="180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</row>
    <row r="820" spans="1:25" ht="12.75">
      <c r="A820" s="164"/>
      <c r="B820" s="164"/>
      <c r="C820" s="164"/>
      <c r="D820" s="164"/>
      <c r="E820" s="164"/>
      <c r="F820" s="164"/>
      <c r="G820" s="180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</row>
    <row r="821" spans="1:25" ht="12.75">
      <c r="A821" s="164"/>
      <c r="B821" s="164"/>
      <c r="C821" s="164"/>
      <c r="D821" s="164"/>
      <c r="E821" s="164"/>
      <c r="F821" s="164"/>
      <c r="G821" s="180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</row>
    <row r="822" spans="1:25" ht="12.75">
      <c r="A822" s="164"/>
      <c r="B822" s="164"/>
      <c r="C822" s="164"/>
      <c r="D822" s="164"/>
      <c r="E822" s="164"/>
      <c r="F822" s="164"/>
      <c r="G822" s="180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</row>
    <row r="823" spans="1:25" ht="12.75">
      <c r="A823" s="164"/>
      <c r="B823" s="164"/>
      <c r="C823" s="164"/>
      <c r="D823" s="164"/>
      <c r="E823" s="164"/>
      <c r="F823" s="164"/>
      <c r="G823" s="180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</row>
    <row r="824" spans="1:25" ht="12.75">
      <c r="A824" s="164"/>
      <c r="B824" s="164"/>
      <c r="C824" s="164"/>
      <c r="D824" s="164"/>
      <c r="E824" s="164"/>
      <c r="F824" s="164"/>
      <c r="G824" s="180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</row>
    <row r="825" spans="1:25" ht="12.75">
      <c r="A825" s="164"/>
      <c r="B825" s="164"/>
      <c r="C825" s="164"/>
      <c r="D825" s="164"/>
      <c r="E825" s="164"/>
      <c r="F825" s="164"/>
      <c r="G825" s="180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</row>
    <row r="826" spans="1:25" ht="12.75">
      <c r="A826" s="164"/>
      <c r="B826" s="164"/>
      <c r="C826" s="164"/>
      <c r="D826" s="164"/>
      <c r="E826" s="164"/>
      <c r="F826" s="164"/>
      <c r="G826" s="180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</row>
    <row r="827" spans="1:25" ht="12.75">
      <c r="A827" s="164"/>
      <c r="B827" s="164"/>
      <c r="C827" s="164"/>
      <c r="D827" s="164"/>
      <c r="E827" s="164"/>
      <c r="F827" s="164"/>
      <c r="G827" s="180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</row>
    <row r="828" spans="1:25" ht="12.75">
      <c r="A828" s="164"/>
      <c r="B828" s="164"/>
      <c r="C828" s="164"/>
      <c r="D828" s="164"/>
      <c r="E828" s="164"/>
      <c r="F828" s="164"/>
      <c r="G828" s="180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</row>
    <row r="829" spans="1:25" ht="12.75">
      <c r="A829" s="164"/>
      <c r="B829" s="164"/>
      <c r="C829" s="164"/>
      <c r="D829" s="164"/>
      <c r="E829" s="164"/>
      <c r="F829" s="164"/>
      <c r="G829" s="180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</row>
    <row r="830" spans="1:25" ht="12.75">
      <c r="A830" s="164"/>
      <c r="B830" s="164"/>
      <c r="C830" s="164"/>
      <c r="D830" s="164"/>
      <c r="E830" s="164"/>
      <c r="F830" s="164"/>
      <c r="G830" s="180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</row>
    <row r="831" spans="1:25" ht="12.75">
      <c r="A831" s="164"/>
      <c r="B831" s="164"/>
      <c r="C831" s="164"/>
      <c r="D831" s="164"/>
      <c r="E831" s="164"/>
      <c r="F831" s="164"/>
      <c r="G831" s="180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</row>
    <row r="832" spans="1:25" ht="12.75">
      <c r="A832" s="164"/>
      <c r="B832" s="164"/>
      <c r="C832" s="164"/>
      <c r="D832" s="164"/>
      <c r="E832" s="164"/>
      <c r="F832" s="164"/>
      <c r="G832" s="180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</row>
    <row r="833" spans="1:25" ht="12.75">
      <c r="A833" s="164"/>
      <c r="B833" s="164"/>
      <c r="C833" s="164"/>
      <c r="D833" s="164"/>
      <c r="E833" s="164"/>
      <c r="F833" s="164"/>
      <c r="G833" s="180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</row>
    <row r="834" spans="1:25" ht="12.75">
      <c r="A834" s="164"/>
      <c r="B834" s="164"/>
      <c r="C834" s="164"/>
      <c r="D834" s="164"/>
      <c r="E834" s="164"/>
      <c r="F834" s="164"/>
      <c r="G834" s="180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</row>
    <row r="835" spans="1:25" ht="12.75">
      <c r="A835" s="164"/>
      <c r="B835" s="164"/>
      <c r="C835" s="164"/>
      <c r="D835" s="164"/>
      <c r="E835" s="164"/>
      <c r="F835" s="164"/>
      <c r="G835" s="180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</row>
    <row r="836" spans="1:25" ht="12.75">
      <c r="A836" s="164"/>
      <c r="B836" s="164"/>
      <c r="C836" s="164"/>
      <c r="D836" s="164"/>
      <c r="E836" s="164"/>
      <c r="F836" s="164"/>
      <c r="G836" s="180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</row>
    <row r="837" spans="1:25" ht="12.75">
      <c r="A837" s="164"/>
      <c r="B837" s="164"/>
      <c r="C837" s="164"/>
      <c r="D837" s="164"/>
      <c r="E837" s="164"/>
      <c r="F837" s="164"/>
      <c r="G837" s="180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</row>
    <row r="838" spans="1:25" ht="12.75">
      <c r="A838" s="164"/>
      <c r="B838" s="164"/>
      <c r="C838" s="164"/>
      <c r="D838" s="164"/>
      <c r="E838" s="164"/>
      <c r="F838" s="164"/>
      <c r="G838" s="180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</row>
    <row r="839" spans="1:25" ht="12.75">
      <c r="A839" s="164"/>
      <c r="B839" s="164"/>
      <c r="C839" s="164"/>
      <c r="D839" s="164"/>
      <c r="E839" s="164"/>
      <c r="F839" s="164"/>
      <c r="G839" s="180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</row>
    <row r="840" spans="1:25" ht="12.75">
      <c r="A840" s="164"/>
      <c r="B840" s="164"/>
      <c r="C840" s="164"/>
      <c r="D840" s="164"/>
      <c r="E840" s="164"/>
      <c r="F840" s="164"/>
      <c r="G840" s="180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</row>
    <row r="841" spans="1:25" ht="12.75">
      <c r="A841" s="164"/>
      <c r="B841" s="164"/>
      <c r="C841" s="164"/>
      <c r="D841" s="164"/>
      <c r="E841" s="164"/>
      <c r="F841" s="164"/>
      <c r="G841" s="180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</row>
    <row r="842" spans="1:25" ht="12.75">
      <c r="A842" s="164"/>
      <c r="B842" s="164"/>
      <c r="C842" s="164"/>
      <c r="D842" s="164"/>
      <c r="E842" s="164"/>
      <c r="F842" s="164"/>
      <c r="G842" s="180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</row>
    <row r="843" spans="1:25" ht="12.75">
      <c r="A843" s="164"/>
      <c r="B843" s="164"/>
      <c r="C843" s="164"/>
      <c r="D843" s="164"/>
      <c r="E843" s="164"/>
      <c r="F843" s="164"/>
      <c r="G843" s="180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</row>
    <row r="844" spans="1:25" ht="12.75">
      <c r="A844" s="164"/>
      <c r="B844" s="164"/>
      <c r="C844" s="164"/>
      <c r="D844" s="164"/>
      <c r="E844" s="164"/>
      <c r="F844" s="164"/>
      <c r="G844" s="180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</row>
    <row r="845" spans="1:25" ht="12.75">
      <c r="A845" s="164"/>
      <c r="B845" s="164"/>
      <c r="C845" s="164"/>
      <c r="D845" s="164"/>
      <c r="E845" s="164"/>
      <c r="F845" s="164"/>
      <c r="G845" s="180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</row>
    <row r="846" spans="1:25" ht="12.75">
      <c r="A846" s="164"/>
      <c r="B846" s="164"/>
      <c r="C846" s="164"/>
      <c r="D846" s="164"/>
      <c r="E846" s="164"/>
      <c r="F846" s="164"/>
      <c r="G846" s="180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</row>
    <row r="847" spans="1:25" ht="12.75">
      <c r="A847" s="164"/>
      <c r="B847" s="164"/>
      <c r="C847" s="164"/>
      <c r="D847" s="164"/>
      <c r="E847" s="164"/>
      <c r="F847" s="164"/>
      <c r="G847" s="180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</row>
    <row r="848" spans="1:25" ht="12.75">
      <c r="A848" s="164"/>
      <c r="B848" s="164"/>
      <c r="C848" s="164"/>
      <c r="D848" s="164"/>
      <c r="E848" s="164"/>
      <c r="F848" s="164"/>
      <c r="G848" s="180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</row>
    <row r="849" spans="1:25" ht="12.75">
      <c r="A849" s="164"/>
      <c r="B849" s="164"/>
      <c r="C849" s="164"/>
      <c r="D849" s="164"/>
      <c r="E849" s="164"/>
      <c r="F849" s="164"/>
      <c r="G849" s="180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</row>
    <row r="850" spans="1:25" ht="12.75">
      <c r="A850" s="164"/>
      <c r="B850" s="164"/>
      <c r="C850" s="164"/>
      <c r="D850" s="164"/>
      <c r="E850" s="164"/>
      <c r="F850" s="164"/>
      <c r="G850" s="180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</row>
    <row r="851" spans="1:25" ht="12.75">
      <c r="A851" s="164"/>
      <c r="B851" s="164"/>
      <c r="C851" s="164"/>
      <c r="D851" s="164"/>
      <c r="E851" s="164"/>
      <c r="F851" s="164"/>
      <c r="G851" s="180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</row>
    <row r="852" spans="1:25" ht="12.75">
      <c r="A852" s="164"/>
      <c r="B852" s="164"/>
      <c r="C852" s="164"/>
      <c r="D852" s="164"/>
      <c r="E852" s="164"/>
      <c r="F852" s="164"/>
      <c r="G852" s="180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</row>
    <row r="853" spans="1:25" ht="12.75">
      <c r="A853" s="164"/>
      <c r="B853" s="164"/>
      <c r="C853" s="164"/>
      <c r="D853" s="164"/>
      <c r="E853" s="164"/>
      <c r="F853" s="164"/>
      <c r="G853" s="180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</row>
    <row r="854" spans="1:25" ht="12.75">
      <c r="A854" s="164"/>
      <c r="B854" s="164"/>
      <c r="C854" s="164"/>
      <c r="D854" s="164"/>
      <c r="E854" s="164"/>
      <c r="F854" s="164"/>
      <c r="G854" s="180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</row>
    <row r="855" spans="1:25" ht="12.75">
      <c r="A855" s="164"/>
      <c r="B855" s="164"/>
      <c r="C855" s="164"/>
      <c r="D855" s="164"/>
      <c r="E855" s="164"/>
      <c r="F855" s="164"/>
      <c r="G855" s="180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</row>
    <row r="856" spans="1:25" ht="12.75">
      <c r="A856" s="164"/>
      <c r="B856" s="164"/>
      <c r="C856" s="164"/>
      <c r="D856" s="164"/>
      <c r="E856" s="164"/>
      <c r="F856" s="164"/>
      <c r="G856" s="180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</row>
    <row r="857" spans="1:25" ht="12.75">
      <c r="A857" s="164"/>
      <c r="B857" s="164"/>
      <c r="C857" s="164"/>
      <c r="D857" s="164"/>
      <c r="E857" s="164"/>
      <c r="F857" s="164"/>
      <c r="G857" s="180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</row>
    <row r="858" spans="1:25" ht="12.75">
      <c r="A858" s="164"/>
      <c r="B858" s="164"/>
      <c r="C858" s="164"/>
      <c r="D858" s="164"/>
      <c r="E858" s="164"/>
      <c r="F858" s="164"/>
      <c r="G858" s="180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</row>
    <row r="859" spans="1:25" ht="12.75">
      <c r="A859" s="164"/>
      <c r="B859" s="164"/>
      <c r="C859" s="164"/>
      <c r="D859" s="164"/>
      <c r="E859" s="164"/>
      <c r="F859" s="164"/>
      <c r="G859" s="180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</row>
    <row r="860" spans="1:25" ht="12.75">
      <c r="A860" s="164"/>
      <c r="B860" s="164"/>
      <c r="C860" s="164"/>
      <c r="D860" s="164"/>
      <c r="E860" s="164"/>
      <c r="F860" s="164"/>
      <c r="G860" s="180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</row>
    <row r="861" spans="1:25" ht="12.75">
      <c r="A861" s="164"/>
      <c r="B861" s="164"/>
      <c r="C861" s="164"/>
      <c r="D861" s="164"/>
      <c r="E861" s="164"/>
      <c r="F861" s="164"/>
      <c r="G861" s="180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</row>
    <row r="862" spans="1:25" ht="12.75">
      <c r="A862" s="164"/>
      <c r="B862" s="164"/>
      <c r="C862" s="164"/>
      <c r="D862" s="164"/>
      <c r="E862" s="164"/>
      <c r="F862" s="164"/>
      <c r="G862" s="180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</row>
    <row r="863" spans="1:25" ht="12.75">
      <c r="A863" s="164"/>
      <c r="B863" s="164"/>
      <c r="C863" s="164"/>
      <c r="D863" s="164"/>
      <c r="E863" s="164"/>
      <c r="F863" s="164"/>
      <c r="G863" s="180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</row>
    <row r="864" spans="1:25" ht="12.75">
      <c r="A864" s="164"/>
      <c r="B864" s="164"/>
      <c r="C864" s="164"/>
      <c r="D864" s="164"/>
      <c r="E864" s="164"/>
      <c r="F864" s="164"/>
      <c r="G864" s="180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</row>
    <row r="865" spans="1:25" ht="12.75">
      <c r="A865" s="164"/>
      <c r="B865" s="164"/>
      <c r="C865" s="164"/>
      <c r="D865" s="164"/>
      <c r="E865" s="164"/>
      <c r="F865" s="164"/>
      <c r="G865" s="180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</row>
    <row r="866" spans="1:25" ht="12.75">
      <c r="A866" s="164"/>
      <c r="B866" s="164"/>
      <c r="C866" s="164"/>
      <c r="D866" s="164"/>
      <c r="E866" s="164"/>
      <c r="F866" s="164"/>
      <c r="G866" s="180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</row>
    <row r="867" spans="1:25" ht="12.75">
      <c r="A867" s="164"/>
      <c r="B867" s="164"/>
      <c r="C867" s="164"/>
      <c r="D867" s="164"/>
      <c r="E867" s="164"/>
      <c r="F867" s="164"/>
      <c r="G867" s="180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</row>
    <row r="868" spans="1:25" ht="12.75">
      <c r="A868" s="164"/>
      <c r="B868" s="164"/>
      <c r="C868" s="164"/>
      <c r="D868" s="164"/>
      <c r="E868" s="164"/>
      <c r="F868" s="164"/>
      <c r="G868" s="180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</row>
    <row r="869" spans="1:25" ht="12.75">
      <c r="A869" s="164"/>
      <c r="B869" s="164"/>
      <c r="C869" s="164"/>
      <c r="D869" s="164"/>
      <c r="E869" s="164"/>
      <c r="F869" s="164"/>
      <c r="G869" s="180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</row>
    <row r="870" spans="1:25" ht="12.75">
      <c r="A870" s="164"/>
      <c r="B870" s="164"/>
      <c r="C870" s="164"/>
      <c r="D870" s="164"/>
      <c r="E870" s="164"/>
      <c r="F870" s="164"/>
      <c r="G870" s="180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</row>
    <row r="871" spans="1:25" ht="12.75">
      <c r="A871" s="164"/>
      <c r="B871" s="164"/>
      <c r="C871" s="164"/>
      <c r="D871" s="164"/>
      <c r="E871" s="164"/>
      <c r="F871" s="164"/>
      <c r="G871" s="180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</row>
    <row r="872" spans="1:25" ht="12.75">
      <c r="A872" s="164"/>
      <c r="B872" s="164"/>
      <c r="C872" s="164"/>
      <c r="D872" s="164"/>
      <c r="E872" s="164"/>
      <c r="F872" s="164"/>
      <c r="G872" s="180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</row>
    <row r="873" spans="1:25" ht="12.75">
      <c r="A873" s="164"/>
      <c r="B873" s="164"/>
      <c r="C873" s="164"/>
      <c r="D873" s="164"/>
      <c r="E873" s="164"/>
      <c r="F873" s="164"/>
      <c r="G873" s="180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</row>
    <row r="874" spans="1:25" ht="12.75">
      <c r="A874" s="164"/>
      <c r="B874" s="164"/>
      <c r="C874" s="164"/>
      <c r="D874" s="164"/>
      <c r="E874" s="164"/>
      <c r="F874" s="164"/>
      <c r="G874" s="180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</row>
    <row r="875" spans="1:25" ht="12.75">
      <c r="A875" s="164"/>
      <c r="B875" s="164"/>
      <c r="C875" s="164"/>
      <c r="D875" s="164"/>
      <c r="E875" s="164"/>
      <c r="F875" s="164"/>
      <c r="G875" s="180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</row>
    <row r="876" spans="1:25" ht="12.75">
      <c r="A876" s="164"/>
      <c r="B876" s="164"/>
      <c r="C876" s="164"/>
      <c r="D876" s="164"/>
      <c r="E876" s="164"/>
      <c r="F876" s="164"/>
      <c r="G876" s="180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</row>
    <row r="877" spans="1:25" ht="12.75">
      <c r="A877" s="164"/>
      <c r="B877" s="164"/>
      <c r="C877" s="164"/>
      <c r="D877" s="164"/>
      <c r="E877" s="164"/>
      <c r="F877" s="164"/>
      <c r="G877" s="180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</row>
    <row r="878" spans="1:25" ht="12.75">
      <c r="A878" s="164"/>
      <c r="B878" s="164"/>
      <c r="C878" s="164"/>
      <c r="D878" s="164"/>
      <c r="E878" s="164"/>
      <c r="F878" s="164"/>
      <c r="G878" s="180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</row>
    <row r="879" spans="1:25" ht="12.75">
      <c r="A879" s="164"/>
      <c r="B879" s="164"/>
      <c r="C879" s="164"/>
      <c r="D879" s="164"/>
      <c r="E879" s="164"/>
      <c r="F879" s="164"/>
      <c r="G879" s="180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</row>
    <row r="880" spans="1:25" ht="12.75">
      <c r="A880" s="164"/>
      <c r="B880" s="164"/>
      <c r="C880" s="164"/>
      <c r="D880" s="164"/>
      <c r="E880" s="164"/>
      <c r="F880" s="164"/>
      <c r="G880" s="180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</row>
    <row r="881" spans="1:25" ht="12.75">
      <c r="A881" s="164"/>
      <c r="B881" s="164"/>
      <c r="C881" s="164"/>
      <c r="D881" s="164"/>
      <c r="E881" s="164"/>
      <c r="F881" s="164"/>
      <c r="G881" s="180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</row>
    <row r="882" spans="1:25" ht="12.75">
      <c r="A882" s="164"/>
      <c r="B882" s="164"/>
      <c r="C882" s="164"/>
      <c r="D882" s="164"/>
      <c r="E882" s="164"/>
      <c r="F882" s="164"/>
      <c r="G882" s="180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</row>
    <row r="883" spans="1:25" ht="12.75">
      <c r="A883" s="164"/>
      <c r="B883" s="164"/>
      <c r="C883" s="164"/>
      <c r="D883" s="164"/>
      <c r="E883" s="164"/>
      <c r="F883" s="164"/>
      <c r="G883" s="180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</row>
    <row r="884" spans="1:25" ht="12.75">
      <c r="A884" s="164"/>
      <c r="B884" s="164"/>
      <c r="C884" s="164"/>
      <c r="D884" s="164"/>
      <c r="E884" s="164"/>
      <c r="F884" s="164"/>
      <c r="G884" s="180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</row>
    <row r="885" spans="1:25" ht="12.75">
      <c r="A885" s="164"/>
      <c r="B885" s="164"/>
      <c r="C885" s="164"/>
      <c r="D885" s="164"/>
      <c r="E885" s="164"/>
      <c r="F885" s="164"/>
      <c r="G885" s="180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</row>
    <row r="886" spans="1:25" ht="12.75">
      <c r="A886" s="164"/>
      <c r="B886" s="164"/>
      <c r="C886" s="164"/>
      <c r="D886" s="164"/>
      <c r="E886" s="164"/>
      <c r="F886" s="164"/>
      <c r="G886" s="180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</row>
    <row r="887" spans="1:25" ht="12.75">
      <c r="A887" s="164"/>
      <c r="B887" s="164"/>
      <c r="C887" s="164"/>
      <c r="D887" s="164"/>
      <c r="E887" s="164"/>
      <c r="F887" s="164"/>
      <c r="G887" s="180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</row>
    <row r="888" spans="1:25" ht="12.75">
      <c r="A888" s="164"/>
      <c r="B888" s="164"/>
      <c r="C888" s="164"/>
      <c r="D888" s="164"/>
      <c r="E888" s="164"/>
      <c r="F888" s="164"/>
      <c r="G888" s="180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</row>
    <row r="889" spans="1:25" ht="12.75">
      <c r="A889" s="164"/>
      <c r="B889" s="164"/>
      <c r="C889" s="164"/>
      <c r="D889" s="164"/>
      <c r="E889" s="164"/>
      <c r="F889" s="164"/>
      <c r="G889" s="180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</row>
    <row r="890" spans="1:25" ht="12.75">
      <c r="A890" s="164"/>
      <c r="B890" s="164"/>
      <c r="C890" s="164"/>
      <c r="D890" s="164"/>
      <c r="E890" s="164"/>
      <c r="F890" s="164"/>
      <c r="G890" s="180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</row>
    <row r="891" spans="1:25" ht="12.75">
      <c r="A891" s="164"/>
      <c r="B891" s="164"/>
      <c r="C891" s="164"/>
      <c r="D891" s="164"/>
      <c r="E891" s="164"/>
      <c r="F891" s="164"/>
      <c r="G891" s="180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</row>
    <row r="892" spans="1:25" ht="12.75">
      <c r="A892" s="164"/>
      <c r="B892" s="164"/>
      <c r="C892" s="164"/>
      <c r="D892" s="164"/>
      <c r="E892" s="164"/>
      <c r="F892" s="164"/>
      <c r="G892" s="180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</row>
    <row r="893" spans="1:25" ht="12.75">
      <c r="A893" s="164"/>
      <c r="B893" s="164"/>
      <c r="C893" s="164"/>
      <c r="D893" s="164"/>
      <c r="E893" s="164"/>
      <c r="F893" s="164"/>
      <c r="G893" s="180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</row>
    <row r="894" spans="1:25" ht="12.75">
      <c r="A894" s="164"/>
      <c r="B894" s="164"/>
      <c r="C894" s="164"/>
      <c r="D894" s="164"/>
      <c r="E894" s="164"/>
      <c r="F894" s="164"/>
      <c r="G894" s="180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</row>
    <row r="895" spans="1:25" ht="12.75">
      <c r="A895" s="164"/>
      <c r="B895" s="164"/>
      <c r="C895" s="164"/>
      <c r="D895" s="164"/>
      <c r="E895" s="164"/>
      <c r="F895" s="164"/>
      <c r="G895" s="180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</row>
    <row r="896" spans="1:25" ht="12.75">
      <c r="A896" s="164"/>
      <c r="B896" s="164"/>
      <c r="C896" s="164"/>
      <c r="D896" s="164"/>
      <c r="E896" s="164"/>
      <c r="F896" s="164"/>
      <c r="G896" s="180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</row>
    <row r="897" spans="1:25" ht="12.75">
      <c r="A897" s="164"/>
      <c r="B897" s="164"/>
      <c r="C897" s="164"/>
      <c r="D897" s="164"/>
      <c r="E897" s="164"/>
      <c r="F897" s="164"/>
      <c r="G897" s="180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</row>
    <row r="898" spans="1:25" ht="12.75">
      <c r="A898" s="164"/>
      <c r="B898" s="164"/>
      <c r="C898" s="164"/>
      <c r="D898" s="164"/>
      <c r="E898" s="164"/>
      <c r="F898" s="164"/>
      <c r="G898" s="180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</row>
    <row r="899" spans="1:25" ht="12.75">
      <c r="A899" s="164"/>
      <c r="B899" s="164"/>
      <c r="C899" s="164"/>
      <c r="D899" s="164"/>
      <c r="E899" s="164"/>
      <c r="F899" s="164"/>
      <c r="G899" s="180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</row>
    <row r="900" spans="1:25" ht="12.75">
      <c r="A900" s="164"/>
      <c r="B900" s="164"/>
      <c r="C900" s="164"/>
      <c r="D900" s="164"/>
      <c r="E900" s="164"/>
      <c r="F900" s="164"/>
      <c r="G900" s="180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</row>
    <row r="901" spans="1:25" ht="12.75">
      <c r="A901" s="164"/>
      <c r="B901" s="164"/>
      <c r="C901" s="164"/>
      <c r="D901" s="164"/>
      <c r="E901" s="164"/>
      <c r="F901" s="164"/>
      <c r="G901" s="180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</row>
    <row r="902" spans="1:25" ht="12.75">
      <c r="A902" s="164"/>
      <c r="B902" s="164"/>
      <c r="C902" s="164"/>
      <c r="D902" s="164"/>
      <c r="E902" s="164"/>
      <c r="F902" s="164"/>
      <c r="G902" s="180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</row>
    <row r="903" spans="1:25" ht="12.75">
      <c r="A903" s="164"/>
      <c r="B903" s="164"/>
      <c r="C903" s="164"/>
      <c r="D903" s="164"/>
      <c r="E903" s="164"/>
      <c r="F903" s="164"/>
      <c r="G903" s="180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</row>
    <row r="904" spans="1:25" ht="12.75">
      <c r="A904" s="164"/>
      <c r="B904" s="164"/>
      <c r="C904" s="164"/>
      <c r="D904" s="164"/>
      <c r="E904" s="164"/>
      <c r="F904" s="164"/>
      <c r="G904" s="180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</row>
    <row r="905" spans="1:25" ht="12.75">
      <c r="A905" s="164"/>
      <c r="B905" s="164"/>
      <c r="C905" s="164"/>
      <c r="D905" s="164"/>
      <c r="E905" s="164"/>
      <c r="F905" s="164"/>
      <c r="G905" s="180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</row>
    <row r="906" spans="1:25" ht="12.75">
      <c r="A906" s="164"/>
      <c r="B906" s="164"/>
      <c r="C906" s="164"/>
      <c r="D906" s="164"/>
      <c r="E906" s="164"/>
      <c r="F906" s="164"/>
      <c r="G906" s="180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</row>
    <row r="907" spans="1:25" ht="12.75">
      <c r="A907" s="164"/>
      <c r="B907" s="164"/>
      <c r="C907" s="164"/>
      <c r="D907" s="164"/>
      <c r="E907" s="164"/>
      <c r="F907" s="164"/>
      <c r="G907" s="180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</row>
    <row r="908" spans="1:25" ht="12.75">
      <c r="A908" s="164"/>
      <c r="B908" s="164"/>
      <c r="C908" s="164"/>
      <c r="D908" s="164"/>
      <c r="E908" s="164"/>
      <c r="F908" s="164"/>
      <c r="G908" s="180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</row>
    <row r="909" spans="1:25" ht="12.75">
      <c r="A909" s="164"/>
      <c r="B909" s="164"/>
      <c r="C909" s="164"/>
      <c r="D909" s="164"/>
      <c r="E909" s="164"/>
      <c r="F909" s="164"/>
      <c r="G909" s="180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</row>
    <row r="910" spans="1:25" ht="12.75">
      <c r="A910" s="164"/>
      <c r="B910" s="164"/>
      <c r="C910" s="164"/>
      <c r="D910" s="164"/>
      <c r="E910" s="164"/>
      <c r="F910" s="164"/>
      <c r="G910" s="180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</row>
    <row r="911" spans="1:25" ht="12.75">
      <c r="A911" s="164"/>
      <c r="B911" s="164"/>
      <c r="C911" s="164"/>
      <c r="D911" s="164"/>
      <c r="E911" s="164"/>
      <c r="F911" s="164"/>
      <c r="G911" s="180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</row>
    <row r="912" spans="1:25" ht="12.75">
      <c r="A912" s="164"/>
      <c r="B912" s="164"/>
      <c r="C912" s="164"/>
      <c r="D912" s="164"/>
      <c r="E912" s="164"/>
      <c r="F912" s="164"/>
      <c r="G912" s="180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</row>
    <row r="913" spans="1:25" ht="12.75">
      <c r="A913" s="164"/>
      <c r="B913" s="164"/>
      <c r="C913" s="164"/>
      <c r="D913" s="164"/>
      <c r="E913" s="164"/>
      <c r="F913" s="164"/>
      <c r="G913" s="180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</row>
    <row r="914" spans="1:25" ht="12.75">
      <c r="A914" s="164"/>
      <c r="B914" s="164"/>
      <c r="C914" s="164"/>
      <c r="D914" s="164"/>
      <c r="E914" s="164"/>
      <c r="F914" s="164"/>
      <c r="G914" s="180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</row>
    <row r="915" spans="1:25" ht="12.75">
      <c r="A915" s="164"/>
      <c r="B915" s="164"/>
      <c r="C915" s="164"/>
      <c r="D915" s="164"/>
      <c r="E915" s="164"/>
      <c r="F915" s="164"/>
      <c r="G915" s="180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</row>
    <row r="916" spans="1:25" ht="12.75">
      <c r="A916" s="164"/>
      <c r="B916" s="164"/>
      <c r="C916" s="164"/>
      <c r="D916" s="164"/>
      <c r="E916" s="164"/>
      <c r="F916" s="164"/>
      <c r="G916" s="180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</row>
    <row r="917" spans="1:25" ht="12.75">
      <c r="A917" s="164"/>
      <c r="B917" s="164"/>
      <c r="C917" s="164"/>
      <c r="D917" s="164"/>
      <c r="E917" s="164"/>
      <c r="F917" s="164"/>
      <c r="G917" s="180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</row>
    <row r="918" spans="1:25" ht="12.75">
      <c r="A918" s="164"/>
      <c r="B918" s="164"/>
      <c r="C918" s="164"/>
      <c r="D918" s="164"/>
      <c r="E918" s="164"/>
      <c r="F918" s="164"/>
      <c r="G918" s="180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</row>
    <row r="919" spans="1:25" ht="12.75">
      <c r="A919" s="164"/>
      <c r="B919" s="164"/>
      <c r="C919" s="164"/>
      <c r="D919" s="164"/>
      <c r="E919" s="164"/>
      <c r="F919" s="164"/>
      <c r="G919" s="180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</row>
    <row r="920" spans="1:25" ht="12.75">
      <c r="A920" s="164"/>
      <c r="B920" s="164"/>
      <c r="C920" s="164"/>
      <c r="D920" s="164"/>
      <c r="E920" s="164"/>
      <c r="F920" s="164"/>
      <c r="G920" s="180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</row>
    <row r="921" spans="1:25" ht="12.75">
      <c r="A921" s="164"/>
      <c r="B921" s="164"/>
      <c r="C921" s="164"/>
      <c r="D921" s="164"/>
      <c r="E921" s="164"/>
      <c r="F921" s="164"/>
      <c r="G921" s="180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</row>
    <row r="922" spans="1:25" ht="12.75">
      <c r="A922" s="164"/>
      <c r="B922" s="164"/>
      <c r="C922" s="164"/>
      <c r="D922" s="164"/>
      <c r="E922" s="164"/>
      <c r="F922" s="164"/>
      <c r="G922" s="180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</row>
    <row r="923" spans="1:25" ht="12.75">
      <c r="A923" s="164"/>
      <c r="B923" s="164"/>
      <c r="C923" s="164"/>
      <c r="D923" s="164"/>
      <c r="E923" s="164"/>
      <c r="F923" s="164"/>
      <c r="G923" s="180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</row>
    <row r="924" spans="1:25" ht="12.75">
      <c r="A924" s="164"/>
      <c r="B924" s="164"/>
      <c r="C924" s="164"/>
      <c r="D924" s="164"/>
      <c r="E924" s="164"/>
      <c r="F924" s="164"/>
      <c r="G924" s="180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</row>
    <row r="925" spans="1:25" ht="12.75">
      <c r="A925" s="164"/>
      <c r="B925" s="164"/>
      <c r="C925" s="164"/>
      <c r="D925" s="164"/>
      <c r="E925" s="164"/>
      <c r="F925" s="164"/>
      <c r="G925" s="180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</row>
    <row r="926" spans="1:25" ht="12.75">
      <c r="A926" s="164"/>
      <c r="B926" s="164"/>
      <c r="C926" s="164"/>
      <c r="D926" s="164"/>
      <c r="E926" s="164"/>
      <c r="F926" s="164"/>
      <c r="G926" s="180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</row>
    <row r="927" spans="1:25" ht="12.75">
      <c r="A927" s="164"/>
      <c r="B927" s="164"/>
      <c r="C927" s="164"/>
      <c r="D927" s="164"/>
      <c r="E927" s="164"/>
      <c r="F927" s="164"/>
      <c r="G927" s="180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</row>
    <row r="928" spans="1:25" ht="12.75">
      <c r="A928" s="164"/>
      <c r="B928" s="164"/>
      <c r="C928" s="164"/>
      <c r="D928" s="164"/>
      <c r="E928" s="164"/>
      <c r="F928" s="164"/>
      <c r="G928" s="180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</row>
    <row r="929" spans="1:25" ht="12.75">
      <c r="A929" s="164"/>
      <c r="B929" s="164"/>
      <c r="C929" s="164"/>
      <c r="D929" s="164"/>
      <c r="E929" s="164"/>
      <c r="F929" s="164"/>
      <c r="G929" s="180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</row>
    <row r="930" spans="1:25" ht="12.75">
      <c r="A930" s="164"/>
      <c r="B930" s="164"/>
      <c r="C930" s="164"/>
      <c r="D930" s="164"/>
      <c r="E930" s="164"/>
      <c r="F930" s="164"/>
      <c r="G930" s="180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</row>
    <row r="931" spans="1:25" ht="12.75">
      <c r="A931" s="164"/>
      <c r="B931" s="164"/>
      <c r="C931" s="164"/>
      <c r="D931" s="164"/>
      <c r="E931" s="164"/>
      <c r="F931" s="164"/>
      <c r="G931" s="180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</row>
    <row r="932" spans="1:25" ht="12.75">
      <c r="A932" s="164"/>
      <c r="B932" s="164"/>
      <c r="C932" s="164"/>
      <c r="D932" s="164"/>
      <c r="E932" s="164"/>
      <c r="F932" s="164"/>
      <c r="G932" s="180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</row>
    <row r="933" spans="1:25" ht="12.75">
      <c r="A933" s="164"/>
      <c r="B933" s="164"/>
      <c r="C933" s="164"/>
      <c r="D933" s="164"/>
      <c r="E933" s="164"/>
      <c r="F933" s="164"/>
      <c r="G933" s="180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</row>
    <row r="934" spans="1:25" ht="12.75">
      <c r="A934" s="164"/>
      <c r="B934" s="164"/>
      <c r="C934" s="164"/>
      <c r="D934" s="164"/>
      <c r="E934" s="164"/>
      <c r="F934" s="164"/>
      <c r="G934" s="180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</row>
    <row r="935" spans="1:25" ht="12.75">
      <c r="A935" s="164"/>
      <c r="B935" s="164"/>
      <c r="C935" s="164"/>
      <c r="D935" s="164"/>
      <c r="E935" s="164"/>
      <c r="F935" s="164"/>
      <c r="G935" s="180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</row>
    <row r="936" spans="1:25" ht="12.75">
      <c r="A936" s="164"/>
      <c r="B936" s="164"/>
      <c r="C936" s="164"/>
      <c r="D936" s="164"/>
      <c r="E936" s="164"/>
      <c r="F936" s="164"/>
      <c r="G936" s="180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</row>
    <row r="937" spans="1:25" ht="12.75">
      <c r="A937" s="164"/>
      <c r="B937" s="164"/>
      <c r="C937" s="164"/>
      <c r="D937" s="164"/>
      <c r="E937" s="164"/>
      <c r="F937" s="164"/>
      <c r="G937" s="180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</row>
    <row r="938" spans="1:25" ht="12.75">
      <c r="A938" s="164"/>
      <c r="B938" s="164"/>
      <c r="C938" s="164"/>
      <c r="D938" s="164"/>
      <c r="E938" s="164"/>
      <c r="F938" s="164"/>
      <c r="G938" s="180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</row>
    <row r="939" spans="1:25" ht="12.75">
      <c r="A939" s="164"/>
      <c r="B939" s="164"/>
      <c r="C939" s="164"/>
      <c r="D939" s="164"/>
      <c r="E939" s="164"/>
      <c r="F939" s="164"/>
      <c r="G939" s="180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</row>
    <row r="940" spans="1:25" ht="12.75">
      <c r="A940" s="164"/>
      <c r="B940" s="164"/>
      <c r="C940" s="164"/>
      <c r="D940" s="164"/>
      <c r="E940" s="164"/>
      <c r="F940" s="164"/>
      <c r="G940" s="180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</row>
    <row r="941" spans="1:25" ht="12.75">
      <c r="A941" s="164"/>
      <c r="B941" s="164"/>
      <c r="C941" s="164"/>
      <c r="D941" s="164"/>
      <c r="E941" s="164"/>
      <c r="F941" s="164"/>
      <c r="G941" s="180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</row>
    <row r="942" spans="1:25" ht="12.75">
      <c r="A942" s="164"/>
      <c r="B942" s="164"/>
      <c r="C942" s="164"/>
      <c r="D942" s="164"/>
      <c r="E942" s="164"/>
      <c r="F942" s="164"/>
      <c r="G942" s="180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</row>
    <row r="943" spans="1:25" ht="12.75">
      <c r="A943" s="164"/>
      <c r="B943" s="164"/>
      <c r="C943" s="164"/>
      <c r="D943" s="164"/>
      <c r="E943" s="164"/>
      <c r="F943" s="164"/>
      <c r="G943" s="180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</row>
    <row r="944" spans="1:25" ht="12.75">
      <c r="A944" s="164"/>
      <c r="B944" s="164"/>
      <c r="C944" s="164"/>
      <c r="D944" s="164"/>
      <c r="E944" s="164"/>
      <c r="F944" s="164"/>
      <c r="G944" s="180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</row>
    <row r="945" spans="1:25" ht="12.75">
      <c r="A945" s="164"/>
      <c r="B945" s="164"/>
      <c r="C945" s="164"/>
      <c r="D945" s="164"/>
      <c r="E945" s="164"/>
      <c r="F945" s="164"/>
      <c r="G945" s="180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</row>
    <row r="946" spans="1:25" ht="12.75">
      <c r="A946" s="164"/>
      <c r="B946" s="164"/>
      <c r="C946" s="164"/>
      <c r="D946" s="164"/>
      <c r="E946" s="164"/>
      <c r="F946" s="164"/>
      <c r="G946" s="180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</row>
    <row r="947" spans="1:25" ht="12.75">
      <c r="A947" s="164"/>
      <c r="B947" s="164"/>
      <c r="C947" s="164"/>
      <c r="D947" s="164"/>
      <c r="E947" s="164"/>
      <c r="F947" s="164"/>
      <c r="G947" s="180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</row>
    <row r="948" spans="1:25" ht="12.75">
      <c r="A948" s="164"/>
      <c r="B948" s="164"/>
      <c r="C948" s="164"/>
      <c r="D948" s="164"/>
      <c r="E948" s="164"/>
      <c r="F948" s="164"/>
      <c r="G948" s="180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</row>
    <row r="949" spans="1:25" ht="12.75">
      <c r="A949" s="164"/>
      <c r="B949" s="164"/>
      <c r="C949" s="164"/>
      <c r="D949" s="164"/>
      <c r="E949" s="164"/>
      <c r="F949" s="164"/>
      <c r="G949" s="180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</row>
    <row r="950" spans="1:25" ht="12.75">
      <c r="A950" s="164"/>
      <c r="B950" s="164"/>
      <c r="C950" s="164"/>
      <c r="D950" s="164"/>
      <c r="E950" s="164"/>
      <c r="F950" s="164"/>
      <c r="G950" s="180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</row>
    <row r="951" spans="1:25" ht="12.75">
      <c r="A951" s="164"/>
      <c r="B951" s="164"/>
      <c r="C951" s="164"/>
      <c r="D951" s="164"/>
      <c r="E951" s="164"/>
      <c r="F951" s="164"/>
      <c r="G951" s="180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</row>
    <row r="952" spans="1:25" ht="12.75">
      <c r="A952" s="164"/>
      <c r="B952" s="164"/>
      <c r="C952" s="164"/>
      <c r="D952" s="164"/>
      <c r="E952" s="164"/>
      <c r="F952" s="164"/>
      <c r="G952" s="180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</row>
    <row r="953" spans="1:25" ht="12.75">
      <c r="A953" s="164"/>
      <c r="B953" s="164"/>
      <c r="C953" s="164"/>
      <c r="D953" s="164"/>
      <c r="E953" s="164"/>
      <c r="F953" s="164"/>
      <c r="G953" s="180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</row>
    <row r="954" spans="1:25" ht="12.75">
      <c r="A954" s="164"/>
      <c r="B954" s="164"/>
      <c r="C954" s="164"/>
      <c r="D954" s="164"/>
      <c r="E954" s="164"/>
      <c r="F954" s="164"/>
      <c r="G954" s="180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</row>
    <row r="955" spans="1:25" ht="12.75">
      <c r="A955" s="164"/>
      <c r="B955" s="164"/>
      <c r="C955" s="164"/>
      <c r="D955" s="164"/>
      <c r="E955" s="164"/>
      <c r="F955" s="164"/>
      <c r="G955" s="180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</row>
    <row r="956" spans="1:25" ht="12.75">
      <c r="A956" s="164"/>
      <c r="B956" s="164"/>
      <c r="C956" s="164"/>
      <c r="D956" s="164"/>
      <c r="E956" s="164"/>
      <c r="F956" s="164"/>
      <c r="G956" s="180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</row>
    <row r="957" spans="1:25" ht="12.75">
      <c r="A957" s="164"/>
      <c r="B957" s="164"/>
      <c r="C957" s="164"/>
      <c r="D957" s="164"/>
      <c r="E957" s="164"/>
      <c r="F957" s="164"/>
      <c r="G957" s="180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</row>
    <row r="958" spans="1:25" ht="12.75">
      <c r="A958" s="164"/>
      <c r="B958" s="164"/>
      <c r="C958" s="164"/>
      <c r="D958" s="164"/>
      <c r="E958" s="164"/>
      <c r="F958" s="164"/>
      <c r="G958" s="180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</row>
    <row r="959" spans="1:25" ht="12.75">
      <c r="A959" s="164"/>
      <c r="B959" s="164"/>
      <c r="C959" s="164"/>
      <c r="D959" s="164"/>
      <c r="E959" s="164"/>
      <c r="F959" s="164"/>
      <c r="G959" s="180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</row>
    <row r="960" spans="1:25" ht="12.75">
      <c r="A960" s="164"/>
      <c r="B960" s="164"/>
      <c r="C960" s="164"/>
      <c r="D960" s="164"/>
      <c r="E960" s="164"/>
      <c r="F960" s="164"/>
      <c r="G960" s="180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</row>
    <row r="961" spans="1:25" ht="12.75">
      <c r="A961" s="164"/>
      <c r="B961" s="164"/>
      <c r="C961" s="164"/>
      <c r="D961" s="164"/>
      <c r="E961" s="164"/>
      <c r="F961" s="164"/>
      <c r="G961" s="180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</row>
    <row r="962" spans="1:25" ht="12.75">
      <c r="A962" s="164"/>
      <c r="B962" s="164"/>
      <c r="C962" s="164"/>
      <c r="D962" s="164"/>
      <c r="E962" s="164"/>
      <c r="F962" s="164"/>
      <c r="G962" s="180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</row>
    <row r="963" spans="1:25" ht="12.75">
      <c r="A963" s="164"/>
      <c r="B963" s="164"/>
      <c r="C963" s="164"/>
      <c r="D963" s="164"/>
      <c r="E963" s="164"/>
      <c r="F963" s="164"/>
      <c r="G963" s="180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</row>
    <row r="964" spans="1:25" ht="12.75">
      <c r="A964" s="164"/>
      <c r="B964" s="164"/>
      <c r="C964" s="164"/>
      <c r="D964" s="164"/>
      <c r="E964" s="164"/>
      <c r="F964" s="164"/>
      <c r="G964" s="180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</row>
    <row r="965" spans="1:25" ht="12.75">
      <c r="A965" s="164"/>
      <c r="B965" s="164"/>
      <c r="C965" s="164"/>
      <c r="D965" s="164"/>
      <c r="E965" s="164"/>
      <c r="F965" s="164"/>
      <c r="G965" s="180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</row>
    <row r="966" spans="1:25" ht="12.75">
      <c r="A966" s="164"/>
      <c r="B966" s="164"/>
      <c r="C966" s="164"/>
      <c r="D966" s="164"/>
      <c r="E966" s="164"/>
      <c r="F966" s="164"/>
      <c r="G966" s="180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</row>
    <row r="967" spans="1:25" ht="12.75">
      <c r="A967" s="164"/>
      <c r="B967" s="164"/>
      <c r="C967" s="164"/>
      <c r="D967" s="164"/>
      <c r="E967" s="164"/>
      <c r="F967" s="164"/>
      <c r="G967" s="180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</row>
    <row r="968" spans="1:25" ht="12.75">
      <c r="A968" s="164"/>
      <c r="B968" s="164"/>
      <c r="C968" s="164"/>
      <c r="D968" s="164"/>
      <c r="E968" s="164"/>
      <c r="F968" s="164"/>
      <c r="G968" s="180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</row>
    <row r="969" spans="1:25" ht="12.75">
      <c r="A969" s="164"/>
      <c r="B969" s="164"/>
      <c r="C969" s="164"/>
      <c r="D969" s="164"/>
      <c r="E969" s="164"/>
      <c r="F969" s="164"/>
      <c r="G969" s="180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</row>
    <row r="970" spans="1:25" ht="12.75">
      <c r="A970" s="164"/>
      <c r="B970" s="164"/>
      <c r="C970" s="164"/>
      <c r="D970" s="164"/>
      <c r="E970" s="164"/>
      <c r="F970" s="164"/>
      <c r="G970" s="180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</row>
    <row r="971" spans="1:25" ht="12.75">
      <c r="A971" s="164"/>
      <c r="B971" s="164"/>
      <c r="C971" s="164"/>
      <c r="D971" s="164"/>
      <c r="E971" s="164"/>
      <c r="F971" s="164"/>
      <c r="G971" s="180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</row>
    <row r="972" spans="1:25" ht="12.75">
      <c r="A972" s="164"/>
      <c r="B972" s="164"/>
      <c r="C972" s="164"/>
      <c r="D972" s="164"/>
      <c r="E972" s="164"/>
      <c r="F972" s="164"/>
      <c r="G972" s="180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</row>
    <row r="973" spans="1:25" ht="12.75">
      <c r="A973" s="164"/>
      <c r="B973" s="164"/>
      <c r="C973" s="164"/>
      <c r="D973" s="164"/>
      <c r="E973" s="164"/>
      <c r="F973" s="164"/>
      <c r="G973" s="180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</row>
    <row r="974" spans="1:25" ht="12.75">
      <c r="A974" s="164"/>
      <c r="B974" s="164"/>
      <c r="C974" s="164"/>
      <c r="D974" s="164"/>
      <c r="E974" s="164"/>
      <c r="F974" s="164"/>
      <c r="G974" s="180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</row>
    <row r="975" spans="1:25" ht="12.75">
      <c r="A975" s="164"/>
      <c r="B975" s="164"/>
      <c r="C975" s="164"/>
      <c r="D975" s="164"/>
      <c r="E975" s="164"/>
      <c r="F975" s="164"/>
      <c r="G975" s="180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</row>
    <row r="976" spans="1:25" ht="12.75">
      <c r="A976" s="164"/>
      <c r="B976" s="164"/>
      <c r="C976" s="164"/>
      <c r="D976" s="164"/>
      <c r="E976" s="164"/>
      <c r="F976" s="164"/>
      <c r="G976" s="180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</row>
    <row r="977" spans="1:25" ht="12.75">
      <c r="A977" s="164"/>
      <c r="B977" s="164"/>
      <c r="C977" s="164"/>
      <c r="D977" s="164"/>
      <c r="E977" s="164"/>
      <c r="F977" s="164"/>
      <c r="G977" s="180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</row>
    <row r="978" spans="1:25" ht="12.75">
      <c r="A978" s="164"/>
      <c r="B978" s="164"/>
      <c r="C978" s="164"/>
      <c r="D978" s="164"/>
      <c r="E978" s="164"/>
      <c r="F978" s="164"/>
      <c r="G978" s="180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</row>
    <row r="979" spans="1:25" ht="12.75">
      <c r="A979" s="164"/>
      <c r="B979" s="164"/>
      <c r="C979" s="164"/>
      <c r="D979" s="164"/>
      <c r="E979" s="164"/>
      <c r="F979" s="164"/>
      <c r="G979" s="180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</row>
    <row r="980" spans="1:25" ht="12.75">
      <c r="A980" s="164"/>
      <c r="B980" s="164"/>
      <c r="C980" s="164"/>
      <c r="D980" s="164"/>
      <c r="E980" s="164"/>
      <c r="F980" s="164"/>
      <c r="G980" s="180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</row>
    <row r="981" spans="1:25" ht="12.75">
      <c r="A981" s="164"/>
      <c r="B981" s="164"/>
      <c r="C981" s="164"/>
      <c r="D981" s="164"/>
      <c r="E981" s="164"/>
      <c r="F981" s="164"/>
      <c r="G981" s="180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</row>
    <row r="982" spans="1:25" ht="12.75">
      <c r="A982" s="164"/>
      <c r="B982" s="164"/>
      <c r="C982" s="164"/>
      <c r="D982" s="164"/>
      <c r="E982" s="164"/>
      <c r="F982" s="164"/>
      <c r="G982" s="180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</row>
    <row r="983" spans="1:25" ht="12.75">
      <c r="A983" s="164"/>
      <c r="B983" s="164"/>
      <c r="C983" s="164"/>
      <c r="D983" s="164"/>
      <c r="E983" s="164"/>
      <c r="F983" s="164"/>
      <c r="G983" s="180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</row>
    <row r="984" spans="1:25" ht="12.75">
      <c r="A984" s="164"/>
      <c r="B984" s="164"/>
      <c r="C984" s="164"/>
      <c r="D984" s="164"/>
      <c r="E984" s="164"/>
      <c r="F984" s="164"/>
      <c r="G984" s="180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</row>
    <row r="985" spans="1:25" ht="12.75">
      <c r="A985" s="164"/>
      <c r="B985" s="164"/>
      <c r="C985" s="164"/>
      <c r="D985" s="164"/>
      <c r="E985" s="164"/>
      <c r="F985" s="164"/>
      <c r="G985" s="180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</row>
    <row r="986" spans="1:25" ht="12.75">
      <c r="A986" s="164"/>
      <c r="B986" s="164"/>
      <c r="C986" s="164"/>
      <c r="D986" s="164"/>
      <c r="E986" s="164"/>
      <c r="F986" s="164"/>
      <c r="G986" s="180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</row>
    <row r="987" spans="1:25" ht="12.75">
      <c r="A987" s="164"/>
      <c r="B987" s="164"/>
      <c r="C987" s="164"/>
      <c r="D987" s="164"/>
      <c r="E987" s="164"/>
      <c r="F987" s="164"/>
      <c r="G987" s="180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</row>
    <row r="988" spans="1:25" ht="12.75">
      <c r="A988" s="164"/>
      <c r="B988" s="164"/>
      <c r="C988" s="164"/>
      <c r="D988" s="164"/>
      <c r="E988" s="164"/>
      <c r="F988" s="164"/>
      <c r="G988" s="180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</row>
    <row r="989" spans="1:25" ht="12.75">
      <c r="A989" s="164"/>
      <c r="B989" s="164"/>
      <c r="C989" s="164"/>
      <c r="D989" s="164"/>
      <c r="E989" s="164"/>
      <c r="F989" s="164"/>
      <c r="G989" s="180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</row>
    <row r="990" spans="1:25" ht="12.75">
      <c r="A990" s="164"/>
      <c r="B990" s="164"/>
      <c r="C990" s="164"/>
      <c r="D990" s="164"/>
      <c r="E990" s="164"/>
      <c r="F990" s="164"/>
      <c r="G990" s="180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</row>
    <row r="991" spans="1:25" ht="12.75">
      <c r="A991" s="164"/>
      <c r="B991" s="164"/>
      <c r="C991" s="164"/>
      <c r="D991" s="164"/>
      <c r="E991" s="164"/>
      <c r="F991" s="164"/>
      <c r="G991" s="180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</row>
    <row r="992" spans="1:25" ht="12.75">
      <c r="A992" s="164"/>
      <c r="B992" s="164"/>
      <c r="C992" s="164"/>
      <c r="D992" s="164"/>
      <c r="E992" s="164"/>
      <c r="F992" s="164"/>
      <c r="G992" s="180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</row>
    <row r="993" spans="1:25" ht="12.75">
      <c r="A993" s="164"/>
      <c r="B993" s="164"/>
      <c r="C993" s="164"/>
      <c r="D993" s="164"/>
      <c r="E993" s="164"/>
      <c r="F993" s="164"/>
      <c r="G993" s="180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</row>
    <row r="994" spans="1:25" ht="12.75">
      <c r="A994" s="164"/>
      <c r="B994" s="164"/>
      <c r="C994" s="164"/>
      <c r="D994" s="164"/>
      <c r="E994" s="164"/>
      <c r="F994" s="164"/>
      <c r="G994" s="180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</row>
    <row r="995" spans="1:25" ht="12.75">
      <c r="A995" s="164"/>
      <c r="B995" s="164"/>
      <c r="C995" s="164"/>
      <c r="D995" s="164"/>
      <c r="E995" s="164"/>
      <c r="F995" s="164"/>
      <c r="G995" s="180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</row>
    <row r="996" spans="1:25" ht="12.75">
      <c r="A996" s="164"/>
      <c r="B996" s="164"/>
      <c r="C996" s="164"/>
      <c r="D996" s="164"/>
      <c r="E996" s="164"/>
      <c r="F996" s="164"/>
      <c r="G996" s="180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</row>
    <row r="997" spans="1:25" ht="12.75">
      <c r="A997" s="164"/>
      <c r="B997" s="164"/>
      <c r="C997" s="164"/>
      <c r="D997" s="164"/>
      <c r="E997" s="164"/>
      <c r="F997" s="164"/>
      <c r="G997" s="180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</row>
    <row r="998" spans="1:25" ht="12.75">
      <c r="A998" s="164"/>
      <c r="B998" s="164"/>
      <c r="C998" s="164"/>
      <c r="D998" s="164"/>
      <c r="E998" s="164"/>
      <c r="F998" s="164"/>
      <c r="G998" s="180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</row>
    <row r="999" spans="1:25" ht="12.75">
      <c r="A999" s="164"/>
      <c r="B999" s="164"/>
      <c r="C999" s="164"/>
      <c r="D999" s="164"/>
      <c r="E999" s="164"/>
      <c r="F999" s="164"/>
      <c r="G999" s="180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</row>
    <row r="1000" spans="1:25" ht="12.75">
      <c r="A1000" s="164"/>
      <c r="B1000" s="164"/>
      <c r="C1000" s="164"/>
      <c r="D1000" s="164"/>
      <c r="E1000" s="164"/>
      <c r="F1000" s="164"/>
      <c r="G1000" s="180"/>
      <c r="H1000" s="164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/>
  </sheetViews>
  <sheetFormatPr baseColWidth="10" defaultColWidth="14.42578125" defaultRowHeight="15.75" customHeight="1"/>
  <cols>
    <col min="1" max="1" width="67.42578125" customWidth="1"/>
    <col min="2" max="2" width="23.85546875" customWidth="1"/>
    <col min="5" max="5" width="38.42578125" customWidth="1"/>
    <col min="6" max="6" width="19" customWidth="1"/>
    <col min="7" max="7" width="34.5703125" customWidth="1"/>
    <col min="8" max="8" width="22.42578125" customWidth="1"/>
    <col min="9" max="9" width="19.140625" customWidth="1"/>
    <col min="10" max="10" width="17.42578125" customWidth="1"/>
  </cols>
  <sheetData>
    <row r="1" spans="1:13">
      <c r="A1" s="3" t="s">
        <v>0</v>
      </c>
      <c r="B1" s="6" t="s">
        <v>2</v>
      </c>
    </row>
    <row r="2" spans="1:13">
      <c r="A2" s="3" t="s">
        <v>4</v>
      </c>
      <c r="B2" s="6" t="s">
        <v>5</v>
      </c>
    </row>
    <row r="3" spans="1:13">
      <c r="A3" s="3"/>
      <c r="B3" s="3"/>
    </row>
    <row r="4" spans="1:13">
      <c r="A4" s="3"/>
      <c r="B4" s="3"/>
    </row>
    <row r="5" spans="1:13">
      <c r="A5" s="3"/>
      <c r="B5" s="3"/>
    </row>
    <row r="6" spans="1:13">
      <c r="A6" s="3"/>
      <c r="B6" s="3"/>
    </row>
    <row r="7" spans="1:13">
      <c r="A7" s="3"/>
      <c r="B7" s="3"/>
    </row>
    <row r="8" spans="1:13">
      <c r="A8" s="3"/>
      <c r="B8" s="3"/>
    </row>
    <row r="9" spans="1:13">
      <c r="A9" s="3"/>
      <c r="B9" s="3"/>
    </row>
    <row r="10" spans="1:13">
      <c r="A10" s="3"/>
      <c r="B10" s="3"/>
    </row>
    <row r="11" spans="1:13">
      <c r="A11" s="3" t="s">
        <v>6</v>
      </c>
      <c r="B11" s="3" t="s">
        <v>7</v>
      </c>
    </row>
    <row r="12" spans="1:13">
      <c r="A12" s="9"/>
      <c r="B12" s="9"/>
      <c r="E12" s="11" t="s">
        <v>8</v>
      </c>
      <c r="F12" s="11" t="s">
        <v>9</v>
      </c>
      <c r="G12" s="11" t="s">
        <v>10</v>
      </c>
      <c r="H12" s="11" t="s">
        <v>11</v>
      </c>
      <c r="I12" s="11" t="s">
        <v>12</v>
      </c>
      <c r="J12" s="11" t="s">
        <v>13</v>
      </c>
    </row>
    <row r="13" spans="1:13">
      <c r="A13" s="3" t="s">
        <v>14</v>
      </c>
      <c r="B13" s="3" t="s">
        <v>15</v>
      </c>
      <c r="G13" s="11">
        <v>1399</v>
      </c>
      <c r="H13" s="11" t="s">
        <v>16</v>
      </c>
      <c r="M13" s="13" t="s">
        <v>17</v>
      </c>
    </row>
    <row r="14" spans="1:13">
      <c r="A14" s="3" t="s">
        <v>19</v>
      </c>
      <c r="B14" s="3" t="s">
        <v>20</v>
      </c>
      <c r="G14" s="11">
        <v>4600</v>
      </c>
      <c r="M14" s="13" t="s">
        <v>21</v>
      </c>
    </row>
    <row r="15" spans="1:13">
      <c r="A15" s="3" t="s">
        <v>22</v>
      </c>
      <c r="B15" s="3" t="s">
        <v>23</v>
      </c>
      <c r="F15" s="11"/>
      <c r="G15" s="11">
        <v>10000</v>
      </c>
      <c r="H15" s="11"/>
      <c r="I15" s="11"/>
      <c r="J15" s="11"/>
    </row>
    <row r="16" spans="1:13">
      <c r="A16" s="3" t="s">
        <v>24</v>
      </c>
      <c r="B16" s="3" t="s">
        <v>25</v>
      </c>
      <c r="G16" s="11">
        <v>1459</v>
      </c>
      <c r="H16" s="11" t="s">
        <v>16</v>
      </c>
      <c r="M16" s="13" t="s">
        <v>26</v>
      </c>
    </row>
    <row r="17" spans="1:15">
      <c r="A17" s="3" t="s">
        <v>27</v>
      </c>
      <c r="B17" s="3" t="s">
        <v>28</v>
      </c>
      <c r="G17" s="11">
        <v>4600</v>
      </c>
    </row>
    <row r="18" spans="1:15">
      <c r="A18" s="3" t="s">
        <v>29</v>
      </c>
      <c r="B18" s="3" t="s">
        <v>30</v>
      </c>
    </row>
    <row r="19" spans="1:15">
      <c r="A19" s="3" t="s">
        <v>31</v>
      </c>
      <c r="B19" s="3" t="s">
        <v>32</v>
      </c>
      <c r="M19" s="13" t="s">
        <v>34</v>
      </c>
    </row>
    <row r="20" spans="1:15">
      <c r="A20" s="3" t="s">
        <v>35</v>
      </c>
      <c r="B20" s="3" t="s">
        <v>37</v>
      </c>
      <c r="G20" s="11">
        <v>5000</v>
      </c>
      <c r="H20" s="11"/>
    </row>
    <row r="21" spans="1:15">
      <c r="A21" s="3" t="s">
        <v>39</v>
      </c>
      <c r="B21" s="3" t="s">
        <v>40</v>
      </c>
      <c r="E21" s="11" t="s">
        <v>41</v>
      </c>
      <c r="G21" s="11" t="s">
        <v>42</v>
      </c>
      <c r="H21" s="11" t="s">
        <v>43</v>
      </c>
      <c r="M21" s="13" t="s">
        <v>44</v>
      </c>
    </row>
    <row r="22" spans="1:15">
      <c r="A22" s="3" t="s">
        <v>45</v>
      </c>
      <c r="B22" s="3" t="s">
        <v>46</v>
      </c>
      <c r="G22" s="11">
        <v>1500</v>
      </c>
    </row>
    <row r="23" spans="1:15">
      <c r="A23" s="3" t="s">
        <v>47</v>
      </c>
      <c r="B23" s="3" t="s">
        <v>48</v>
      </c>
      <c r="M23" s="13" t="s">
        <v>49</v>
      </c>
    </row>
    <row r="24" spans="1:15">
      <c r="A24" s="3" t="s">
        <v>50</v>
      </c>
      <c r="B24" s="3" t="s">
        <v>51</v>
      </c>
      <c r="G24" s="11">
        <v>8525</v>
      </c>
    </row>
    <row r="25" spans="1:15">
      <c r="A25" s="3" t="s">
        <v>52</v>
      </c>
      <c r="B25" s="3" t="s">
        <v>53</v>
      </c>
    </row>
    <row r="26" spans="1:15">
      <c r="A26" s="3" t="s">
        <v>54</v>
      </c>
      <c r="B26" s="3" t="s">
        <v>55</v>
      </c>
      <c r="G26" s="11">
        <v>3028</v>
      </c>
      <c r="H26" s="11" t="s">
        <v>16</v>
      </c>
      <c r="O26" s="11" t="s">
        <v>57</v>
      </c>
    </row>
    <row r="27" spans="1:15">
      <c r="A27" s="3" t="s">
        <v>58</v>
      </c>
      <c r="B27" s="3" t="s">
        <v>59</v>
      </c>
      <c r="G27" s="11">
        <v>24466</v>
      </c>
      <c r="N27" s="11" t="s">
        <v>60</v>
      </c>
      <c r="O27" s="11">
        <v>826</v>
      </c>
    </row>
    <row r="28" spans="1:15">
      <c r="A28" s="3" t="s">
        <v>61</v>
      </c>
      <c r="B28" s="3" t="s">
        <v>61</v>
      </c>
      <c r="M28" s="11" t="s">
        <v>62</v>
      </c>
      <c r="N28" s="19">
        <v>0.2</v>
      </c>
      <c r="O28">
        <f t="shared" ref="O28:O29" si="0">0.2*O27</f>
        <v>165.20000000000002</v>
      </c>
    </row>
    <row r="29" spans="1:15">
      <c r="A29" s="3" t="s">
        <v>64</v>
      </c>
      <c r="B29" s="3" t="s">
        <v>65</v>
      </c>
      <c r="G29" s="11"/>
      <c r="M29" s="11" t="s">
        <v>66</v>
      </c>
      <c r="O29">
        <f t="shared" si="0"/>
        <v>33.040000000000006</v>
      </c>
    </row>
    <row r="30" spans="1:15">
      <c r="A30" s="3" t="s">
        <v>67</v>
      </c>
      <c r="B30" s="3" t="s">
        <v>67</v>
      </c>
    </row>
    <row r="31" spans="1:15">
      <c r="A31" s="3" t="s">
        <v>68</v>
      </c>
      <c r="B31" s="3" t="s">
        <v>68</v>
      </c>
    </row>
    <row r="32" spans="1:15">
      <c r="A32" s="3" t="s">
        <v>69</v>
      </c>
      <c r="B32" s="3" t="s">
        <v>70</v>
      </c>
      <c r="M32" s="11" t="s">
        <v>71</v>
      </c>
    </row>
    <row r="33" spans="1:13">
      <c r="A33" s="3" t="s">
        <v>73</v>
      </c>
      <c r="B33" s="3" t="s">
        <v>73</v>
      </c>
      <c r="M33" s="24" t="s">
        <v>74</v>
      </c>
    </row>
    <row r="34" spans="1:13">
      <c r="A34" s="3" t="s">
        <v>75</v>
      </c>
      <c r="B34" s="3" t="s">
        <v>76</v>
      </c>
      <c r="M34" s="11" t="s">
        <v>77</v>
      </c>
    </row>
    <row r="35" spans="1:13">
      <c r="A35" s="3" t="s">
        <v>78</v>
      </c>
      <c r="B35" s="3" t="s">
        <v>79</v>
      </c>
      <c r="M35" s="24" t="s">
        <v>80</v>
      </c>
    </row>
    <row r="36" spans="1:13">
      <c r="A36" s="3" t="s">
        <v>82</v>
      </c>
      <c r="B36" s="3" t="s">
        <v>83</v>
      </c>
    </row>
    <row r="37" spans="1:13">
      <c r="A37" s="3" t="s">
        <v>84</v>
      </c>
      <c r="B37" s="3" t="s">
        <v>85</v>
      </c>
    </row>
    <row r="38" spans="1:13">
      <c r="A38" s="3" t="s">
        <v>86</v>
      </c>
      <c r="B38" s="3" t="s">
        <v>87</v>
      </c>
    </row>
    <row r="39" spans="1:13">
      <c r="A39" s="3" t="s">
        <v>88</v>
      </c>
      <c r="B39" s="3" t="s">
        <v>89</v>
      </c>
    </row>
    <row r="40" spans="1:13">
      <c r="A40" s="3" t="s">
        <v>90</v>
      </c>
      <c r="B40" s="3" t="s">
        <v>91</v>
      </c>
    </row>
    <row r="41" spans="1:13">
      <c r="A41" s="3" t="s">
        <v>92</v>
      </c>
      <c r="B41" s="3" t="s">
        <v>94</v>
      </c>
    </row>
  </sheetData>
  <hyperlinks>
    <hyperlink ref="B1" r:id="rId1"/>
    <hyperlink ref="B2" r:id="rId2"/>
    <hyperlink ref="M33" r:id="rId3"/>
    <hyperlink ref="M35" r:id="rId4"/>
  </hyperlinks>
  <pageMargins left="0.75" right="0.75" top="1" bottom="1" header="0.5" footer="0.5"/>
  <pageSetup paperSize="9" orientation="portrait" r:id="rId5"/>
  <headerFooter>
    <oddFooter>&amp;C&amp;P /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baseColWidth="10" defaultColWidth="14.42578125" defaultRowHeight="15.75" customHeight="1"/>
  <cols>
    <col min="1" max="1" width="38.140625" customWidth="1"/>
    <col min="2" max="2" width="37.5703125" customWidth="1"/>
    <col min="3" max="3" width="29.42578125" customWidth="1"/>
    <col min="4" max="4" width="37.5703125" customWidth="1"/>
    <col min="6" max="6" width="16.85546875" customWidth="1"/>
    <col min="7" max="7" width="20.42578125" customWidth="1"/>
    <col min="14" max="14" width="16.5703125" customWidth="1"/>
    <col min="15" max="15" width="19.42578125" customWidth="1"/>
    <col min="16" max="16" width="37.85546875" customWidth="1"/>
    <col min="21" max="21" width="17.85546875" customWidth="1"/>
  </cols>
  <sheetData>
    <row r="1" spans="1:33" ht="15.75" customHeight="1">
      <c r="A1" s="35" t="s">
        <v>104</v>
      </c>
      <c r="B1" s="1"/>
      <c r="C1" s="1"/>
      <c r="D1" s="1"/>
      <c r="E1" s="10"/>
      <c r="F1" s="10"/>
      <c r="G1" s="10"/>
      <c r="H1" s="10"/>
      <c r="I1" s="10"/>
      <c r="J1" s="10"/>
      <c r="K1" s="10"/>
      <c r="L1" s="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>
      <c r="A2" s="1" t="s">
        <v>105</v>
      </c>
      <c r="B2" s="1" t="s">
        <v>106</v>
      </c>
      <c r="C2" s="1" t="s">
        <v>107</v>
      </c>
      <c r="D2" s="18" t="s">
        <v>108</v>
      </c>
      <c r="E2" s="1" t="s">
        <v>109</v>
      </c>
      <c r="F2" s="1" t="s">
        <v>110</v>
      </c>
      <c r="G2" s="1" t="s">
        <v>111</v>
      </c>
      <c r="H2" s="1" t="s">
        <v>112</v>
      </c>
      <c r="I2" s="1" t="s">
        <v>113</v>
      </c>
      <c r="J2" s="1" t="s">
        <v>114</v>
      </c>
      <c r="K2" s="1" t="s">
        <v>115</v>
      </c>
      <c r="L2" s="18" t="s">
        <v>116</v>
      </c>
      <c r="M2" s="1" t="s">
        <v>117</v>
      </c>
      <c r="N2" s="1" t="s">
        <v>118</v>
      </c>
      <c r="O2" s="1" t="s">
        <v>119</v>
      </c>
      <c r="P2" s="1" t="s">
        <v>120</v>
      </c>
      <c r="Q2" s="1" t="s">
        <v>121</v>
      </c>
      <c r="R2" s="1" t="s">
        <v>122</v>
      </c>
      <c r="S2" s="1" t="s">
        <v>123</v>
      </c>
      <c r="T2" s="1" t="s">
        <v>124</v>
      </c>
      <c r="U2" s="1" t="s">
        <v>125</v>
      </c>
      <c r="V2" s="8" t="s">
        <v>126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75" customHeight="1">
      <c r="A3" s="1" t="s">
        <v>127</v>
      </c>
      <c r="B3" s="1" t="s">
        <v>128</v>
      </c>
      <c r="C3" s="1" t="s">
        <v>129</v>
      </c>
      <c r="D3" s="39" t="s">
        <v>130</v>
      </c>
      <c r="E3" s="40">
        <v>41226</v>
      </c>
      <c r="F3" s="1" t="s">
        <v>132</v>
      </c>
      <c r="G3" s="1"/>
      <c r="H3" s="1"/>
      <c r="I3" s="1"/>
      <c r="J3" s="1"/>
      <c r="K3" s="1"/>
      <c r="L3" s="18"/>
      <c r="M3" s="42" t="s">
        <v>133</v>
      </c>
      <c r="N3" s="43">
        <v>1822</v>
      </c>
      <c r="O3" s="1" t="s">
        <v>134</v>
      </c>
      <c r="P3" s="1" t="s">
        <v>135</v>
      </c>
      <c r="Q3" s="42" t="s">
        <v>137</v>
      </c>
      <c r="R3" s="42" t="s">
        <v>138</v>
      </c>
      <c r="S3" s="42" t="s">
        <v>139</v>
      </c>
      <c r="T3" s="1"/>
      <c r="U3" s="42" t="s">
        <v>140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75" customHeight="1">
      <c r="A4" s="1" t="s">
        <v>141</v>
      </c>
      <c r="B4" s="1" t="s">
        <v>142</v>
      </c>
      <c r="C4" s="1" t="s">
        <v>143</v>
      </c>
      <c r="D4" s="39" t="s">
        <v>144</v>
      </c>
      <c r="E4" s="43">
        <v>2012</v>
      </c>
      <c r="F4" s="1" t="s">
        <v>145</v>
      </c>
      <c r="G4" s="1"/>
      <c r="H4" s="1"/>
      <c r="I4" s="1"/>
      <c r="J4" s="1"/>
      <c r="K4" s="1"/>
      <c r="L4" s="18"/>
      <c r="M4" s="42" t="s">
        <v>146</v>
      </c>
      <c r="N4" s="46">
        <v>321</v>
      </c>
      <c r="O4" s="1"/>
      <c r="P4" s="1"/>
      <c r="Q4" s="42" t="s">
        <v>148</v>
      </c>
      <c r="R4" s="42" t="s">
        <v>149</v>
      </c>
      <c r="S4" s="42" t="s">
        <v>150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75" customHeight="1">
      <c r="A5" s="1" t="s">
        <v>152</v>
      </c>
      <c r="B5" s="1" t="s">
        <v>153</v>
      </c>
      <c r="C5" s="49" t="s">
        <v>154</v>
      </c>
      <c r="D5" s="39" t="s">
        <v>156</v>
      </c>
      <c r="E5" s="51">
        <v>42215</v>
      </c>
      <c r="F5" s="53">
        <v>1200000</v>
      </c>
      <c r="G5" s="8" t="s">
        <v>158</v>
      </c>
      <c r="H5" s="1"/>
      <c r="I5" s="1"/>
      <c r="J5" s="1"/>
      <c r="K5" s="1"/>
      <c r="L5" s="18"/>
      <c r="M5" s="42" t="s">
        <v>159</v>
      </c>
      <c r="N5" s="43">
        <v>3198</v>
      </c>
      <c r="O5" s="1"/>
      <c r="P5" s="1" t="s">
        <v>160</v>
      </c>
      <c r="Q5" s="42" t="s">
        <v>161</v>
      </c>
      <c r="R5" s="42" t="s">
        <v>162</v>
      </c>
      <c r="S5" s="42" t="s">
        <v>163</v>
      </c>
      <c r="T5" s="1"/>
      <c r="U5" s="1"/>
      <c r="V5" s="56" t="s">
        <v>164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5" customHeight="1">
      <c r="A6" s="1" t="s">
        <v>165</v>
      </c>
      <c r="B6" s="58" t="s">
        <v>165</v>
      </c>
      <c r="C6" s="1" t="s">
        <v>167</v>
      </c>
      <c r="D6" s="39" t="s">
        <v>168</v>
      </c>
      <c r="E6" s="1"/>
      <c r="F6" s="1"/>
      <c r="G6" s="1"/>
      <c r="H6" s="1"/>
      <c r="I6" s="1"/>
      <c r="J6" s="1"/>
      <c r="K6" s="1"/>
      <c r="L6" s="18"/>
      <c r="M6" s="42" t="s">
        <v>169</v>
      </c>
      <c r="N6" s="43">
        <v>205</v>
      </c>
      <c r="O6" s="1"/>
      <c r="P6" s="1" t="s">
        <v>170</v>
      </c>
      <c r="Q6" s="1" t="s">
        <v>171</v>
      </c>
      <c r="R6" s="1" t="s">
        <v>171</v>
      </c>
      <c r="S6" s="1" t="s">
        <v>171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4.25">
      <c r="A7" s="1" t="s">
        <v>172</v>
      </c>
      <c r="B7" s="1" t="s">
        <v>173</v>
      </c>
      <c r="C7" s="61" t="s">
        <v>174</v>
      </c>
      <c r="D7" s="39" t="s">
        <v>176</v>
      </c>
      <c r="E7" s="1"/>
      <c r="F7" s="1"/>
      <c r="G7" s="1"/>
      <c r="H7" s="1"/>
      <c r="I7" s="1"/>
      <c r="J7" s="1"/>
      <c r="K7" s="1"/>
      <c r="L7" s="18"/>
      <c r="M7" s="42" t="s">
        <v>177</v>
      </c>
      <c r="N7" s="43">
        <v>224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5" customHeight="1">
      <c r="A8" s="8" t="s">
        <v>178</v>
      </c>
      <c r="B8" s="1"/>
      <c r="C8" s="1"/>
      <c r="D8" s="39" t="s">
        <v>180</v>
      </c>
      <c r="E8" s="1"/>
      <c r="F8" s="1"/>
      <c r="G8" s="1"/>
      <c r="H8" s="1"/>
      <c r="I8" s="1"/>
      <c r="J8" s="1"/>
      <c r="K8" s="1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75" customHeight="1">
      <c r="A9" s="1" t="s">
        <v>181</v>
      </c>
      <c r="B9" s="1" t="s">
        <v>182</v>
      </c>
      <c r="C9" s="64" t="s">
        <v>183</v>
      </c>
      <c r="D9" s="39" t="s">
        <v>185</v>
      </c>
      <c r="E9" s="66">
        <v>38231</v>
      </c>
      <c r="F9" s="1" t="s">
        <v>171</v>
      </c>
      <c r="G9" s="67">
        <v>308236</v>
      </c>
      <c r="H9" s="67">
        <v>10051</v>
      </c>
      <c r="I9" s="1"/>
      <c r="J9" s="1"/>
      <c r="K9" s="1"/>
      <c r="L9" s="18"/>
      <c r="M9" s="42" t="s">
        <v>186</v>
      </c>
      <c r="N9" s="1"/>
      <c r="O9" s="1"/>
      <c r="P9" s="1" t="s">
        <v>188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75" customHeight="1">
      <c r="A10" s="1" t="s">
        <v>189</v>
      </c>
      <c r="B10" s="1" t="s">
        <v>190</v>
      </c>
      <c r="C10" s="1" t="s">
        <v>191</v>
      </c>
      <c r="D10" s="39" t="s">
        <v>192</v>
      </c>
      <c r="E10" s="66">
        <v>39997</v>
      </c>
      <c r="F10" s="1" t="s">
        <v>171</v>
      </c>
      <c r="G10" s="67">
        <v>1509230</v>
      </c>
      <c r="H10" s="67">
        <v>186240</v>
      </c>
      <c r="I10" s="1"/>
      <c r="J10" s="1"/>
      <c r="K10" s="1"/>
      <c r="L10" s="18"/>
      <c r="M10" s="1" t="s">
        <v>171</v>
      </c>
      <c r="N10" s="1"/>
      <c r="O10" s="1" t="s">
        <v>193</v>
      </c>
      <c r="P10" s="1"/>
      <c r="Q10" s="1"/>
      <c r="R10" s="42" t="s">
        <v>194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5" customHeight="1">
      <c r="A11" s="1" t="s">
        <v>195</v>
      </c>
      <c r="B11" s="1"/>
      <c r="C11" s="1" t="s">
        <v>196</v>
      </c>
      <c r="D11" s="39" t="s">
        <v>197</v>
      </c>
      <c r="E11" s="66">
        <v>40817</v>
      </c>
      <c r="F11" s="1" t="s">
        <v>171</v>
      </c>
      <c r="G11" s="67">
        <v>555777</v>
      </c>
      <c r="H11" s="67">
        <v>28084</v>
      </c>
      <c r="I11" s="1"/>
      <c r="J11" s="1"/>
      <c r="K11" s="1"/>
      <c r="L11" s="18"/>
      <c r="M11" s="42" t="s">
        <v>199</v>
      </c>
      <c r="N11" s="43">
        <v>73</v>
      </c>
      <c r="O11" s="1"/>
      <c r="P11" s="1" t="s">
        <v>200</v>
      </c>
      <c r="Q11" s="42" t="s">
        <v>201</v>
      </c>
      <c r="R11" s="1"/>
      <c r="S11" s="42" t="s">
        <v>202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75" customHeight="1">
      <c r="A12" s="1" t="s">
        <v>203</v>
      </c>
      <c r="B12" s="1" t="s">
        <v>204</v>
      </c>
      <c r="C12" s="1"/>
      <c r="D12" s="39" t="s">
        <v>205</v>
      </c>
      <c r="E12" s="10"/>
      <c r="F12" s="10"/>
      <c r="G12" s="10"/>
      <c r="H12" s="10"/>
      <c r="I12" s="10"/>
      <c r="J12" s="10"/>
      <c r="K12" s="10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75" customHeight="1">
      <c r="A13" s="58" t="s">
        <v>206</v>
      </c>
      <c r="B13" s="98"/>
      <c r="C13" s="58" t="s">
        <v>252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75" customHeight="1">
      <c r="A14" s="56" t="s">
        <v>253</v>
      </c>
      <c r="B14" s="1"/>
      <c r="C14" s="1"/>
      <c r="D14" s="56" t="s">
        <v>253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>
      <c r="A16" s="1" t="s">
        <v>259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customHeight="1">
      <c r="A18" s="1" t="s">
        <v>260</v>
      </c>
      <c r="B18" s="1"/>
      <c r="C18" s="1"/>
      <c r="D18" s="42" t="s">
        <v>261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customHeight="1">
      <c r="A19" s="1" t="s">
        <v>262</v>
      </c>
      <c r="B19" s="1"/>
      <c r="C19" s="1"/>
      <c r="D19" s="42" t="s">
        <v>263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75" customHeight="1">
      <c r="A20" s="1"/>
      <c r="B20" s="1"/>
      <c r="C20" s="1"/>
      <c r="D20" s="56" t="s">
        <v>264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customHeight="1">
      <c r="A21" s="8" t="s">
        <v>265</v>
      </c>
      <c r="B21" s="1"/>
      <c r="C21" s="1"/>
      <c r="D21" s="56" t="s">
        <v>266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customHeight="1">
      <c r="A22" s="3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 customHeight="1"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>
      <c r="I24" s="1"/>
      <c r="J24" s="1"/>
      <c r="K24" s="1"/>
      <c r="L24" s="1"/>
      <c r="M24" s="42"/>
      <c r="N24" s="43"/>
      <c r="O24" s="1"/>
      <c r="P24" s="1"/>
      <c r="Q24" s="42"/>
      <c r="R24" s="42"/>
      <c r="S24" s="42"/>
      <c r="T24" s="1"/>
      <c r="U24" s="4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>
      <c r="I25" s="1"/>
      <c r="J25" s="1"/>
      <c r="K25" s="1"/>
      <c r="L25" s="1"/>
      <c r="M25" s="42"/>
      <c r="N25" s="43"/>
      <c r="O25" s="1"/>
      <c r="P25" s="1"/>
      <c r="Q25" s="42"/>
      <c r="R25" s="42"/>
      <c r="S25" s="4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>
      <c r="I26" s="1"/>
      <c r="J26" s="1"/>
      <c r="K26" s="1"/>
      <c r="L26" s="1"/>
      <c r="M26" s="42"/>
      <c r="N26" s="43"/>
      <c r="O26" s="1"/>
      <c r="P26" s="1"/>
      <c r="Q26" s="42"/>
      <c r="R26" s="42"/>
      <c r="S26" s="42"/>
      <c r="T26" s="1"/>
      <c r="U26" s="1"/>
      <c r="V26" s="8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>
      <c r="I27" s="1"/>
      <c r="J27" s="1"/>
      <c r="K27" s="1"/>
      <c r="L27" s="1"/>
      <c r="M27" s="42"/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75" customHeight="1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>
      <c r="I29" s="1"/>
      <c r="J29" s="1"/>
      <c r="K29" s="1"/>
      <c r="L29" s="1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>
      <c r="I30" s="1"/>
      <c r="J30" s="1"/>
      <c r="K30" s="1"/>
      <c r="L30" s="1"/>
      <c r="M30" s="1"/>
      <c r="N30" s="1"/>
      <c r="O30" s="1"/>
      <c r="P30" s="1"/>
      <c r="Q30" s="1"/>
      <c r="R30" s="42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>
      <c r="I31" s="1"/>
      <c r="J31" s="1"/>
      <c r="K31" s="1"/>
      <c r="L31" s="1"/>
      <c r="M31" s="42"/>
      <c r="N31" s="43"/>
      <c r="O31" s="1"/>
      <c r="P31" s="1"/>
      <c r="Q31" s="42"/>
      <c r="R31" s="1"/>
      <c r="S31" s="4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hyperlinks>
    <hyperlink ref="D3" r:id="rId1"/>
    <hyperlink ref="M3" r:id="rId2"/>
    <hyperlink ref="Q3" r:id="rId3"/>
    <hyperlink ref="R3" r:id="rId4"/>
    <hyperlink ref="S3" r:id="rId5"/>
    <hyperlink ref="U3" r:id="rId6"/>
    <hyperlink ref="D4" r:id="rId7"/>
    <hyperlink ref="M4" r:id="rId8"/>
    <hyperlink ref="Q4" r:id="rId9"/>
    <hyperlink ref="R4" r:id="rId10"/>
    <hyperlink ref="S4" r:id="rId11"/>
    <hyperlink ref="D5" r:id="rId12"/>
    <hyperlink ref="M5" r:id="rId13"/>
    <hyperlink ref="Q5" r:id="rId14"/>
    <hyperlink ref="R5" r:id="rId15"/>
    <hyperlink ref="S5" r:id="rId16"/>
    <hyperlink ref="V5" r:id="rId17"/>
    <hyperlink ref="D6" r:id="rId18"/>
    <hyperlink ref="M6" r:id="rId19"/>
    <hyperlink ref="D7" r:id="rId20"/>
    <hyperlink ref="M7" r:id="rId21"/>
    <hyperlink ref="D8" r:id="rId22"/>
    <hyperlink ref="D9" r:id="rId23"/>
    <hyperlink ref="M9" r:id="rId24"/>
    <hyperlink ref="D10" r:id="rId25"/>
    <hyperlink ref="R10" r:id="rId26"/>
    <hyperlink ref="D11" r:id="rId27"/>
    <hyperlink ref="M11" r:id="rId28"/>
    <hyperlink ref="Q11" r:id="rId29"/>
    <hyperlink ref="S11" r:id="rId30"/>
    <hyperlink ref="D12" r:id="rId31"/>
    <hyperlink ref="A14" r:id="rId32"/>
    <hyperlink ref="D14" r:id="rId33"/>
    <hyperlink ref="D18" r:id="rId34"/>
    <hyperlink ref="D19" r:id="rId35"/>
    <hyperlink ref="D20" r:id="rId36"/>
    <hyperlink ref="D21" r:id="rId37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6"/>
  <sheetViews>
    <sheetView workbookViewId="0">
      <selection activeCell="B45" sqref="B45"/>
    </sheetView>
  </sheetViews>
  <sheetFormatPr baseColWidth="10" defaultColWidth="14.42578125" defaultRowHeight="15.75" customHeight="1"/>
  <cols>
    <col min="2" max="2" width="43.42578125" customWidth="1"/>
  </cols>
  <sheetData>
    <row r="1" spans="1:26" ht="15.75" customHeight="1">
      <c r="A1" s="1"/>
      <c r="B1" s="8" t="s">
        <v>1</v>
      </c>
      <c r="C1" s="1"/>
      <c r="D1" s="8">
        <v>80000</v>
      </c>
      <c r="E1" s="8">
        <v>230000</v>
      </c>
      <c r="F1" s="8">
        <v>500000</v>
      </c>
      <c r="G1" s="8">
        <v>800000</v>
      </c>
      <c r="H1" s="8">
        <v>1300000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0"/>
      <c r="C3" s="12"/>
      <c r="D3" s="14" t="s">
        <v>18</v>
      </c>
      <c r="E3" s="14" t="s">
        <v>33</v>
      </c>
      <c r="F3" s="14" t="s">
        <v>36</v>
      </c>
      <c r="G3" s="16" t="s">
        <v>38</v>
      </c>
      <c r="H3" s="16" t="s">
        <v>56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8"/>
      <c r="B4" s="253" t="s">
        <v>63</v>
      </c>
      <c r="C4" s="247"/>
      <c r="D4" s="23"/>
      <c r="E4" s="23"/>
      <c r="F4" s="12"/>
      <c r="G4" s="12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8"/>
      <c r="B5" s="253"/>
      <c r="C5" s="247"/>
      <c r="D5" s="12"/>
      <c r="E5" s="12"/>
      <c r="F5" s="12"/>
      <c r="G5" s="12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8"/>
      <c r="B6" s="26" t="s">
        <v>81</v>
      </c>
      <c r="C6" s="12"/>
      <c r="D6" s="12"/>
      <c r="E6" s="12"/>
      <c r="F6" s="12"/>
      <c r="G6" s="12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8"/>
      <c r="B7" s="28" t="s">
        <v>338</v>
      </c>
      <c r="C7" s="12"/>
      <c r="D7" s="32">
        <f>'Chiffre d''affaire'!K6</f>
        <v>3780</v>
      </c>
      <c r="E7" s="32">
        <f>'Chiffre d''affaire'!K51</f>
        <v>73500</v>
      </c>
      <c r="F7" s="36">
        <f>'Chiffre d''affaire'!K80</f>
        <v>157500</v>
      </c>
      <c r="G7" s="36">
        <f>'Chiffre d''affaire'!K109</f>
        <v>262500</v>
      </c>
      <c r="H7" s="36">
        <f>'Chiffre d''affaire'!K138</f>
        <v>420000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8"/>
      <c r="B8" s="28" t="s">
        <v>339</v>
      </c>
      <c r="C8" s="12"/>
      <c r="D8" s="32">
        <f>'Chiffre d''affaire'!K7</f>
        <v>3780</v>
      </c>
      <c r="E8" s="32">
        <f>'Chiffre d''affaire'!K52</f>
        <v>73500</v>
      </c>
      <c r="F8" s="36">
        <f>'Chiffre d''affaire'!K81</f>
        <v>157500</v>
      </c>
      <c r="G8" s="36">
        <f>'Chiffre d''affaire'!K110</f>
        <v>262500</v>
      </c>
      <c r="H8" s="36">
        <f>'Chiffre d''affaire'!K139</f>
        <v>420000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8"/>
      <c r="B9" s="28" t="s">
        <v>340</v>
      </c>
      <c r="C9" s="12"/>
      <c r="D9" s="32">
        <f>'Chiffre d''affaire'!K8</f>
        <v>3780</v>
      </c>
      <c r="E9" s="32">
        <f>'Chiffre d''affaire'!K53</f>
        <v>73500</v>
      </c>
      <c r="F9" s="36">
        <f>'Chiffre d''affaire'!K82</f>
        <v>157500</v>
      </c>
      <c r="G9" s="36">
        <f>'Chiffre d''affaire'!K111</f>
        <v>262500</v>
      </c>
      <c r="H9" s="36">
        <f>'Chiffre d''affaire'!K140</f>
        <v>420000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8"/>
      <c r="B10" s="28" t="s">
        <v>341</v>
      </c>
      <c r="C10" s="12"/>
      <c r="D10" s="32">
        <f>'Chiffre d''affaire'!K15</f>
        <v>3780</v>
      </c>
      <c r="E10" s="32">
        <f>'Chiffre d''affaire'!K54</f>
        <v>73500</v>
      </c>
      <c r="F10" s="36">
        <f>'Chiffre d''affaire'!K83</f>
        <v>157500</v>
      </c>
      <c r="G10" s="36">
        <f>'Chiffre d''affaire'!K112</f>
        <v>262500</v>
      </c>
      <c r="H10" s="36">
        <f>'Chiffre d''affaire'!K141</f>
        <v>420000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8"/>
      <c r="B11" s="28" t="s">
        <v>157</v>
      </c>
      <c r="C11" s="12"/>
      <c r="D11" s="32">
        <f>'Chiffre d''affaire'!K37</f>
        <v>32673.774000000001</v>
      </c>
      <c r="E11" s="32">
        <f>'Chiffre d''affaire'!K66</f>
        <v>32673.774000000001</v>
      </c>
      <c r="F11" s="36">
        <f>'Chiffre d''affaire'!K95</f>
        <v>49010.661</v>
      </c>
      <c r="G11" s="36">
        <f>'Chiffre d''affaire'!K124</f>
        <v>81684.434999999998</v>
      </c>
      <c r="H11" s="36">
        <f>'Chiffre d''affaire'!K153</f>
        <v>163368.87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8"/>
      <c r="B12" s="28" t="s">
        <v>166</v>
      </c>
      <c r="C12" s="12"/>
      <c r="D12" s="32">
        <f>'Chiffre d''affaire'!K39</f>
        <v>3082.7999999999997</v>
      </c>
      <c r="E12" s="32">
        <f>'Chiffre d''affaire'!K68</f>
        <v>3082.7999999999997</v>
      </c>
      <c r="F12" s="36">
        <f>'Chiffre d''affaire'!K97</f>
        <v>4624.2</v>
      </c>
      <c r="G12" s="36">
        <f>'Chiffre d''affaire'!K126</f>
        <v>7707</v>
      </c>
      <c r="H12" s="36">
        <f>'Chiffre d''affaire'!K155</f>
        <v>15414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8"/>
      <c r="B13" s="28" t="s">
        <v>175</v>
      </c>
      <c r="C13" s="12"/>
      <c r="D13" s="32">
        <f>'Chiffre d''affaire'!K44</f>
        <v>67410</v>
      </c>
      <c r="E13" s="32">
        <f>'Chiffre d''affaire'!K73</f>
        <v>80220</v>
      </c>
      <c r="F13" s="36">
        <f>'Chiffre d''affaire'!K102</f>
        <v>132930</v>
      </c>
      <c r="G13" s="36">
        <f>'Chiffre d''affaire'!K131</f>
        <v>250950</v>
      </c>
      <c r="H13" s="36">
        <f>'Chiffre d''affaire'!K160</f>
        <v>273000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8"/>
      <c r="B14" s="26" t="s">
        <v>184</v>
      </c>
      <c r="C14" s="12"/>
      <c r="D14" s="32"/>
      <c r="E14" s="32"/>
      <c r="F14" s="71"/>
      <c r="G14" s="71"/>
      <c r="H14" s="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8"/>
      <c r="B15" s="28"/>
      <c r="C15" s="12"/>
      <c r="D15" s="32"/>
      <c r="E15" s="32"/>
      <c r="F15" s="71"/>
      <c r="G15" s="71"/>
      <c r="H15" s="7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8"/>
      <c r="B16" s="28"/>
      <c r="C16" s="12"/>
      <c r="D16" s="32"/>
      <c r="E16" s="32"/>
      <c r="F16" s="71"/>
      <c r="G16" s="71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8"/>
      <c r="B17" s="28" t="s">
        <v>207</v>
      </c>
      <c r="C17" s="12"/>
      <c r="D17" s="32"/>
      <c r="E17" s="32"/>
      <c r="F17" s="71"/>
      <c r="G17" s="71"/>
      <c r="H17" s="7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8"/>
      <c r="B18" s="28" t="s">
        <v>208</v>
      </c>
      <c r="C18" s="12"/>
      <c r="D18" s="32"/>
      <c r="E18" s="32"/>
      <c r="F18" s="71"/>
      <c r="G18" s="71"/>
      <c r="H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8"/>
      <c r="B19" s="246" t="s">
        <v>209</v>
      </c>
      <c r="C19" s="247"/>
      <c r="D19" s="75">
        <f t="shared" ref="D19:H19" si="0">SUM(D7:D18)</f>
        <v>118286.57400000001</v>
      </c>
      <c r="E19" s="75">
        <f t="shared" si="0"/>
        <v>409976.57399999996</v>
      </c>
      <c r="F19" s="75">
        <f t="shared" si="0"/>
        <v>816564.86099999992</v>
      </c>
      <c r="G19" s="75">
        <f t="shared" si="0"/>
        <v>1390341.4350000001</v>
      </c>
      <c r="H19" s="75">
        <f t="shared" si="0"/>
        <v>2131782.87</v>
      </c>
      <c r="I19" s="1"/>
      <c r="J19" s="76">
        <f>SUM(D19:H19)</f>
        <v>4866952.3140000002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8"/>
      <c r="B20" s="77" t="s">
        <v>210</v>
      </c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"/>
      <c r="B21" s="78" t="s">
        <v>211</v>
      </c>
      <c r="C21" s="79"/>
      <c r="D21" s="12"/>
      <c r="E21" s="12"/>
      <c r="F21" s="12"/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8"/>
      <c r="B22" s="28" t="s">
        <v>212</v>
      </c>
      <c r="C22" s="79"/>
      <c r="D22" s="80">
        <v>17000</v>
      </c>
      <c r="E22" s="80"/>
      <c r="F22" s="81"/>
      <c r="G22" s="81"/>
      <c r="H22" s="8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8"/>
      <c r="B23" s="28" t="s">
        <v>213</v>
      </c>
      <c r="C23" s="82"/>
      <c r="D23" s="80"/>
      <c r="E23" s="80"/>
      <c r="F23" s="81"/>
      <c r="G23" s="81"/>
      <c r="H23" s="8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8"/>
      <c r="B24" s="28" t="s">
        <v>214</v>
      </c>
      <c r="C24" s="79"/>
      <c r="D24" s="80">
        <v>20000</v>
      </c>
      <c r="E24" s="80">
        <v>10000</v>
      </c>
      <c r="F24" s="80">
        <v>10000</v>
      </c>
      <c r="G24" s="80">
        <v>10000</v>
      </c>
      <c r="H24" s="80">
        <v>10000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8"/>
      <c r="B25" s="83" t="s">
        <v>215</v>
      </c>
      <c r="C25" s="84"/>
      <c r="D25" s="12"/>
      <c r="E25" s="12"/>
      <c r="F25" s="12"/>
      <c r="G25" s="12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8"/>
      <c r="B26" s="85" t="s">
        <v>216</v>
      </c>
      <c r="C26" s="86"/>
      <c r="D26" s="87">
        <f t="shared" ref="D26:H26" si="1">15%*D7</f>
        <v>567</v>
      </c>
      <c r="E26" s="87">
        <f t="shared" si="1"/>
        <v>11025</v>
      </c>
      <c r="F26" s="87">
        <f t="shared" si="1"/>
        <v>23625</v>
      </c>
      <c r="G26" s="87">
        <f t="shared" si="1"/>
        <v>39375</v>
      </c>
      <c r="H26" s="87">
        <f t="shared" si="1"/>
        <v>63000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8"/>
      <c r="B27" s="85" t="s">
        <v>217</v>
      </c>
      <c r="C27" s="79"/>
      <c r="D27" s="87">
        <f t="shared" ref="D27:H27" si="2">15%*D8</f>
        <v>567</v>
      </c>
      <c r="E27" s="87">
        <f t="shared" si="2"/>
        <v>11025</v>
      </c>
      <c r="F27" s="87">
        <f t="shared" si="2"/>
        <v>23625</v>
      </c>
      <c r="G27" s="87">
        <f t="shared" si="2"/>
        <v>39375</v>
      </c>
      <c r="H27" s="87">
        <f t="shared" si="2"/>
        <v>63000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8"/>
      <c r="B28" s="85" t="s">
        <v>218</v>
      </c>
      <c r="C28" s="79"/>
      <c r="D28" s="87">
        <f t="shared" ref="D28:H28" si="3">15%*D9</f>
        <v>567</v>
      </c>
      <c r="E28" s="87">
        <f t="shared" si="3"/>
        <v>11025</v>
      </c>
      <c r="F28" s="87">
        <f t="shared" si="3"/>
        <v>23625</v>
      </c>
      <c r="G28" s="87">
        <f t="shared" si="3"/>
        <v>39375</v>
      </c>
      <c r="H28" s="87">
        <f t="shared" si="3"/>
        <v>63000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8"/>
      <c r="B29" s="85" t="s">
        <v>219</v>
      </c>
      <c r="C29" s="79"/>
      <c r="D29" s="87">
        <f t="shared" ref="D29:H29" si="4">15%*D10</f>
        <v>567</v>
      </c>
      <c r="E29" s="87">
        <f t="shared" si="4"/>
        <v>11025</v>
      </c>
      <c r="F29" s="87">
        <f t="shared" si="4"/>
        <v>23625</v>
      </c>
      <c r="G29" s="87">
        <f t="shared" si="4"/>
        <v>39375</v>
      </c>
      <c r="H29" s="87">
        <f t="shared" si="4"/>
        <v>63000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8"/>
      <c r="B30" s="88" t="s">
        <v>220</v>
      </c>
      <c r="C30" s="79"/>
      <c r="D30" s="12"/>
      <c r="E30" s="12"/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8"/>
      <c r="B31" s="28" t="s">
        <v>221</v>
      </c>
      <c r="C31" s="82"/>
      <c r="D31" s="80">
        <v>12000</v>
      </c>
      <c r="E31" s="80">
        <v>18000</v>
      </c>
      <c r="F31" s="80">
        <v>18000</v>
      </c>
      <c r="G31" s="80">
        <v>18000</v>
      </c>
      <c r="H31" s="80">
        <v>18000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8"/>
      <c r="B32" s="28" t="s">
        <v>222</v>
      </c>
      <c r="C32" s="79"/>
      <c r="D32" s="80">
        <f t="shared" ref="D32:H32" si="5">400*12</f>
        <v>4800</v>
      </c>
      <c r="E32" s="188">
        <f t="shared" si="5"/>
        <v>4800</v>
      </c>
      <c r="F32" s="188">
        <f t="shared" si="5"/>
        <v>4800</v>
      </c>
      <c r="G32" s="188">
        <f t="shared" si="5"/>
        <v>4800</v>
      </c>
      <c r="H32" s="188">
        <f t="shared" si="5"/>
        <v>4800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8"/>
      <c r="B33" s="28" t="s">
        <v>223</v>
      </c>
      <c r="C33" s="79"/>
      <c r="D33" s="80">
        <f>50*52+400</f>
        <v>3000</v>
      </c>
      <c r="E33" s="80">
        <v>9600</v>
      </c>
      <c r="F33" s="80">
        <v>14400</v>
      </c>
      <c r="G33" s="80">
        <v>19200</v>
      </c>
      <c r="H33" s="80">
        <v>19200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8"/>
      <c r="B34" s="253" t="s">
        <v>224</v>
      </c>
      <c r="C34" s="247"/>
      <c r="D34" s="80">
        <v>400</v>
      </c>
      <c r="E34" s="80">
        <v>400</v>
      </c>
      <c r="F34" s="81">
        <v>400</v>
      </c>
      <c r="G34" s="81">
        <v>400</v>
      </c>
      <c r="H34" s="81">
        <v>400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8"/>
      <c r="B35" s="28" t="s">
        <v>225</v>
      </c>
      <c r="C35" s="79"/>
      <c r="D35" s="80">
        <v>400</v>
      </c>
      <c r="E35" s="80">
        <v>400</v>
      </c>
      <c r="F35" s="81">
        <v>400</v>
      </c>
      <c r="G35" s="81">
        <v>400</v>
      </c>
      <c r="H35" s="81">
        <v>400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8"/>
      <c r="B36" s="28" t="s">
        <v>226</v>
      </c>
      <c r="C36" s="79"/>
      <c r="D36" s="80">
        <v>1000</v>
      </c>
      <c r="E36" s="80">
        <v>1000</v>
      </c>
      <c r="F36" s="81">
        <v>1000</v>
      </c>
      <c r="G36" s="81">
        <v>1000</v>
      </c>
      <c r="H36" s="81">
        <v>1000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8"/>
      <c r="B37" s="28" t="s">
        <v>227</v>
      </c>
      <c r="C37" s="79"/>
      <c r="D37" s="80">
        <v>5000</v>
      </c>
      <c r="E37" s="80">
        <v>5000</v>
      </c>
      <c r="F37" s="81">
        <v>5000</v>
      </c>
      <c r="G37" s="81">
        <v>5000</v>
      </c>
      <c r="H37" s="81">
        <v>5000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8"/>
      <c r="B38" s="28" t="s">
        <v>228</v>
      </c>
      <c r="C38" s="79"/>
      <c r="D38" s="80">
        <v>1000</v>
      </c>
      <c r="E38" s="80">
        <v>5000</v>
      </c>
      <c r="F38" s="80">
        <v>5000</v>
      </c>
      <c r="G38" s="80">
        <v>5000</v>
      </c>
      <c r="H38" s="80">
        <v>5000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8"/>
      <c r="B39" s="28" t="s">
        <v>229</v>
      </c>
      <c r="C39" s="79"/>
      <c r="D39" s="80">
        <v>20000</v>
      </c>
      <c r="E39" s="80">
        <v>100000</v>
      </c>
      <c r="F39" s="80">
        <v>100000</v>
      </c>
      <c r="G39" s="80">
        <v>100000</v>
      </c>
      <c r="H39" s="80">
        <v>100000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8"/>
      <c r="B40" s="28" t="s">
        <v>230</v>
      </c>
      <c r="C40" s="79"/>
      <c r="D40" s="80">
        <v>1000</v>
      </c>
      <c r="E40" s="80">
        <v>5000</v>
      </c>
      <c r="F40" s="80">
        <v>5000</v>
      </c>
      <c r="G40" s="80">
        <v>5000</v>
      </c>
      <c r="H40" s="80">
        <v>5000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8"/>
      <c r="B41" s="28" t="s">
        <v>231</v>
      </c>
      <c r="C41" s="79"/>
      <c r="D41" s="80">
        <v>29</v>
      </c>
      <c r="E41" s="80">
        <v>29</v>
      </c>
      <c r="F41" s="81">
        <v>29</v>
      </c>
      <c r="G41" s="81">
        <v>29</v>
      </c>
      <c r="H41" s="81">
        <v>29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8"/>
      <c r="B42" s="88" t="s">
        <v>232</v>
      </c>
      <c r="C42" s="79"/>
      <c r="D42" s="12"/>
      <c r="E42" s="12"/>
      <c r="F42" s="12"/>
      <c r="G42" s="12"/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8"/>
      <c r="B43" s="89" t="s">
        <v>233</v>
      </c>
      <c r="C43" s="79"/>
      <c r="D43" s="12"/>
      <c r="E43" s="12"/>
      <c r="F43" s="12"/>
      <c r="G43" s="12"/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8"/>
      <c r="B44" s="89" t="s">
        <v>234</v>
      </c>
      <c r="C44" s="79"/>
      <c r="D44" s="12"/>
      <c r="E44" s="12"/>
      <c r="F44" s="12"/>
      <c r="G44" s="12"/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8"/>
      <c r="B45" s="89" t="s">
        <v>235</v>
      </c>
      <c r="C45" s="79"/>
      <c r="D45" s="12"/>
      <c r="E45" s="12"/>
      <c r="F45" s="12"/>
      <c r="G45" s="12"/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8"/>
      <c r="B46" s="89" t="s">
        <v>236</v>
      </c>
      <c r="C46" s="79"/>
      <c r="D46" s="12"/>
      <c r="E46" s="12"/>
      <c r="F46" s="12"/>
      <c r="G46" s="12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8"/>
      <c r="B47" s="89" t="s">
        <v>237</v>
      </c>
      <c r="C47" s="79"/>
      <c r="D47" s="12"/>
      <c r="E47" s="12"/>
      <c r="F47" s="12"/>
      <c r="G47" s="12"/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8"/>
      <c r="B48" s="88" t="s">
        <v>238</v>
      </c>
      <c r="C48" s="79"/>
      <c r="D48" s="12"/>
      <c r="E48" s="12"/>
      <c r="F48" s="12"/>
      <c r="G48" s="12"/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8"/>
      <c r="B49" s="89" t="s">
        <v>239</v>
      </c>
      <c r="C49" s="79"/>
      <c r="D49" s="80">
        <v>34800</v>
      </c>
      <c r="E49" s="80">
        <v>50800</v>
      </c>
      <c r="F49" s="80">
        <v>70800</v>
      </c>
      <c r="G49" s="80">
        <v>80800</v>
      </c>
      <c r="H49" s="80">
        <v>100000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8"/>
      <c r="B50" s="89" t="s">
        <v>240</v>
      </c>
      <c r="C50" s="79"/>
      <c r="D50" s="80">
        <v>34800</v>
      </c>
      <c r="E50" s="80">
        <v>100000</v>
      </c>
      <c r="F50" s="80">
        <v>100000</v>
      </c>
      <c r="G50" s="80">
        <v>120000</v>
      </c>
      <c r="H50" s="80">
        <v>120000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"/>
      <c r="B51" s="28" t="s">
        <v>241</v>
      </c>
      <c r="C51" s="79"/>
      <c r="D51" s="80">
        <v>16000</v>
      </c>
      <c r="E51" s="80">
        <v>24000</v>
      </c>
      <c r="F51" s="81">
        <v>24000</v>
      </c>
      <c r="G51" s="81">
        <v>24000</v>
      </c>
      <c r="H51" s="81">
        <v>24000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8"/>
      <c r="B52" s="28" t="s">
        <v>242</v>
      </c>
      <c r="C52" s="79"/>
      <c r="D52" s="80"/>
      <c r="E52" s="80">
        <v>24000</v>
      </c>
      <c r="F52" s="81">
        <v>24000</v>
      </c>
      <c r="G52" s="81">
        <v>24000</v>
      </c>
      <c r="H52" s="81">
        <v>24000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8"/>
      <c r="B53" s="28" t="s">
        <v>243</v>
      </c>
      <c r="C53" s="79"/>
      <c r="D53" s="80">
        <v>60000</v>
      </c>
      <c r="E53" s="80">
        <v>60000</v>
      </c>
      <c r="F53" s="80">
        <v>60000</v>
      </c>
      <c r="G53" s="80">
        <v>60000</v>
      </c>
      <c r="H53" s="80">
        <v>60000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8"/>
      <c r="B54" s="28" t="s">
        <v>243</v>
      </c>
      <c r="C54" s="79"/>
      <c r="D54" s="80"/>
      <c r="E54" s="80">
        <v>60000</v>
      </c>
      <c r="F54" s="80">
        <v>60000</v>
      </c>
      <c r="G54" s="80">
        <v>60000</v>
      </c>
      <c r="H54" s="80">
        <v>60000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8"/>
      <c r="B55" s="28" t="s">
        <v>244</v>
      </c>
      <c r="C55" s="79"/>
      <c r="D55" s="80">
        <v>30000</v>
      </c>
      <c r="E55" s="80">
        <v>35000</v>
      </c>
      <c r="F55" s="80">
        <v>35000</v>
      </c>
      <c r="G55" s="80">
        <v>35000</v>
      </c>
      <c r="H55" s="80">
        <v>35000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8"/>
      <c r="B56" s="28" t="s">
        <v>245</v>
      </c>
      <c r="C56" s="79"/>
      <c r="D56" s="80">
        <f t="shared" ref="D56:H56" si="6">600*12</f>
        <v>7200</v>
      </c>
      <c r="E56" s="80">
        <f t="shared" si="6"/>
        <v>7200</v>
      </c>
      <c r="F56" s="81">
        <f t="shared" si="6"/>
        <v>7200</v>
      </c>
      <c r="G56" s="81">
        <f t="shared" si="6"/>
        <v>7200</v>
      </c>
      <c r="H56" s="81">
        <f t="shared" si="6"/>
        <v>7200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8"/>
      <c r="B57" s="90" t="s">
        <v>245</v>
      </c>
      <c r="C57" s="79"/>
      <c r="D57" s="80">
        <f t="shared" ref="D57:H57" si="7">600*12</f>
        <v>7200</v>
      </c>
      <c r="E57" s="80">
        <f t="shared" si="7"/>
        <v>7200</v>
      </c>
      <c r="F57" s="81">
        <f t="shared" si="7"/>
        <v>7200</v>
      </c>
      <c r="G57" s="81">
        <f t="shared" si="7"/>
        <v>7200</v>
      </c>
      <c r="H57" s="81">
        <f t="shared" si="7"/>
        <v>7200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8"/>
      <c r="B58" s="91" t="s">
        <v>245</v>
      </c>
      <c r="C58" s="79"/>
      <c r="D58" s="80">
        <f t="shared" ref="D58:H58" si="8">600*12</f>
        <v>7200</v>
      </c>
      <c r="E58" s="80">
        <f t="shared" si="8"/>
        <v>7200</v>
      </c>
      <c r="F58" s="81">
        <f t="shared" si="8"/>
        <v>7200</v>
      </c>
      <c r="G58" s="81">
        <f t="shared" si="8"/>
        <v>7200</v>
      </c>
      <c r="H58" s="81">
        <f t="shared" si="8"/>
        <v>7200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8"/>
      <c r="B59" s="92" t="s">
        <v>246</v>
      </c>
      <c r="C59" s="79"/>
      <c r="D59" s="80"/>
      <c r="E59" s="80"/>
      <c r="F59" s="93"/>
      <c r="G59" s="93"/>
      <c r="H59" s="9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8"/>
      <c r="B60" s="94"/>
      <c r="C60" s="79"/>
      <c r="D60" s="80">
        <v>0</v>
      </c>
      <c r="E60" s="80">
        <v>0</v>
      </c>
      <c r="F60" s="81">
        <v>0</v>
      </c>
      <c r="G60" s="81">
        <v>0</v>
      </c>
      <c r="H60" s="81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8"/>
      <c r="B61" s="92" t="s">
        <v>247</v>
      </c>
      <c r="C61" s="79"/>
      <c r="D61" s="12"/>
      <c r="E61" s="12"/>
      <c r="F61" s="12"/>
      <c r="G61" s="12"/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8"/>
      <c r="B62" s="20"/>
      <c r="C62" s="79"/>
      <c r="D62" s="80">
        <v>0</v>
      </c>
      <c r="E62" s="80">
        <v>0</v>
      </c>
      <c r="F62" s="81">
        <v>0</v>
      </c>
      <c r="G62" s="81">
        <v>0</v>
      </c>
      <c r="H62" s="81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8"/>
      <c r="B63" s="246" t="s">
        <v>248</v>
      </c>
      <c r="C63" s="247"/>
      <c r="D63" s="95">
        <f t="shared" ref="D63:H63" si="9">SUM(D21:D62)</f>
        <v>285097</v>
      </c>
      <c r="E63" s="95">
        <f t="shared" si="9"/>
        <v>578729</v>
      </c>
      <c r="F63" s="96">
        <f t="shared" si="9"/>
        <v>653929</v>
      </c>
      <c r="G63" s="96">
        <f t="shared" si="9"/>
        <v>751729</v>
      </c>
      <c r="H63" s="96">
        <f t="shared" si="9"/>
        <v>865429</v>
      </c>
      <c r="I63" s="1"/>
      <c r="J63" s="97">
        <f>SUM(D63:H63)</f>
        <v>3134913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8"/>
      <c r="B64" s="20" t="s">
        <v>249</v>
      </c>
      <c r="C64" s="12"/>
      <c r="D64" s="36">
        <f t="shared" ref="D64:H64" si="10">D19-D63</f>
        <v>-166810.42599999998</v>
      </c>
      <c r="E64" s="36">
        <f t="shared" si="10"/>
        <v>-168752.42600000004</v>
      </c>
      <c r="F64" s="36">
        <f t="shared" si="10"/>
        <v>162635.86099999992</v>
      </c>
      <c r="G64" s="36">
        <f t="shared" si="10"/>
        <v>638612.43500000006</v>
      </c>
      <c r="H64" s="36">
        <f t="shared" si="10"/>
        <v>1266353.8700000001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8"/>
      <c r="B65" s="250" t="s">
        <v>250</v>
      </c>
      <c r="C65" s="251"/>
      <c r="D65" s="249">
        <f t="shared" ref="D65:H65" si="11">33.3%*D64</f>
        <v>-55547.871857999984</v>
      </c>
      <c r="E65" s="249">
        <f t="shared" si="11"/>
        <v>-56194.557858000007</v>
      </c>
      <c r="F65" s="248">
        <f t="shared" si="11"/>
        <v>54157.741712999967</v>
      </c>
      <c r="G65" s="248">
        <f t="shared" si="11"/>
        <v>212657.94085499999</v>
      </c>
      <c r="H65" s="248">
        <f t="shared" si="11"/>
        <v>421695.83870999998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8"/>
      <c r="B66" s="252"/>
      <c r="C66" s="247"/>
      <c r="D66" s="247"/>
      <c r="E66" s="247"/>
      <c r="F66" s="247"/>
      <c r="G66" s="247"/>
      <c r="H66" s="24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8"/>
      <c r="B67" s="246" t="s">
        <v>251</v>
      </c>
      <c r="C67" s="247"/>
      <c r="D67" s="75">
        <f t="shared" ref="D67:H67" si="12">D64-D65</f>
        <v>-111262.55414199999</v>
      </c>
      <c r="E67" s="75">
        <f t="shared" si="12"/>
        <v>-112557.86814200002</v>
      </c>
      <c r="F67" s="75">
        <f t="shared" si="12"/>
        <v>108478.11928699995</v>
      </c>
      <c r="G67" s="75">
        <f t="shared" si="12"/>
        <v>425954.49414500006</v>
      </c>
      <c r="H67" s="75">
        <f t="shared" si="12"/>
        <v>844658.03129000007</v>
      </c>
      <c r="I67" s="1"/>
      <c r="J67" s="76">
        <f>SUM(D67:H67)</f>
        <v>1155270.2224380001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</sheetData>
  <mergeCells count="12">
    <mergeCell ref="B4:C4"/>
    <mergeCell ref="B5:C5"/>
    <mergeCell ref="B19:C19"/>
    <mergeCell ref="B34:C34"/>
    <mergeCell ref="E65:E66"/>
    <mergeCell ref="B67:C67"/>
    <mergeCell ref="B63:C63"/>
    <mergeCell ref="F65:F66"/>
    <mergeCell ref="G65:G66"/>
    <mergeCell ref="H65:H66"/>
    <mergeCell ref="D65:D66"/>
    <mergeCell ref="B65:C6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Chiffre d'affaire</vt:lpstr>
      <vt:lpstr>Compte de résultat prévisionnel</vt:lpstr>
      <vt:lpstr>Concurrenre Tableau pratique</vt:lpstr>
      <vt:lpstr>Marché</vt:lpstr>
      <vt:lpstr>Feuil1</vt:lpstr>
      <vt:lpstr>Concurrence</vt:lpstr>
      <vt:lpstr>Copie de Compte de résultat pré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Estrade, Danielle (FR - Paris)</dc:creator>
  <cp:lastModifiedBy>Utilisateur Windows</cp:lastModifiedBy>
  <cp:lastPrinted>2018-11-27T13:21:07Z</cp:lastPrinted>
  <dcterms:created xsi:type="dcterms:W3CDTF">2018-11-24T12:34:07Z</dcterms:created>
  <dcterms:modified xsi:type="dcterms:W3CDTF">2018-12-06T07:59:39Z</dcterms:modified>
</cp:coreProperties>
</file>